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15" windowWidth="16935" windowHeight="8130"/>
  </bookViews>
  <sheets>
    <sheet name="Rekapitulace stavby" sheetId="1" r:id="rId1"/>
    <sheet name="SO 101 - Komunikace" sheetId="2" r:id="rId2"/>
    <sheet name="SO 104 - Ostatní úpravy" sheetId="3" r:id="rId3"/>
    <sheet name="VRN - Vedlejší rozpočtové..." sheetId="4" r:id="rId4"/>
    <sheet name="Pokyny pro vyplnění" sheetId="5" r:id="rId5"/>
  </sheets>
  <definedNames>
    <definedName name="_xlnm._FilterDatabase" localSheetId="1" hidden="1">'SO 101 - Komunikace'!$C$84:$K$391</definedName>
    <definedName name="_xlnm._FilterDatabase" localSheetId="2" hidden="1">'SO 104 - Ostatní úpravy'!$C$83:$K$257</definedName>
    <definedName name="_xlnm._FilterDatabase" localSheetId="3" hidden="1">'VRN - Vedlejší rozpočtové...'!$C$77:$K$102</definedName>
    <definedName name="_xlnm.Print_Titles" localSheetId="0">'Rekapitulace stavby'!$49:$49</definedName>
    <definedName name="_xlnm.Print_Titles" localSheetId="1">'SO 101 - Komunikace'!$84:$84</definedName>
    <definedName name="_xlnm.Print_Titles" localSheetId="2">'SO 104 - Ostatní úpravy'!$83:$83</definedName>
    <definedName name="_xlnm.Print_Titles" localSheetId="3">'VRN - Vedlejší rozpočtové...'!$77:$77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 101 - Komunikace'!$C$4:$J$36,'SO 101 - Komunikace'!$C$42:$J$66,'SO 101 - Komunikace'!$C$72:$K$391</definedName>
    <definedName name="_xlnm.Print_Area" localSheetId="2">'SO 104 - Ostatní úpravy'!$C$4:$J$36,'SO 104 - Ostatní úpravy'!$C$42:$J$65,'SO 104 - Ostatní úpravy'!$C$71:$K$257</definedName>
    <definedName name="_xlnm.Print_Area" localSheetId="3">'VRN - Vedlejší rozpočtové...'!$C$4:$J$36,'VRN - Vedlejší rozpočtové...'!$C$42:$J$59,'VRN - Vedlejší rozpočtové...'!$C$65:$K$102</definedName>
  </definedNames>
  <calcPr calcId="125725"/>
</workbook>
</file>

<file path=xl/calcChain.xml><?xml version="1.0" encoding="utf-8"?>
<calcChain xmlns="http://schemas.openxmlformats.org/spreadsheetml/2006/main">
  <c r="AY54" i="1"/>
  <c r="AX54"/>
  <c r="BI100" i="4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0"/>
  <c r="BH90"/>
  <c r="BG90"/>
  <c r="BF90"/>
  <c r="T90"/>
  <c r="R90"/>
  <c r="P90"/>
  <c r="BK90"/>
  <c r="J90"/>
  <c r="BE90"/>
  <c r="BI89"/>
  <c r="BH89"/>
  <c r="BG89"/>
  <c r="BF89"/>
  <c r="T89"/>
  <c r="T88"/>
  <c r="R89"/>
  <c r="R88"/>
  <c r="P89"/>
  <c r="P88"/>
  <c r="BK89"/>
  <c r="BK88"/>
  <c r="J88" s="1"/>
  <c r="J58" s="1"/>
  <c r="J89"/>
  <c r="BE89" s="1"/>
  <c r="BI86"/>
  <c r="BH86"/>
  <c r="BG86"/>
  <c r="BF86"/>
  <c r="T86"/>
  <c r="R86"/>
  <c r="P86"/>
  <c r="BK86"/>
  <c r="J86"/>
  <c r="BE86"/>
  <c r="BI82"/>
  <c r="BH82"/>
  <c r="BG82"/>
  <c r="BF82"/>
  <c r="T82"/>
  <c r="R82"/>
  <c r="P82"/>
  <c r="BK82"/>
  <c r="J82"/>
  <c r="BE82"/>
  <c r="BI80"/>
  <c r="F34"/>
  <c r="BD54" i="1" s="1"/>
  <c r="BH80" i="4"/>
  <c r="F33" s="1"/>
  <c r="BC54" i="1" s="1"/>
  <c r="BG80" i="4"/>
  <c r="F32"/>
  <c r="BB54" i="1" s="1"/>
  <c r="BF80" i="4"/>
  <c r="J31" s="1"/>
  <c r="AW54" i="1" s="1"/>
  <c r="T80" i="4"/>
  <c r="T79"/>
  <c r="T78" s="1"/>
  <c r="R80"/>
  <c r="R79" s="1"/>
  <c r="R78" s="1"/>
  <c r="P80"/>
  <c r="P79"/>
  <c r="P78" s="1"/>
  <c r="AU54" i="1" s="1"/>
  <c r="BK80" i="4"/>
  <c r="BK79"/>
  <c r="J79" s="1"/>
  <c r="J57" s="1"/>
  <c r="BK78"/>
  <c r="J78" s="1"/>
  <c r="J80"/>
  <c r="BE80"/>
  <c r="J30" s="1"/>
  <c r="AV54" i="1" s="1"/>
  <c r="AT54" s="1"/>
  <c r="F72" i="4"/>
  <c r="E70"/>
  <c r="F49"/>
  <c r="E47"/>
  <c r="J21"/>
  <c r="E21"/>
  <c r="J74" s="1"/>
  <c r="J51"/>
  <c r="J20"/>
  <c r="J18"/>
  <c r="E18"/>
  <c r="F75"/>
  <c r="F52"/>
  <c r="J17"/>
  <c r="J15"/>
  <c r="E15"/>
  <c r="F74" s="1"/>
  <c r="F51"/>
  <c r="J14"/>
  <c r="J12"/>
  <c r="J72" s="1"/>
  <c r="J49"/>
  <c r="E7"/>
  <c r="E68"/>
  <c r="E45"/>
  <c r="AY53" i="1"/>
  <c r="AX53"/>
  <c r="BI250" i="3"/>
  <c r="BH250"/>
  <c r="BG250"/>
  <c r="BF250"/>
  <c r="T250"/>
  <c r="R250"/>
  <c r="P250"/>
  <c r="BK250"/>
  <c r="J250"/>
  <c r="BE250" s="1"/>
  <c r="BI242"/>
  <c r="BH242"/>
  <c r="BG242"/>
  <c r="BF242"/>
  <c r="T242"/>
  <c r="T241" s="1"/>
  <c r="R242"/>
  <c r="R241" s="1"/>
  <c r="P242"/>
  <c r="P241" s="1"/>
  <c r="BK242"/>
  <c r="BK241" s="1"/>
  <c r="J241" s="1"/>
  <c r="J64" s="1"/>
  <c r="J242"/>
  <c r="BE242"/>
  <c r="BI223"/>
  <c r="BH223"/>
  <c r="BG223"/>
  <c r="BF223"/>
  <c r="T223"/>
  <c r="R223"/>
  <c r="P223"/>
  <c r="BK223"/>
  <c r="J223"/>
  <c r="BE223" s="1"/>
  <c r="BI219"/>
  <c r="BH219"/>
  <c r="BG219"/>
  <c r="BF219"/>
  <c r="T219"/>
  <c r="T218" s="1"/>
  <c r="T217" s="1"/>
  <c r="R219"/>
  <c r="R218"/>
  <c r="R217" s="1"/>
  <c r="P219"/>
  <c r="P218" s="1"/>
  <c r="P217" s="1"/>
  <c r="BK219"/>
  <c r="BK218"/>
  <c r="J218" s="1"/>
  <c r="J63" s="1"/>
  <c r="BK217"/>
  <c r="J217" s="1"/>
  <c r="J62" s="1"/>
  <c r="J219"/>
  <c r="BE219" s="1"/>
  <c r="BI193"/>
  <c r="BH193"/>
  <c r="BG193"/>
  <c r="BF193"/>
  <c r="T193"/>
  <c r="R193"/>
  <c r="P193"/>
  <c r="BK193"/>
  <c r="J193"/>
  <c r="BE193" s="1"/>
  <c r="BI182"/>
  <c r="BH182"/>
  <c r="BG182"/>
  <c r="BF182"/>
  <c r="T182"/>
  <c r="R182"/>
  <c r="P182"/>
  <c r="BK182"/>
  <c r="J182"/>
  <c r="BE182" s="1"/>
  <c r="BI167"/>
  <c r="BH167"/>
  <c r="BG167"/>
  <c r="BF167"/>
  <c r="T167"/>
  <c r="R167"/>
  <c r="P167"/>
  <c r="BK167"/>
  <c r="J167"/>
  <c r="BE167" s="1"/>
  <c r="BI163"/>
  <c r="BH163"/>
  <c r="BG163"/>
  <c r="BF163"/>
  <c r="T163"/>
  <c r="R163"/>
  <c r="P163"/>
  <c r="BK163"/>
  <c r="J163"/>
  <c r="BE163" s="1"/>
  <c r="BI159"/>
  <c r="BH159"/>
  <c r="BG159"/>
  <c r="BF159"/>
  <c r="T159"/>
  <c r="R159"/>
  <c r="P159"/>
  <c r="BK159"/>
  <c r="J159"/>
  <c r="BE159" s="1"/>
  <c r="BI155"/>
  <c r="BH155"/>
  <c r="BG155"/>
  <c r="BF155"/>
  <c r="T155"/>
  <c r="R155"/>
  <c r="P155"/>
  <c r="BK155"/>
  <c r="J155"/>
  <c r="BE155" s="1"/>
  <c r="BI151"/>
  <c r="BH151"/>
  <c r="BG151"/>
  <c r="BF151"/>
  <c r="T151"/>
  <c r="R151"/>
  <c r="P151"/>
  <c r="BK151"/>
  <c r="J151"/>
  <c r="BE151" s="1"/>
  <c r="BI133"/>
  <c r="BH133"/>
  <c r="BG133"/>
  <c r="BF133"/>
  <c r="T133"/>
  <c r="T132" s="1"/>
  <c r="R133"/>
  <c r="R132" s="1"/>
  <c r="P133"/>
  <c r="P132" s="1"/>
  <c r="BK133"/>
  <c r="BK132" s="1"/>
  <c r="J132" s="1"/>
  <c r="J61" s="1"/>
  <c r="J133"/>
  <c r="BE133"/>
  <c r="BI127"/>
  <c r="BH127"/>
  <c r="BG127"/>
  <c r="BF127"/>
  <c r="T127"/>
  <c r="R127"/>
  <c r="P127"/>
  <c r="BK127"/>
  <c r="J127"/>
  <c r="BE127" s="1"/>
  <c r="BI120"/>
  <c r="BH120"/>
  <c r="BG120"/>
  <c r="BF120"/>
  <c r="T120"/>
  <c r="R120"/>
  <c r="R119" s="1"/>
  <c r="P120"/>
  <c r="BK120"/>
  <c r="BK119" s="1"/>
  <c r="J119" s="1"/>
  <c r="J60" s="1"/>
  <c r="J120"/>
  <c r="BE120"/>
  <c r="BI114"/>
  <c r="BH114"/>
  <c r="BG114"/>
  <c r="BF114"/>
  <c r="T114"/>
  <c r="R114"/>
  <c r="P114"/>
  <c r="BK114"/>
  <c r="J114"/>
  <c r="BE114" s="1"/>
  <c r="BI109"/>
  <c r="BH109"/>
  <c r="BG109"/>
  <c r="BF109"/>
  <c r="T109"/>
  <c r="R109"/>
  <c r="P109"/>
  <c r="BK109"/>
  <c r="J109"/>
  <c r="BE109" s="1"/>
  <c r="BI103"/>
  <c r="BH103"/>
  <c r="BG103"/>
  <c r="BF103"/>
  <c r="T103"/>
  <c r="R103"/>
  <c r="P103"/>
  <c r="BK103"/>
  <c r="J103"/>
  <c r="BE103" s="1"/>
  <c r="BI98"/>
  <c r="BH98"/>
  <c r="BG98"/>
  <c r="BF98"/>
  <c r="T98"/>
  <c r="R98"/>
  <c r="P98"/>
  <c r="BK98"/>
  <c r="J98"/>
  <c r="BE98" s="1"/>
  <c r="BI93"/>
  <c r="BH93"/>
  <c r="BG93"/>
  <c r="BF93"/>
  <c r="T93"/>
  <c r="R93"/>
  <c r="P93"/>
  <c r="BK93"/>
  <c r="J93"/>
  <c r="BE93" s="1"/>
  <c r="BI88"/>
  <c r="F34" s="1"/>
  <c r="BD53" i="1" s="1"/>
  <c r="BH88" i="3"/>
  <c r="F33"/>
  <c r="BC53" i="1" s="1"/>
  <c r="BG88" i="3"/>
  <c r="F32" s="1"/>
  <c r="BB53" i="1" s="1"/>
  <c r="BF88" i="3"/>
  <c r="J31"/>
  <c r="AW53" i="1" s="1"/>
  <c r="F31" i="3"/>
  <c r="BA53" i="1" s="1"/>
  <c r="T88" i="3"/>
  <c r="T87" s="1"/>
  <c r="T86" s="1"/>
  <c r="R88"/>
  <c r="R87"/>
  <c r="R86" s="1"/>
  <c r="R85" s="1"/>
  <c r="R84" s="1"/>
  <c r="P88"/>
  <c r="P87" s="1"/>
  <c r="P86" s="1"/>
  <c r="BK88"/>
  <c r="BK87" s="1"/>
  <c r="J88"/>
  <c r="BE88" s="1"/>
  <c r="F78"/>
  <c r="E76"/>
  <c r="F49"/>
  <c r="E47"/>
  <c r="J21"/>
  <c r="E21"/>
  <c r="J80"/>
  <c r="J51"/>
  <c r="J20"/>
  <c r="J18"/>
  <c r="E18"/>
  <c r="F81" s="1"/>
  <c r="F52"/>
  <c r="J17"/>
  <c r="J15"/>
  <c r="E15"/>
  <c r="F80"/>
  <c r="F51"/>
  <c r="J14"/>
  <c r="J12"/>
  <c r="J78"/>
  <c r="J49"/>
  <c r="E7"/>
  <c r="E74" s="1"/>
  <c r="E45"/>
  <c r="AY52" i="1"/>
  <c r="AX52"/>
  <c r="BI386" i="2"/>
  <c r="BH386"/>
  <c r="BG386"/>
  <c r="BF386"/>
  <c r="T386"/>
  <c r="R386"/>
  <c r="P386"/>
  <c r="BK386"/>
  <c r="J386"/>
  <c r="BE386"/>
  <c r="BI380"/>
  <c r="BH380"/>
  <c r="BG380"/>
  <c r="BF380"/>
  <c r="T380"/>
  <c r="T379"/>
  <c r="R380"/>
  <c r="R379"/>
  <c r="P380"/>
  <c r="P379"/>
  <c r="BK380"/>
  <c r="BK379"/>
  <c r="J379" s="1"/>
  <c r="J65" s="1"/>
  <c r="J380"/>
  <c r="BE380" s="1"/>
  <c r="BI371"/>
  <c r="BH371"/>
  <c r="BG371"/>
  <c r="BF371"/>
  <c r="T371"/>
  <c r="T370"/>
  <c r="T369" s="1"/>
  <c r="R371"/>
  <c r="R370" s="1"/>
  <c r="R369" s="1"/>
  <c r="P371"/>
  <c r="P370"/>
  <c r="P369" s="1"/>
  <c r="BK371"/>
  <c r="BK370" s="1"/>
  <c r="J371"/>
  <c r="BE371"/>
  <c r="BI359"/>
  <c r="BH359"/>
  <c r="BG359"/>
  <c r="BF359"/>
  <c r="T359"/>
  <c r="R359"/>
  <c r="P359"/>
  <c r="BK359"/>
  <c r="J359"/>
  <c r="BE359"/>
  <c r="BI335"/>
  <c r="BH335"/>
  <c r="BG335"/>
  <c r="BF335"/>
  <c r="T335"/>
  <c r="R335"/>
  <c r="P335"/>
  <c r="BK335"/>
  <c r="J335"/>
  <c r="BE335"/>
  <c r="BI309"/>
  <c r="BH309"/>
  <c r="BG309"/>
  <c r="BF309"/>
  <c r="T309"/>
  <c r="T308"/>
  <c r="R309"/>
  <c r="R308"/>
  <c r="P309"/>
  <c r="P308"/>
  <c r="BK309"/>
  <c r="BK308"/>
  <c r="J308" s="1"/>
  <c r="J62" s="1"/>
  <c r="J309"/>
  <c r="BE309" s="1"/>
  <c r="BI272"/>
  <c r="BH272"/>
  <c r="BG272"/>
  <c r="BF272"/>
  <c r="T272"/>
  <c r="T271"/>
  <c r="R272"/>
  <c r="R271"/>
  <c r="P272"/>
  <c r="P271"/>
  <c r="BK272"/>
  <c r="BK271"/>
  <c r="J271" s="1"/>
  <c r="J61" s="1"/>
  <c r="J272"/>
  <c r="BE272" s="1"/>
  <c r="BI253"/>
  <c r="BH253"/>
  <c r="BG253"/>
  <c r="BF253"/>
  <c r="T253"/>
  <c r="R253"/>
  <c r="P253"/>
  <c r="BK253"/>
  <c r="J253"/>
  <c r="BE253"/>
  <c r="BI235"/>
  <c r="BH235"/>
  <c r="BG235"/>
  <c r="BF235"/>
  <c r="T235"/>
  <c r="R235"/>
  <c r="P235"/>
  <c r="BK235"/>
  <c r="J235"/>
  <c r="BE235"/>
  <c r="BI199"/>
  <c r="BH199"/>
  <c r="BG199"/>
  <c r="BF199"/>
  <c r="T199"/>
  <c r="R199"/>
  <c r="P199"/>
  <c r="BK199"/>
  <c r="J199"/>
  <c r="BE199"/>
  <c r="BI195"/>
  <c r="BH195"/>
  <c r="BG195"/>
  <c r="BF195"/>
  <c r="T195"/>
  <c r="R195"/>
  <c r="P195"/>
  <c r="BK195"/>
  <c r="J195"/>
  <c r="BE195"/>
  <c r="BI181"/>
  <c r="BH181"/>
  <c r="BG181"/>
  <c r="BF181"/>
  <c r="T181"/>
  <c r="T180"/>
  <c r="R181"/>
  <c r="R180"/>
  <c r="P181"/>
  <c r="P180"/>
  <c r="BK181"/>
  <c r="BK180"/>
  <c r="J180" s="1"/>
  <c r="J60" s="1"/>
  <c r="J181"/>
  <c r="BE181" s="1"/>
  <c r="BI172"/>
  <c r="BH172"/>
  <c r="BG172"/>
  <c r="BF172"/>
  <c r="T172"/>
  <c r="R172"/>
  <c r="P172"/>
  <c r="BK172"/>
  <c r="J172"/>
  <c r="BE172"/>
  <c r="BI166"/>
  <c r="BH166"/>
  <c r="BG166"/>
  <c r="BF166"/>
  <c r="T166"/>
  <c r="R166"/>
  <c r="P166"/>
  <c r="BK166"/>
  <c r="J166"/>
  <c r="BE166"/>
  <c r="BI162"/>
  <c r="BH162"/>
  <c r="BG162"/>
  <c r="BF162"/>
  <c r="T162"/>
  <c r="R162"/>
  <c r="P162"/>
  <c r="BK162"/>
  <c r="J162"/>
  <c r="BE162"/>
  <c r="BI150"/>
  <c r="BH150"/>
  <c r="BG150"/>
  <c r="BF150"/>
  <c r="T150"/>
  <c r="R150"/>
  <c r="P150"/>
  <c r="BK150"/>
  <c r="J150"/>
  <c r="BE150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28"/>
  <c r="BH128"/>
  <c r="BG128"/>
  <c r="BF128"/>
  <c r="T128"/>
  <c r="R128"/>
  <c r="P128"/>
  <c r="BK128"/>
  <c r="J128"/>
  <c r="BE128"/>
  <c r="BI124"/>
  <c r="BH124"/>
  <c r="BG124"/>
  <c r="BF124"/>
  <c r="T124"/>
  <c r="R124"/>
  <c r="P124"/>
  <c r="BK124"/>
  <c r="J124"/>
  <c r="BE124"/>
  <c r="BI120"/>
  <c r="BH120"/>
  <c r="BG120"/>
  <c r="BF120"/>
  <c r="T120"/>
  <c r="R120"/>
  <c r="P120"/>
  <c r="BK120"/>
  <c r="J120"/>
  <c r="BE120"/>
  <c r="BI116"/>
  <c r="BH116"/>
  <c r="BG116"/>
  <c r="BF116"/>
  <c r="T116"/>
  <c r="R116"/>
  <c r="P116"/>
  <c r="BK116"/>
  <c r="J116"/>
  <c r="BE116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89"/>
  <c r="F34"/>
  <c r="BD52" i="1" s="1"/>
  <c r="BD51" s="1"/>
  <c r="W30" s="1"/>
  <c r="BH89" i="2"/>
  <c r="F33" s="1"/>
  <c r="BC52" i="1" s="1"/>
  <c r="BC51" s="1"/>
  <c r="BG89" i="2"/>
  <c r="F32"/>
  <c r="BB52" i="1" s="1"/>
  <c r="BB51" s="1"/>
  <c r="BF89" i="2"/>
  <c r="J31" s="1"/>
  <c r="AW52" i="1" s="1"/>
  <c r="T89" i="2"/>
  <c r="T88"/>
  <c r="T87" s="1"/>
  <c r="T86" s="1"/>
  <c r="T85" s="1"/>
  <c r="R89"/>
  <c r="R88" s="1"/>
  <c r="R87" s="1"/>
  <c r="R86" s="1"/>
  <c r="R85" s="1"/>
  <c r="P89"/>
  <c r="P88"/>
  <c r="P87" s="1"/>
  <c r="P86" s="1"/>
  <c r="P85" s="1"/>
  <c r="AU52" i="1" s="1"/>
  <c r="BK89" i="2"/>
  <c r="BK88"/>
  <c r="J88" s="1"/>
  <c r="J59" s="1"/>
  <c r="J89"/>
  <c r="BE89"/>
  <c r="J30" s="1"/>
  <c r="AV52" i="1" s="1"/>
  <c r="AT52" s="1"/>
  <c r="F79" i="2"/>
  <c r="E77"/>
  <c r="F49"/>
  <c r="E47"/>
  <c r="J21"/>
  <c r="E21"/>
  <c r="J51" s="1"/>
  <c r="J20"/>
  <c r="J18"/>
  <c r="E18"/>
  <c r="F82"/>
  <c r="F52"/>
  <c r="J17"/>
  <c r="J15"/>
  <c r="E15"/>
  <c r="F81" s="1"/>
  <c r="F51"/>
  <c r="J14"/>
  <c r="J12"/>
  <c r="J49" s="1"/>
  <c r="E7"/>
  <c r="E75"/>
  <c r="E45"/>
  <c r="AS51" i="1"/>
  <c r="L47"/>
  <c r="AM46"/>
  <c r="L46"/>
  <c r="AM44"/>
  <c r="L44"/>
  <c r="L42"/>
  <c r="L41"/>
  <c r="W28" l="1"/>
  <c r="AX51"/>
  <c r="W29"/>
  <c r="AY51"/>
  <c r="J370" i="2"/>
  <c r="J64" s="1"/>
  <c r="BK369"/>
  <c r="J369" s="1"/>
  <c r="J63" s="1"/>
  <c r="J30" i="3"/>
  <c r="AV53" i="1" s="1"/>
  <c r="AT53" s="1"/>
  <c r="F30" i="3"/>
  <c r="AZ53" i="1" s="1"/>
  <c r="J56" i="4"/>
  <c r="J27"/>
  <c r="J87" i="3"/>
  <c r="J59" s="1"/>
  <c r="BK86"/>
  <c r="P119"/>
  <c r="P85" s="1"/>
  <c r="P84" s="1"/>
  <c r="AU53" i="1" s="1"/>
  <c r="AU51" s="1"/>
  <c r="T119" i="3"/>
  <c r="T85" s="1"/>
  <c r="T84" s="1"/>
  <c r="BK87" i="2"/>
  <c r="J79"/>
  <c r="J81"/>
  <c r="F30"/>
  <c r="AZ52" i="1" s="1"/>
  <c r="F31" i="2"/>
  <c r="BA52" i="1" s="1"/>
  <c r="F30" i="4"/>
  <c r="AZ54" i="1" s="1"/>
  <c r="F31" i="4"/>
  <c r="BA54" i="1" s="1"/>
  <c r="AZ51" l="1"/>
  <c r="J87" i="2"/>
  <c r="J58" s="1"/>
  <c r="BK86"/>
  <c r="J86" i="3"/>
  <c r="J58" s="1"/>
  <c r="BK85"/>
  <c r="AG54" i="1"/>
  <c r="AN54" s="1"/>
  <c r="J36" i="4"/>
  <c r="BA51" i="1"/>
  <c r="J85" i="3" l="1"/>
  <c r="J57" s="1"/>
  <c r="BK84"/>
  <c r="J84" s="1"/>
  <c r="J86" i="2"/>
  <c r="J57" s="1"/>
  <c r="BK85"/>
  <c r="J85" s="1"/>
  <c r="W26" i="1"/>
  <c r="AV51"/>
  <c r="AW51"/>
  <c r="AK27" s="1"/>
  <c r="W27"/>
  <c r="AK26" l="1"/>
  <c r="AT51"/>
  <c r="J27" i="2"/>
  <c r="J56"/>
  <c r="J27" i="3"/>
  <c r="J56"/>
  <c r="AG53" i="1" l="1"/>
  <c r="AN53" s="1"/>
  <c r="J36" i="3"/>
  <c r="J36" i="2"/>
  <c r="AG52" i="1"/>
  <c r="AN52" l="1"/>
  <c r="AG51"/>
  <c r="AK23" l="1"/>
  <c r="AK32" s="1"/>
  <c r="AN51"/>
</calcChain>
</file>

<file path=xl/sharedStrings.xml><?xml version="1.0" encoding="utf-8"?>
<sst xmlns="http://schemas.openxmlformats.org/spreadsheetml/2006/main" count="5903" uniqueCount="718">
  <si>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</si>
  <si>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</si>
  <si>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</si>
  <si>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</si>
  <si>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</si>
  <si>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</si>
  <si>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</si>
  <si>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{9420599c-eed3-48b4-a8e9-bfdda89c5669}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</si>
  <si>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</si>
  <si>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</si>
  <si>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</si>
  <si>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</si>
  <si>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</si>
  <si>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</si>
  <si>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</si>
  <si>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</si>
  <si>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</si>
  <si>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</si>
  <si>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</si>
  <si>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</si>
  <si>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III-18035 Dnešice-oprava</t>
  </si>
  <si>
    <t>KSO:</t>
  </si>
  <si>
    <t>CC-CZ:</t>
  </si>
  <si>
    <t>Místo:</t>
  </si>
  <si>
    <t>Dnešice</t>
  </si>
  <si>
    <t>Datum:</t>
  </si>
  <si>
    <t>14. 1. 2018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</si>
  <si>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</si>
  <si>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</si>
  <si>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</si>
  <si>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</si>
  <si>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</si>
  <si>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</si>
  <si>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</si>
  <si>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Jiří Ulman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</si>
  <si>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</si>
  <si>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</si>
  <si>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</si>
  <si>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</si>
  <si>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</si>
  <si>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</si>
  <si>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</si>
  <si>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</si>
  <si>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</si>
  <si>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</si>
  <si>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</si>
  <si>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</si>
  <si>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</si>
  <si>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</si>
  <si>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</si>
  <si>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</si>
  <si>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</si>
  <si>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</si>
  <si>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</si>
  <si>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</si>
  <si>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</si>
  <si>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</si>
  <si>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</si>
  <si>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</si>
  <si>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</si>
  <si>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</si>
  <si>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</si>
  <si>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</si>
  <si>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</si>
  <si>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</si>
  <si>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</si>
  <si>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</si>
  <si>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</si>
  <si>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</si>
  <si>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</si>
  <si>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</si>
  <si>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</si>
  <si>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</si>
  <si>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</si>
  <si>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</si>
  <si>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</si>
  <si>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</si>
  <si>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</si>
  <si>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</si>
  <si>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</si>
  <si>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{3a9a8e61-c17f-4cdf-b040-22b9d5225563}</t>
  </si>
  <si>
    <t>2</t>
  </si>
  <si>
    <t>SO 104</t>
  </si>
  <si>
    <t>Ostatní úpravy</t>
  </si>
  <si>
    <t>{fb0165bf-38de-4ab3-84db-fa9754ff4eae}</t>
  </si>
  <si>
    <t>VRN</t>
  </si>
  <si>
    <t>Vedlejší rozpočtové náklady</t>
  </si>
  <si>
    <t>{54f2d8da-5461-462e-bcc7-e3cb030eb0e8}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</si>
  <si>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</si>
  <si>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</si>
  <si>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</si>
  <si>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</si>
  <si>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</si>
  <si>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</si>
  <si>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</si>
  <si>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</si>
  <si>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</si>
  <si>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</si>
  <si>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</si>
  <si>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</si>
  <si>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</si>
  <si>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</si>
  <si>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</si>
  <si>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</si>
  <si>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</si>
  <si>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</si>
  <si>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</si>
  <si>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</si>
  <si>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</si>
  <si>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</si>
  <si>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</si>
  <si>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</si>
  <si>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</si>
  <si>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</si>
  <si>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</si>
  <si>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</si>
  <si>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</si>
  <si>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</si>
  <si>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</si>
  <si>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</si>
  <si>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</si>
  <si>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</si>
  <si>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</si>
  <si>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</si>
  <si>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</si>
  <si>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</si>
  <si>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</si>
  <si>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</si>
  <si>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</si>
  <si>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</si>
  <si>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</si>
  <si>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113154363</t>
  </si>
  <si>
    <t>Frézování živičného podkladu nebo krytu s naložením na dopravní prostředek plochy přes 1 000 do 10 000 m2 s překážkami v trase pruhu šířky přes 1 m do 2 m, tloušťky vrstvy 50 mm</t>
  </si>
  <si>
    <t>m2</t>
  </si>
  <si>
    <t>CS ÚRS 2016 01</t>
  </si>
  <si>
    <t>4</t>
  </si>
  <si>
    <t>3</t>
  </si>
  <si>
    <t>1456795067</t>
  </si>
  <si>
    <t>VV</t>
  </si>
  <si>
    <t>záliv autobusové zastávky (levý)</t>
  </si>
  <si>
    <t>179,619</t>
  </si>
  <si>
    <t>záliv autobusové zastávky (pravý)</t>
  </si>
  <si>
    <t>123,565</t>
  </si>
  <si>
    <t>komunikace ZÚ 0,000 - 0,160</t>
  </si>
  <si>
    <t>994,087</t>
  </si>
  <si>
    <t>komunikace km 0,160 - 0,355</t>
  </si>
  <si>
    <t>1244,529</t>
  </si>
  <si>
    <t>komunikace km 0,355 - 0,490</t>
  </si>
  <si>
    <t>838,644</t>
  </si>
  <si>
    <t>komunikace km 0,490 - 0,615</t>
  </si>
  <si>
    <t>785,647</t>
  </si>
  <si>
    <t>komunikace km 0,615 - 0,685</t>
  </si>
  <si>
    <t>457,849</t>
  </si>
  <si>
    <t xml:space="preserve">komunikace km 0,685 - KÚ </t>
  </si>
  <si>
    <t>304,35</t>
  </si>
  <si>
    <t>Součet</t>
  </si>
  <si>
    <t>122201101</t>
  </si>
  <si>
    <t>Odkopávky a prokopávky nezapažené s přehozením výkopku na vzdálenost do 3 m nebo s naložením na dopravní prostředek v hornině tř. 3 do 100 m3</t>
  </si>
  <si>
    <t>m3</t>
  </si>
  <si>
    <t>509091231</t>
  </si>
  <si>
    <t>kolem vpustí</t>
  </si>
  <si>
    <t>3*0,5</t>
  </si>
  <si>
    <t>171201211</t>
  </si>
  <si>
    <t>Uložení sypaniny poplatek za uložení sypaniny na skládce (skládkovné)</t>
  </si>
  <si>
    <t>t</t>
  </si>
  <si>
    <t>-156028154</t>
  </si>
  <si>
    <t>3*0,5*1,7</t>
  </si>
  <si>
    <t>krajnice</t>
  </si>
  <si>
    <t>58,659</t>
  </si>
  <si>
    <t>181301102</t>
  </si>
  <si>
    <t>Rozprostření a urovnání ornice v rovině nebo ve svahu sklonu do 1:5 při souvislé ploše do 500 m2, tl. vrstvy přes 100 do 150 mm</t>
  </si>
  <si>
    <t>-1855236636</t>
  </si>
  <si>
    <t>ZÚ 0,000 - KÚ 0,731 609</t>
  </si>
  <si>
    <t>50,646</t>
  </si>
  <si>
    <t>5</t>
  </si>
  <si>
    <t>181411131</t>
  </si>
  <si>
    <t>Založení trávníku na půdě předem připravené plochy do 1000 m2 výsevem včetně utažení parkového v rovině nebo na svahu do 1:5</t>
  </si>
  <si>
    <t>CS ÚRS 2015 02</t>
  </si>
  <si>
    <t>-584101464</t>
  </si>
  <si>
    <t>6</t>
  </si>
  <si>
    <t>M</t>
  </si>
  <si>
    <t>005724100</t>
  </si>
  <si>
    <t>Osiva pícnin směsi travní balení obvykle 25 kg parková</t>
  </si>
  <si>
    <t>kg</t>
  </si>
  <si>
    <t>8</t>
  </si>
  <si>
    <t>-668681122</t>
  </si>
  <si>
    <t>50,646/100</t>
  </si>
  <si>
    <t>7</t>
  </si>
  <si>
    <t>1R</t>
  </si>
  <si>
    <t>Montáž potrubí z trub kameninových hrdlových s integrovaným těsněním Příplatek k cenám za zřízení kanalizační přípojky DN od 100 do 300</t>
  </si>
  <si>
    <t>m</t>
  </si>
  <si>
    <t>1042171330</t>
  </si>
  <si>
    <t>UV5</t>
  </si>
  <si>
    <t>2,5</t>
  </si>
  <si>
    <t>UV9</t>
  </si>
  <si>
    <t>1,1</t>
  </si>
  <si>
    <t>UV12</t>
  </si>
  <si>
    <t>7,5</t>
  </si>
  <si>
    <t>UV16</t>
  </si>
  <si>
    <t>5,5</t>
  </si>
  <si>
    <t>2R</t>
  </si>
  <si>
    <t>Zřízení vpusti kanalizační uliční z betonových dílců typ UV-50 normální</t>
  </si>
  <si>
    <t>kus</t>
  </si>
  <si>
    <t>424039878</t>
  </si>
  <si>
    <t>UV17, UV16, UV14, UV12, UV9, UV7, UV5</t>
  </si>
  <si>
    <t>1+1+1+1+1+1+1</t>
  </si>
  <si>
    <t>9</t>
  </si>
  <si>
    <t>38899521R</t>
  </si>
  <si>
    <t>Chránička kabelů v římse z trub HDPE přes DN 80 do DN 110</t>
  </si>
  <si>
    <t>1209764191</t>
  </si>
  <si>
    <t>CETIN</t>
  </si>
  <si>
    <t>3,5</t>
  </si>
  <si>
    <t>10</t>
  </si>
  <si>
    <t>89594111R</t>
  </si>
  <si>
    <t>1436414100</t>
  </si>
  <si>
    <t xml:space="preserve">UV8, UV7, UV4, </t>
  </si>
  <si>
    <t>1+1+1</t>
  </si>
  <si>
    <t>899431111</t>
  </si>
  <si>
    <t>Výšková úprava uličního vstupu nebo vpusti do 200 mm zvýšením krycího hrnce, šoupěte nebo hydrantu bez úpravy armatur</t>
  </si>
  <si>
    <t>1696577461</t>
  </si>
  <si>
    <t>UV 1, UV 4, UV 7, UV 8</t>
  </si>
  <si>
    <t>1+1</t>
  </si>
  <si>
    <t>kanalizační šachta</t>
  </si>
  <si>
    <t>šoupě voda</t>
  </si>
  <si>
    <t>uzávěr voda</t>
  </si>
  <si>
    <t>1+1+1+1</t>
  </si>
  <si>
    <t>plynové šoupě</t>
  </si>
  <si>
    <t>12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</si>
  <si>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</si>
  <si>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</si>
  <si>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162759531</t>
  </si>
  <si>
    <t>39,472+32,716+69,758+60,008+30,82</t>
  </si>
  <si>
    <t>13</t>
  </si>
  <si>
    <t>997006512</t>
  </si>
  <si>
    <t>Vodorovná doprava suti na skládku s naložením na dopravní prostředek a složením přes 100 m do 1 km</t>
  </si>
  <si>
    <t>1818806610</t>
  </si>
  <si>
    <t>odkopávky a prokopávky</t>
  </si>
  <si>
    <t>2,55</t>
  </si>
  <si>
    <t>14</t>
  </si>
  <si>
    <t>997211519</t>
  </si>
  <si>
    <t>Vodorovná doprava suti nebo vybouraných hmot suti se složením a hrubým urovnáním, na vzdálenost Příplatek k ceně za každý další i započatý 1 km přes 1 km</t>
  </si>
  <si>
    <t>-518614947</t>
  </si>
  <si>
    <t>2,55*19</t>
  </si>
  <si>
    <t>58,659*19</t>
  </si>
  <si>
    <t>Komunikace pozemní</t>
  </si>
  <si>
    <t>564831111</t>
  </si>
  <si>
    <t>Podklad ze štěrkodrti ŠD s rozprostřením a zhutněním, po zhutnění tl. 100 mm</t>
  </si>
  <si>
    <t>-744468084</t>
  </si>
  <si>
    <t>dosypání UV4</t>
  </si>
  <si>
    <t>2,12</t>
  </si>
  <si>
    <t>1,17</t>
  </si>
  <si>
    <t>1,44</t>
  </si>
  <si>
    <t>dosypání UV5</t>
  </si>
  <si>
    <t>6,8</t>
  </si>
  <si>
    <t>dosypání UV7</t>
  </si>
  <si>
    <t>2,1</t>
  </si>
  <si>
    <t>dosypání UV8</t>
  </si>
  <si>
    <t>1,6</t>
  </si>
  <si>
    <t>16</t>
  </si>
  <si>
    <t>569951133</t>
  </si>
  <si>
    <t>Zpevnění krajnic nebo komunikací pro pěší s rozprostřením a zhutněním, po zhutnění asfaltovým recyklátem tl. 150 mm</t>
  </si>
  <si>
    <t>324453400</t>
  </si>
  <si>
    <t>17</t>
  </si>
  <si>
    <t>573211111</t>
  </si>
  <si>
    <t>Postřik živičný spojovací bez posypu kamenivem z asfaltu silničního, v množství od 0,50 do 0,70 kg/m2</t>
  </si>
  <si>
    <t>1636874700</t>
  </si>
  <si>
    <t>POSTŘIK SPOJOVACÍ PS-EP 0,25 kg/m2 (ČSN 73 6129)</t>
  </si>
  <si>
    <t>POSTŘIK SPOJOVACÍ PS-EP 0,40 kg/m2 (ČSN 73 6129)</t>
  </si>
  <si>
    <t>18</t>
  </si>
  <si>
    <t>577144141</t>
  </si>
  <si>
    <t>Asfaltový beton vrstva obrusná ACO 11 (ABS) s rozprostřením a se zhutněním z modifikovaného asfaltu v pruhu šířky přes 3 m tl. 50 mm</t>
  </si>
  <si>
    <t>-2095194903</t>
  </si>
  <si>
    <t>19</t>
  </si>
  <si>
    <t>577165142</t>
  </si>
  <si>
    <t>Asfaltový beton vrstva ložní ACL 16 (ABH) s rozprostřením a zhutněním z modifikovaného asfaltu v pruhu šířky přes 3 m, po zhutnění tl. 70 mm</t>
  </si>
  <si>
    <t>-449405102</t>
  </si>
  <si>
    <t>57</t>
  </si>
  <si>
    <t>Kryty pozemních komunikací letišť a ploch z kameniva nebo živičné</t>
  </si>
  <si>
    <t>20</t>
  </si>
  <si>
    <t>599141111</t>
  </si>
  <si>
    <t>Vyplnění spár mezi silničními dílci jakékoliv tloušťky živičnou zálivkou</t>
  </si>
  <si>
    <t>807535223</t>
  </si>
  <si>
    <t>ZÚ 0,000 - KÚ 0,731 609 (střed)</t>
  </si>
  <si>
    <t>731,609</t>
  </si>
  <si>
    <t>ZÚ</t>
  </si>
  <si>
    <t>6,61</t>
  </si>
  <si>
    <t>KÚ</t>
  </si>
  <si>
    <t>6,59</t>
  </si>
  <si>
    <t>autobusový záliv</t>
  </si>
  <si>
    <t>53,50+64,31</t>
  </si>
  <si>
    <t>sjezd 5</t>
  </si>
  <si>
    <t>9,1</t>
  </si>
  <si>
    <t>sjezd 6</t>
  </si>
  <si>
    <t>5,15</t>
  </si>
  <si>
    <t>sjezd 8</t>
  </si>
  <si>
    <t>6,56</t>
  </si>
  <si>
    <t>sjezd 10</t>
  </si>
  <si>
    <t>sjezd 11</t>
  </si>
  <si>
    <t>5,46</t>
  </si>
  <si>
    <t>sjezd 12</t>
  </si>
  <si>
    <t>7,42</t>
  </si>
  <si>
    <t>sjezd 13</t>
  </si>
  <si>
    <t>sjezd 14</t>
  </si>
  <si>
    <t>6,5</t>
  </si>
  <si>
    <t>sjezd 17</t>
  </si>
  <si>
    <t>9,34</t>
  </si>
  <si>
    <t>sjezd 19+sjezd 20</t>
  </si>
  <si>
    <t>4,2+12</t>
  </si>
  <si>
    <t>sjezd 21+ sjezd 22</t>
  </si>
  <si>
    <t>10+6,23</t>
  </si>
  <si>
    <t>sjezd 24+sjezd 25</t>
  </si>
  <si>
    <t>9,8+11,6</t>
  </si>
  <si>
    <t>sjezd 36</t>
  </si>
  <si>
    <t>6,1</t>
  </si>
  <si>
    <t>59</t>
  </si>
  <si>
    <t>Kryty pozemních komunikací, letišť a ploch dlážděné</t>
  </si>
  <si>
    <t>592174910</t>
  </si>
  <si>
    <t>Obrubníky betonové a železobetonové obrubník silniční ABO  15-25    100 x 15 x 25</t>
  </si>
  <si>
    <t>-1436759387</t>
  </si>
  <si>
    <t>u sjezdu 4</t>
  </si>
  <si>
    <t>2+5</t>
  </si>
  <si>
    <t>UV 4</t>
  </si>
  <si>
    <t>vstup 1</t>
  </si>
  <si>
    <t>4,1</t>
  </si>
  <si>
    <t>1,5</t>
  </si>
  <si>
    <t>UV 5</t>
  </si>
  <si>
    <t>UV 7</t>
  </si>
  <si>
    <t>UV 8</t>
  </si>
  <si>
    <t>UV 10</t>
  </si>
  <si>
    <t>km 0,400</t>
  </si>
  <si>
    <t xml:space="preserve"> UV 15</t>
  </si>
  <si>
    <t>6+10,5</t>
  </si>
  <si>
    <t>zrušení UV</t>
  </si>
  <si>
    <t>KÚ - km 0,599</t>
  </si>
  <si>
    <t>32+2+7+7+72</t>
  </si>
  <si>
    <t>22</t>
  </si>
  <si>
    <t>592175100</t>
  </si>
  <si>
    <t>Obrubníky betonové a železobetonové obrubník silniční nájezdový 100 x 15 x 15</t>
  </si>
  <si>
    <t>-849158571</t>
  </si>
  <si>
    <t>sjezd 7</t>
  </si>
  <si>
    <t>9,8</t>
  </si>
  <si>
    <t>17,5</t>
  </si>
  <si>
    <t>u sjezdu 9</t>
  </si>
  <si>
    <t>15,3</t>
  </si>
  <si>
    <t>silniční záliv</t>
  </si>
  <si>
    <t>33,5</t>
  </si>
  <si>
    <t>sjezd 26 (MK)</t>
  </si>
  <si>
    <t>19,8</t>
  </si>
  <si>
    <t>vstup 3</t>
  </si>
  <si>
    <t>3,1</t>
  </si>
  <si>
    <t>sjezd 29</t>
  </si>
  <si>
    <t>8,65</t>
  </si>
  <si>
    <t>sjezd 30</t>
  </si>
  <si>
    <t>9,2</t>
  </si>
  <si>
    <t>sjezd 35</t>
  </si>
  <si>
    <t>8,4</t>
  </si>
  <si>
    <t>sjezd 34, sjezd 33</t>
  </si>
  <si>
    <t>11,4</t>
  </si>
  <si>
    <t>sjezd 60, sjezd 31</t>
  </si>
  <si>
    <t>22,9</t>
  </si>
  <si>
    <t>23</t>
  </si>
  <si>
    <t>592175110</t>
  </si>
  <si>
    <t>Obrubníky betonové a železobetonové obrubník silniční přechodový levý, pravý    100 x 15 x 15/25</t>
  </si>
  <si>
    <t>98060129</t>
  </si>
  <si>
    <t>sjezd 60</t>
  </si>
  <si>
    <t>sjezd 33</t>
  </si>
  <si>
    <t>Ostatní konstrukce a práce, bourání</t>
  </si>
  <si>
    <t>91</t>
  </si>
  <si>
    <t>Doplňující konstrukce a práce pozemních komunikací, letišť a ploch</t>
  </si>
  <si>
    <t>24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</si>
  <si>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</si>
  <si>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</si>
  <si>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648838971</t>
  </si>
  <si>
    <t>betonový silniční</t>
  </si>
  <si>
    <t>165,1</t>
  </si>
  <si>
    <t>silniční nájezdový</t>
  </si>
  <si>
    <t>159,55</t>
  </si>
  <si>
    <t>silniční přechodový</t>
  </si>
  <si>
    <t>998</t>
  </si>
  <si>
    <t>Přesun hmot</t>
  </si>
  <si>
    <t>25</t>
  </si>
  <si>
    <t>998225111</t>
  </si>
  <si>
    <t>Přesun hmot pro komunikace s krytem z kameniva, monolitickým betonovým nebo živičným dopravní vzdálenost do 200 m jakékoliv délky objektu</t>
  </si>
  <si>
    <t>-2009318162</t>
  </si>
  <si>
    <t>asfalt+postřik+ŠD</t>
  </si>
  <si>
    <t>2,88+46,089+6,013+639,002+894,583</t>
  </si>
  <si>
    <t>obrubníky+beton</t>
  </si>
  <si>
    <t>24,403+51,849</t>
  </si>
  <si>
    <t>26</t>
  </si>
  <si>
    <t>998225195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</si>
  <si>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</si>
  <si>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-648902515</t>
  </si>
  <si>
    <t>(2,88+46,089+6,013+639,002+894,583)*4</t>
  </si>
  <si>
    <t>(24,403+51,849)*4</t>
  </si>
  <si>
    <t>SO 104 - Ostatní úpravy</t>
  </si>
  <si>
    <t>1738732510</t>
  </si>
  <si>
    <t>sjezdy SO 101</t>
  </si>
  <si>
    <t>sjezdy (5, 6, 8, 10, 11, 12, 13, 14, 17, 19, 20, 21, 22, 24, 25, 29, 30, 32, 36)</t>
  </si>
  <si>
    <t>(19,987+13,925+10,738+13,475+16,396+5,58+9,913+15,27+25,282+2,041+10,844+25,374+15,866+6,796+8,522+6,031+6,387+10,136+5,15)*0,1</t>
  </si>
  <si>
    <t>-2033526619</t>
  </si>
  <si>
    <t>(19,987+13,925+10,738+13,475+16,396+5,58+9,913+15,27+25,282+2,041+10,844+25,374+15,866+6,796+8,522+6,031+6,387+10,136+5,15)*0,1*1,7</t>
  </si>
  <si>
    <t>181102302</t>
  </si>
  <si>
    <t>Úprava pláně na stavbách dálnic v zářezech mimo skalních se zhutněním</t>
  </si>
  <si>
    <t>1395547538</t>
  </si>
  <si>
    <t>19,987+13,925+10,738+13,475+16,396+5,58+9,913+15,27+25,282+2,041+10,844+25,374+15,866+6,796+8,522+6,031+6,387+10,136+5,15</t>
  </si>
  <si>
    <t>89943111R</t>
  </si>
  <si>
    <t>-188246530</t>
  </si>
  <si>
    <t>sjezd 22</t>
  </si>
  <si>
    <t>4,72</t>
  </si>
  <si>
    <t>sjezd 18</t>
  </si>
  <si>
    <t>6,95</t>
  </si>
  <si>
    <t>-597682832</t>
  </si>
  <si>
    <t>-1073194917</t>
  </si>
  <si>
    <t>(19,987+13,925+10,738+13,475+16,396+5,58+9,913+15,27+25,282+2,041+10,844+25,374+15,866+6,796+8,522+6,031+6,387+10,136+5,15)*0,1*1,7*19</t>
  </si>
  <si>
    <t>956491282</t>
  </si>
  <si>
    <t>dosypání ŠD SO 101, (sjezd 1, 4, 7, 9, 15, 16, 18, 23, 26, 28, 27, 29, 31, 60, 33, 35)</t>
  </si>
  <si>
    <t>9,363+25,441+21,833+42,715+7,79+15,257+12,54+8,106+13,466+41,917+17,378+12,62+14,336+46,404+22,04</t>
  </si>
  <si>
    <t>-1784014427</t>
  </si>
  <si>
    <t>592174090</t>
  </si>
  <si>
    <t>Obrubníky betonové a železobetonové chodníkové ABO   16-10    100 x 8 x 25</t>
  </si>
  <si>
    <t>524918627</t>
  </si>
  <si>
    <t>2,5+2,5+4,5</t>
  </si>
  <si>
    <t>2,5+2,5+6,5</t>
  </si>
  <si>
    <t>sjezd 31</t>
  </si>
  <si>
    <t>sjezd 23</t>
  </si>
  <si>
    <t>1,5+1,5</t>
  </si>
  <si>
    <t>4,5</t>
  </si>
  <si>
    <t>sjezd 2</t>
  </si>
  <si>
    <t>4,5+4,5+4</t>
  </si>
  <si>
    <t>sjezd 3</t>
  </si>
  <si>
    <t>4,5+4,5+4,5</t>
  </si>
  <si>
    <t>-1797319332</t>
  </si>
  <si>
    <t>odstavná plocha</t>
  </si>
  <si>
    <t>3,5+3,5+28,75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</si>
  <si>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</si>
  <si>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kladených do lože z kameniva</t>
  </si>
  <si>
    <t>-593443697</t>
  </si>
  <si>
    <t>4,2</t>
  </si>
  <si>
    <t>113106171</t>
  </si>
  <si>
    <t>Rozebrání dlažeb a dílců komunikací pro pěší, vozovek a ploch s přemístěním hmot na skládku na vzdálenost do 3 m nebo s naložením na dopravní prostředek vozovek a ploch, s jakoukoliv výplní spár v ploše jednotlivě do 50 m2 ze zámkové dlažby kladené do lože z kameniva</t>
  </si>
  <si>
    <t>-94840289</t>
  </si>
  <si>
    <t>13,4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</si>
  <si>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</si>
  <si>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</si>
  <si>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-1067155355</t>
  </si>
  <si>
    <t>592452130</t>
  </si>
  <si>
    <t>Dlaždice betonové dlažba zámková (ČSN EN 1338) dlažba zámková IČKO 1 m2=36 kusů 19,6 x 16,1 x 8  přírodní</t>
  </si>
  <si>
    <t>-124975841</t>
  </si>
  <si>
    <t>P</t>
  </si>
  <si>
    <t>Poznámka k položce:
spotřeba: 36 kus/m2</t>
  </si>
  <si>
    <t>18,8*1,05</t>
  </si>
  <si>
    <t>16,512*1,05</t>
  </si>
  <si>
    <t>17,377*1,05</t>
  </si>
  <si>
    <t>10,712*1,05</t>
  </si>
  <si>
    <t>UV13</t>
  </si>
  <si>
    <t>2,4*1,05</t>
  </si>
  <si>
    <t>65*1,05</t>
  </si>
  <si>
    <t>59245203R</t>
  </si>
  <si>
    <t>Dlaždice betonové dlažba zámková (ČSN EN 1338) dlažba zámková IČKO 1 m2=36 kusů 19,6 x 16,1 x 8  barevná</t>
  </si>
  <si>
    <t>-1199387430</t>
  </si>
  <si>
    <t>2,322*1,05</t>
  </si>
  <si>
    <t>2,321*1,05</t>
  </si>
  <si>
    <t>3,07*1,05</t>
  </si>
  <si>
    <t>2,15*1,05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</si>
  <si>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</si>
  <si>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</si>
  <si>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1597634453</t>
  </si>
  <si>
    <t>NEVIDOMÉ</t>
  </si>
  <si>
    <t>2,322</t>
  </si>
  <si>
    <t>2,321</t>
  </si>
  <si>
    <t>3,07</t>
  </si>
  <si>
    <t>2,15</t>
  </si>
  <si>
    <t>SJEZDY, normální dlažba</t>
  </si>
  <si>
    <t>18,8</t>
  </si>
  <si>
    <t>16,512</t>
  </si>
  <si>
    <t>17,377</t>
  </si>
  <si>
    <t>10,712</t>
  </si>
  <si>
    <t>2,4</t>
  </si>
  <si>
    <t>65</t>
  </si>
  <si>
    <t>-1663433892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</si>
  <si>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</si>
  <si>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</si>
  <si>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66308309</t>
  </si>
  <si>
    <t>2,2+2,2+6,3</t>
  </si>
  <si>
    <t>2,9</t>
  </si>
  <si>
    <t>4,25</t>
  </si>
  <si>
    <t>4,3+4,3+3,9</t>
  </si>
  <si>
    <t>4,3+4,3+4,15</t>
  </si>
  <si>
    <t>94368119</t>
  </si>
  <si>
    <t>ŠD, asfalty</t>
  </si>
  <si>
    <t>101,893+29,525</t>
  </si>
  <si>
    <t>obrubníky, dlažba</t>
  </si>
  <si>
    <t>2,79+2,967+24,172+1,823+14,576</t>
  </si>
  <si>
    <t>beton pod obrubníky</t>
  </si>
  <si>
    <t>5,556+7,718</t>
  </si>
  <si>
    <t>1137456447</t>
  </si>
  <si>
    <t>(101,893+29,525)*4</t>
  </si>
  <si>
    <t>(2,79+2,967+24,172+1,823+14,576)*4</t>
  </si>
  <si>
    <t>(5,556+7,718)*4</t>
  </si>
  <si>
    <t>VRN - Vedlejší rozpočtové náklady</t>
  </si>
  <si>
    <t xml:space="preserve">    VRN4 - Inženýrská činnost</t>
  </si>
  <si>
    <t>020001000</t>
  </si>
  <si>
    <t>Základní rozdělení průvodních činností a nákladů příprava staveniště</t>
  </si>
  <si>
    <t>kpl</t>
  </si>
  <si>
    <t>1024</t>
  </si>
  <si>
    <t>-1078859452</t>
  </si>
  <si>
    <t>034503000</t>
  </si>
  <si>
    <t>Zařízení staveniště zabezpečení staveniště informační tabule</t>
  </si>
  <si>
    <t>1210879872</t>
  </si>
  <si>
    <t xml:space="preserve">cedule </t>
  </si>
  <si>
    <t>072002000</t>
  </si>
  <si>
    <t>Hlavní tituly průvodních činností a nákladů provozní vlivy silniční provoz</t>
  </si>
  <si>
    <t>2103468051</t>
  </si>
  <si>
    <t>VRN4</t>
  </si>
  <si>
    <t>Inženýrská činnost</t>
  </si>
  <si>
    <t>012103000</t>
  </si>
  <si>
    <t>Geodetické práce před výstavbou</t>
  </si>
  <si>
    <t>CS ÚRS 2018 01</t>
  </si>
  <si>
    <t>1249098218</t>
  </si>
  <si>
    <t>012303000</t>
  </si>
  <si>
    <t>Geodetické práce po výstavbě</t>
  </si>
  <si>
    <t>1578536726</t>
  </si>
  <si>
    <t>POZN. včetně geometrického plánu</t>
  </si>
  <si>
    <t>013254000</t>
  </si>
  <si>
    <t>Průzkumné, geodetické a projektové práce projektové práce dokumentace stavby (výkresová a textová) skutečného provedení stavby</t>
  </si>
  <si>
    <t>-1378418204</t>
  </si>
  <si>
    <t>030001000</t>
  </si>
  <si>
    <t>Základní rozdělení průvodních činností a nákladů zařízení staveniště</t>
  </si>
  <si>
    <t>-515214293</t>
  </si>
  <si>
    <t>043002000</t>
  </si>
  <si>
    <t>Hlavní tituly průvodních činností a nákladů inženýrská činnost zkoušky a ostatní měření</t>
  </si>
  <si>
    <t>319248522</t>
  </si>
  <si>
    <t>045002000</t>
  </si>
  <si>
    <t>Hlavní tituly průvodních činností a nákladů inženýrská činnost kompletační a koordinační činnost</t>
  </si>
  <si>
    <t>-83878761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</si>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</sst>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6" fontId="29" fillId="0" borderId="24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6" xfId="0" applyNumberFormat="1" applyFont="1" applyBorder="1" applyAlignment="1"/>
    <xf numFmtId="166" fontId="32" fillId="0" borderId="17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5" fillId="0" borderId="28" xfId="0" applyFont="1" applyBorder="1" applyAlignment="1" applyProtection="1">
      <alignment horizontal="center" vertical="center"/>
      <protection locked="0"/>
    </xf>
    <xf numFmtId="49" fontId="35" fillId="0" borderId="28" xfId="0" applyNumberFormat="1" applyFont="1" applyBorder="1" applyAlignment="1" applyProtection="1">
      <alignment horizontal="left" vertical="center" wrapText="1"/>
      <protection locked="0"/>
    </xf>
    <xf numFmtId="0" fontId="35" fillId="0" borderId="28" xfId="0" applyFont="1" applyBorder="1" applyAlignment="1" applyProtection="1">
      <alignment horizontal="left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167" fontId="35" fillId="0" borderId="28" xfId="0" applyNumberFormat="1" applyFont="1" applyBorder="1" applyAlignment="1" applyProtection="1">
      <alignment vertical="center"/>
      <protection locked="0"/>
    </xf>
    <xf numFmtId="4" fontId="35" fillId="4" borderId="28" xfId="0" applyNumberFormat="1" applyFont="1" applyFill="1" applyBorder="1" applyAlignment="1" applyProtection="1">
      <alignment vertical="center"/>
      <protection locked="0"/>
    </xf>
    <xf numFmtId="4" fontId="35" fillId="0" borderId="28" xfId="0" applyNumberFormat="1" applyFont="1" applyBorder="1" applyAlignment="1" applyProtection="1">
      <alignment vertical="center"/>
      <protection locked="0"/>
    </xf>
    <xf numFmtId="0" fontId="35" fillId="0" borderId="5" xfId="0" applyFont="1" applyBorder="1" applyAlignment="1">
      <alignment vertical="center"/>
    </xf>
    <xf numFmtId="0" fontId="35" fillId="4" borderId="2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1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>
      <pane ySplit="1" topLeftCell="A31" activePane="bottomLeft" state="frozen"/>
      <selection pane="bottomLeft" activeCell="P90" sqref="P9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03" t="s">
        <v>8</v>
      </c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S2" s="23" t="s">
        <v>9</v>
      </c>
      <c r="BT2" s="23" t="s">
        <v>10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1:74" ht="36.950000000000003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1:74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1" t="s">
        <v>17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28"/>
      <c r="AQ5" s="30"/>
      <c r="BE5" s="329" t="s">
        <v>18</v>
      </c>
      <c r="BS5" s="23" t="s">
        <v>9</v>
      </c>
    </row>
    <row r="6" spans="1:74" ht="36.950000000000003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3" t="s">
        <v>20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28"/>
      <c r="AQ6" s="30"/>
      <c r="BE6" s="330"/>
      <c r="BS6" s="23" t="s">
        <v>9</v>
      </c>
    </row>
    <row r="7" spans="1:74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30"/>
      <c r="BS7" s="23" t="s">
        <v>9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0"/>
      <c r="BS8" s="23" t="s">
        <v>9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0"/>
      <c r="BS9" s="23" t="s">
        <v>9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30"/>
      <c r="BS10" s="23" t="s">
        <v>9</v>
      </c>
    </row>
    <row r="11" spans="1:74" ht="18.399999999999999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5</v>
      </c>
      <c r="AO11" s="28"/>
      <c r="AP11" s="28"/>
      <c r="AQ11" s="30"/>
      <c r="BE11" s="330"/>
      <c r="BS11" s="23" t="s">
        <v>9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0"/>
      <c r="BS12" s="23" t="s">
        <v>9</v>
      </c>
    </row>
    <row r="13" spans="1:74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30"/>
      <c r="BS13" s="23" t="s">
        <v>9</v>
      </c>
    </row>
    <row r="14" spans="1:74" ht="15">
      <c r="B14" s="27"/>
      <c r="C14" s="28"/>
      <c r="D14" s="28"/>
      <c r="E14" s="334" t="s">
        <v>32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30"/>
      <c r="BS14" s="23" t="s">
        <v>9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0"/>
      <c r="BS15" s="23" t="s">
        <v>6</v>
      </c>
    </row>
    <row r="16" spans="1:74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30"/>
      <c r="BS16" s="23" t="s">
        <v>6</v>
      </c>
    </row>
    <row r="17" spans="2:71" ht="18.399999999999999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5</v>
      </c>
      <c r="AO17" s="28"/>
      <c r="AP17" s="28"/>
      <c r="AQ17" s="30"/>
      <c r="BE17" s="330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0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0"/>
      <c r="BS19" s="23" t="s">
        <v>9</v>
      </c>
    </row>
    <row r="20" spans="2:71" ht="16.5" customHeight="1">
      <c r="B20" s="27"/>
      <c r="C20" s="28"/>
      <c r="D20" s="28"/>
      <c r="E20" s="336" t="s">
        <v>5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28"/>
      <c r="AP20" s="28"/>
      <c r="AQ20" s="30"/>
      <c r="BE20" s="330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0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0"/>
    </row>
    <row r="23" spans="2:71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7">
        <f>ROUND(AG51,2)</f>
        <v>0</v>
      </c>
      <c r="AL23" s="338"/>
      <c r="AM23" s="338"/>
      <c r="AN23" s="338"/>
      <c r="AO23" s="338"/>
      <c r="AP23" s="41"/>
      <c r="AQ23" s="44"/>
      <c r="BE23" s="330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0"/>
    </row>
    <row r="25" spans="2:71" s="1" customForma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9" t="s">
        <v>38</v>
      </c>
      <c r="M25" s="339"/>
      <c r="N25" s="339"/>
      <c r="O25" s="339"/>
      <c r="P25" s="41"/>
      <c r="Q25" s="41"/>
      <c r="R25" s="41"/>
      <c r="S25" s="41"/>
      <c r="T25" s="41"/>
      <c r="U25" s="41"/>
      <c r="V25" s="41"/>
      <c r="W25" s="339" t="s">
        <v>39</v>
      </c>
      <c r="X25" s="339"/>
      <c r="Y25" s="339"/>
      <c r="Z25" s="339"/>
      <c r="AA25" s="339"/>
      <c r="AB25" s="339"/>
      <c r="AC25" s="339"/>
      <c r="AD25" s="339"/>
      <c r="AE25" s="339"/>
      <c r="AF25" s="41"/>
      <c r="AG25" s="41"/>
      <c r="AH25" s="41"/>
      <c r="AI25" s="41"/>
      <c r="AJ25" s="41"/>
      <c r="AK25" s="339" t="s">
        <v>40</v>
      </c>
      <c r="AL25" s="339"/>
      <c r="AM25" s="339"/>
      <c r="AN25" s="339"/>
      <c r="AO25" s="339"/>
      <c r="AP25" s="41"/>
      <c r="AQ25" s="44"/>
      <c r="BE25" s="330"/>
    </row>
    <row r="26" spans="2:71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22">
        <v>0.21</v>
      </c>
      <c r="M26" s="323"/>
      <c r="N26" s="323"/>
      <c r="O26" s="323"/>
      <c r="P26" s="47"/>
      <c r="Q26" s="47"/>
      <c r="R26" s="47"/>
      <c r="S26" s="47"/>
      <c r="T26" s="47"/>
      <c r="U26" s="47"/>
      <c r="V26" s="47"/>
      <c r="W26" s="324">
        <f>ROUND(AZ51,2)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7"/>
      <c r="AG26" s="47"/>
      <c r="AH26" s="47"/>
      <c r="AI26" s="47"/>
      <c r="AJ26" s="47"/>
      <c r="AK26" s="324">
        <f>ROUND(AV51,2)</f>
        <v>0</v>
      </c>
      <c r="AL26" s="323"/>
      <c r="AM26" s="323"/>
      <c r="AN26" s="323"/>
      <c r="AO26" s="323"/>
      <c r="AP26" s="47"/>
      <c r="AQ26" s="49"/>
      <c r="BE26" s="330"/>
    </row>
    <row r="27" spans="2:71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22">
        <v>0.15</v>
      </c>
      <c r="M27" s="323"/>
      <c r="N27" s="323"/>
      <c r="O27" s="323"/>
      <c r="P27" s="47"/>
      <c r="Q27" s="47"/>
      <c r="R27" s="47"/>
      <c r="S27" s="47"/>
      <c r="T27" s="47"/>
      <c r="U27" s="47"/>
      <c r="V27" s="47"/>
      <c r="W27" s="324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7"/>
      <c r="AG27" s="47"/>
      <c r="AH27" s="47"/>
      <c r="AI27" s="47"/>
      <c r="AJ27" s="47"/>
      <c r="AK27" s="324">
        <f>ROUND(AW51,2)</f>
        <v>0</v>
      </c>
      <c r="AL27" s="323"/>
      <c r="AM27" s="323"/>
      <c r="AN27" s="323"/>
      <c r="AO27" s="323"/>
      <c r="AP27" s="47"/>
      <c r="AQ27" s="49"/>
      <c r="BE27" s="330"/>
    </row>
    <row r="28" spans="2:71" s="2" customFormat="1" ht="14.45" hidden="1" customHeight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22">
        <v>0.21</v>
      </c>
      <c r="M28" s="323"/>
      <c r="N28" s="323"/>
      <c r="O28" s="323"/>
      <c r="P28" s="47"/>
      <c r="Q28" s="47"/>
      <c r="R28" s="47"/>
      <c r="S28" s="47"/>
      <c r="T28" s="47"/>
      <c r="U28" s="47"/>
      <c r="V28" s="47"/>
      <c r="W28" s="324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7"/>
      <c r="AG28" s="47"/>
      <c r="AH28" s="47"/>
      <c r="AI28" s="47"/>
      <c r="AJ28" s="47"/>
      <c r="AK28" s="324">
        <v>0</v>
      </c>
      <c r="AL28" s="323"/>
      <c r="AM28" s="323"/>
      <c r="AN28" s="323"/>
      <c r="AO28" s="323"/>
      <c r="AP28" s="47"/>
      <c r="AQ28" s="49"/>
      <c r="BE28" s="330"/>
    </row>
    <row r="29" spans="2:71" s="2" customFormat="1" ht="14.45" hidden="1" customHeight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22">
        <v>0.15</v>
      </c>
      <c r="M29" s="323"/>
      <c r="N29" s="323"/>
      <c r="O29" s="323"/>
      <c r="P29" s="47"/>
      <c r="Q29" s="47"/>
      <c r="R29" s="47"/>
      <c r="S29" s="47"/>
      <c r="T29" s="47"/>
      <c r="U29" s="47"/>
      <c r="V29" s="47"/>
      <c r="W29" s="324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7"/>
      <c r="AG29" s="47"/>
      <c r="AH29" s="47"/>
      <c r="AI29" s="47"/>
      <c r="AJ29" s="47"/>
      <c r="AK29" s="324">
        <v>0</v>
      </c>
      <c r="AL29" s="323"/>
      <c r="AM29" s="323"/>
      <c r="AN29" s="323"/>
      <c r="AO29" s="323"/>
      <c r="AP29" s="47"/>
      <c r="AQ29" s="49"/>
      <c r="BE29" s="330"/>
    </row>
    <row r="30" spans="2:71" s="2" customFormat="1" ht="14.45" hidden="1" customHeight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22">
        <v>0</v>
      </c>
      <c r="M30" s="323"/>
      <c r="N30" s="323"/>
      <c r="O30" s="323"/>
      <c r="P30" s="47"/>
      <c r="Q30" s="47"/>
      <c r="R30" s="47"/>
      <c r="S30" s="47"/>
      <c r="T30" s="47"/>
      <c r="U30" s="47"/>
      <c r="V30" s="47"/>
      <c r="W30" s="324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7"/>
      <c r="AG30" s="47"/>
      <c r="AH30" s="47"/>
      <c r="AI30" s="47"/>
      <c r="AJ30" s="47"/>
      <c r="AK30" s="324">
        <v>0</v>
      </c>
      <c r="AL30" s="323"/>
      <c r="AM30" s="323"/>
      <c r="AN30" s="323"/>
      <c r="AO30" s="323"/>
      <c r="AP30" s="47"/>
      <c r="AQ30" s="49"/>
      <c r="BE30" s="330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0"/>
    </row>
    <row r="32" spans="2:71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5" t="s">
        <v>49</v>
      </c>
      <c r="Y32" s="326"/>
      <c r="Z32" s="326"/>
      <c r="AA32" s="326"/>
      <c r="AB32" s="326"/>
      <c r="AC32" s="52"/>
      <c r="AD32" s="52"/>
      <c r="AE32" s="52"/>
      <c r="AF32" s="52"/>
      <c r="AG32" s="52"/>
      <c r="AH32" s="52"/>
      <c r="AI32" s="52"/>
      <c r="AJ32" s="52"/>
      <c r="AK32" s="327">
        <f>SUM(AK23:AK30)</f>
        <v>0</v>
      </c>
      <c r="AL32" s="326"/>
      <c r="AM32" s="326"/>
      <c r="AN32" s="326"/>
      <c r="AO32" s="328"/>
      <c r="AP32" s="50"/>
      <c r="AQ32" s="54"/>
      <c r="BE32" s="330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56" s="1" customFormat="1" ht="36.950000000000003" customHeight="1">
      <c r="B39" s="40"/>
      <c r="C39" s="60" t="s">
        <v>50</v>
      </c>
      <c r="AR39" s="40"/>
    </row>
    <row r="40" spans="2:56" s="1" customFormat="1" ht="6.95" customHeight="1">
      <c r="B40" s="40"/>
      <c r="AR40" s="40"/>
    </row>
    <row r="41" spans="2:56" s="3" customFormat="1" ht="14.45" customHeight="1">
      <c r="B41" s="61"/>
      <c r="C41" s="62" t="s">
        <v>16</v>
      </c>
      <c r="L41" s="3" t="str">
        <f>K5</f>
        <v>02/18</v>
      </c>
      <c r="AR41" s="61"/>
    </row>
    <row r="42" spans="2:56" s="4" customFormat="1" ht="36.950000000000003" customHeight="1">
      <c r="B42" s="63"/>
      <c r="C42" s="64" t="s">
        <v>19</v>
      </c>
      <c r="L42" s="310" t="str">
        <f>K6</f>
        <v>III-18035 Dnešice-oprava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R42" s="63"/>
    </row>
    <row r="43" spans="2:56" s="1" customFormat="1" ht="6.95" customHeight="1">
      <c r="B43" s="40"/>
      <c r="AR43" s="40"/>
    </row>
    <row r="44" spans="2:56" s="1" customFormat="1" ht="15">
      <c r="B44" s="40"/>
      <c r="C44" s="62" t="s">
        <v>23</v>
      </c>
      <c r="L44" s="65" t="str">
        <f>IF(K8="","",K8)</f>
        <v>Dnešice</v>
      </c>
      <c r="AI44" s="62" t="s">
        <v>25</v>
      </c>
      <c r="AM44" s="312" t="str">
        <f>IF(AN8= "","",AN8)</f>
        <v>14. 1. 2018</v>
      </c>
      <c r="AN44" s="312"/>
      <c r="AR44" s="40"/>
    </row>
    <row r="45" spans="2:56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 "","",E11)</f>
        <v xml:space="preserve"> </v>
      </c>
      <c r="AI46" s="62" t="s">
        <v>33</v>
      </c>
      <c r="AM46" s="313" t="str">
        <f>IF(E17="","",E17)</f>
        <v>Ing. Jiří Ulman</v>
      </c>
      <c r="AN46" s="313"/>
      <c r="AO46" s="313"/>
      <c r="AP46" s="313"/>
      <c r="AR46" s="40"/>
      <c r="AS46" s="314" t="s">
        <v>51</v>
      </c>
      <c r="AT46" s="315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31</v>
      </c>
      <c r="L47" s="3" t="str">
        <f>IF(E14= "Vyplň údaj","",E14)</f>
        <v/>
      </c>
      <c r="AR47" s="40"/>
      <c r="AS47" s="316"/>
      <c r="AT47" s="317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6"/>
      <c r="AT48" s="317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1:91" s="1" customFormat="1" ht="29.25" customHeight="1">
      <c r="B49" s="40"/>
      <c r="C49" s="318" t="s">
        <v>52</v>
      </c>
      <c r="D49" s="319"/>
      <c r="E49" s="319"/>
      <c r="F49" s="319"/>
      <c r="G49" s="319"/>
      <c r="H49" s="70"/>
      <c r="I49" s="320" t="s">
        <v>53</v>
      </c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21" t="s">
        <v>54</v>
      </c>
      <c r="AH49" s="319"/>
      <c r="AI49" s="319"/>
      <c r="AJ49" s="319"/>
      <c r="AK49" s="319"/>
      <c r="AL49" s="319"/>
      <c r="AM49" s="319"/>
      <c r="AN49" s="320" t="s">
        <v>55</v>
      </c>
      <c r="AO49" s="319"/>
      <c r="AP49" s="319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1:91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1:91" s="4" customFormat="1" ht="32.450000000000003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8">
        <f>ROUND(SUM(AG52:AG54),2)</f>
        <v>0</v>
      </c>
      <c r="AH51" s="308"/>
      <c r="AI51" s="308"/>
      <c r="AJ51" s="308"/>
      <c r="AK51" s="308"/>
      <c r="AL51" s="308"/>
      <c r="AM51" s="308"/>
      <c r="AN51" s="309">
        <f>SUM(AG51,AT51)</f>
        <v>0</v>
      </c>
      <c r="AO51" s="309"/>
      <c r="AP51" s="309"/>
      <c r="AQ51" s="78" t="s">
        <v>5</v>
      </c>
      <c r="AR51" s="63"/>
      <c r="AS51" s="79">
        <f>ROUND(SUM(AS52:AS54),2)</f>
        <v>0</v>
      </c>
      <c r="AT51" s="80">
        <f>ROUND(SUM(AV51:AW51),2)</f>
        <v>0</v>
      </c>
      <c r="AU51" s="81">
        <f>ROUND(SUM(AU52:AU54),5)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ROUND(SUM(AZ52:AZ54),2)</f>
        <v>0</v>
      </c>
      <c r="BA51" s="80">
        <f>ROUND(SUM(BA52:BA54),2)</f>
        <v>0</v>
      </c>
      <c r="BB51" s="80">
        <f>ROUND(SUM(BB52:BB54),2)</f>
        <v>0</v>
      </c>
      <c r="BC51" s="80">
        <f>ROUND(SUM(BC52:BC54),2)</f>
        <v>0</v>
      </c>
      <c r="BD51" s="82">
        <f>ROUND(SUM(BD52:BD54),2)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07" t="s">
        <v>76</v>
      </c>
      <c r="E52" s="307"/>
      <c r="F52" s="307"/>
      <c r="G52" s="307"/>
      <c r="H52" s="307"/>
      <c r="I52" s="87"/>
      <c r="J52" s="307" t="s">
        <v>77</v>
      </c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5">
        <f>'SO 101 - Komunikace'!J27</f>
        <v>0</v>
      </c>
      <c r="AH52" s="306"/>
      <c r="AI52" s="306"/>
      <c r="AJ52" s="306"/>
      <c r="AK52" s="306"/>
      <c r="AL52" s="306"/>
      <c r="AM52" s="306"/>
      <c r="AN52" s="305">
        <f>SUM(AG52,AT52)</f>
        <v>0</v>
      </c>
      <c r="AO52" s="306"/>
      <c r="AP52" s="306"/>
      <c r="AQ52" s="88" t="s">
        <v>78</v>
      </c>
      <c r="AR52" s="85"/>
      <c r="AS52" s="89">
        <v>0</v>
      </c>
      <c r="AT52" s="90">
        <f>ROUND(SUM(AV52:AW52),2)</f>
        <v>0</v>
      </c>
      <c r="AU52" s="91">
        <f>'SO 101 - Komunikace'!P85</f>
        <v>0</v>
      </c>
      <c r="AV52" s="90">
        <f>'SO 101 - Komunikace'!J30</f>
        <v>0</v>
      </c>
      <c r="AW52" s="90">
        <f>'SO 101 - Komunikace'!J31</f>
        <v>0</v>
      </c>
      <c r="AX52" s="90">
        <f>'SO 101 - Komunikace'!J32</f>
        <v>0</v>
      </c>
      <c r="AY52" s="90">
        <f>'SO 101 - Komunikace'!J33</f>
        <v>0</v>
      </c>
      <c r="AZ52" s="90">
        <f>'SO 101 - Komunikace'!F30</f>
        <v>0</v>
      </c>
      <c r="BA52" s="90">
        <f>'SO 101 - Komunikace'!F31</f>
        <v>0</v>
      </c>
      <c r="BB52" s="90">
        <f>'SO 101 - Komunikace'!F32</f>
        <v>0</v>
      </c>
      <c r="BC52" s="90">
        <f>'SO 101 - Komunikace'!F33</f>
        <v>0</v>
      </c>
      <c r="BD52" s="92">
        <f>'SO 101 - Komunikace'!F34</f>
        <v>0</v>
      </c>
      <c r="BT52" s="93" t="s">
        <v>79</v>
      </c>
      <c r="BV52" s="93" t="s">
        <v>73</v>
      </c>
      <c r="BW52" s="93" t="s">
        <v>80</v>
      </c>
      <c r="BX52" s="93" t="s">
        <v>7</v>
      </c>
      <c r="CL52" s="93" t="s">
        <v>5</v>
      </c>
      <c r="CM52" s="93" t="s">
        <v>81</v>
      </c>
    </row>
    <row r="53" spans="1:91" s="5" customFormat="1" ht="16.5" customHeight="1">
      <c r="A53" s="84" t="s">
        <v>75</v>
      </c>
      <c r="B53" s="85"/>
      <c r="C53" s="86"/>
      <c r="D53" s="307" t="s">
        <v>82</v>
      </c>
      <c r="E53" s="307"/>
      <c r="F53" s="307"/>
      <c r="G53" s="307"/>
      <c r="H53" s="307"/>
      <c r="I53" s="87"/>
      <c r="J53" s="307" t="s">
        <v>83</v>
      </c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5">
        <f>'SO 104 - Ostatní úpravy'!J27</f>
        <v>0</v>
      </c>
      <c r="AH53" s="306"/>
      <c r="AI53" s="306"/>
      <c r="AJ53" s="306"/>
      <c r="AK53" s="306"/>
      <c r="AL53" s="306"/>
      <c r="AM53" s="306"/>
      <c r="AN53" s="305">
        <f>SUM(AG53,AT53)</f>
        <v>0</v>
      </c>
      <c r="AO53" s="306"/>
      <c r="AP53" s="306"/>
      <c r="AQ53" s="88" t="s">
        <v>78</v>
      </c>
      <c r="AR53" s="85"/>
      <c r="AS53" s="89">
        <v>0</v>
      </c>
      <c r="AT53" s="90">
        <f>ROUND(SUM(AV53:AW53),2)</f>
        <v>0</v>
      </c>
      <c r="AU53" s="91">
        <f>'SO 104 - Ostatní úpravy'!P84</f>
        <v>0</v>
      </c>
      <c r="AV53" s="90">
        <f>'SO 104 - Ostatní úpravy'!J30</f>
        <v>0</v>
      </c>
      <c r="AW53" s="90">
        <f>'SO 104 - Ostatní úpravy'!J31</f>
        <v>0</v>
      </c>
      <c r="AX53" s="90">
        <f>'SO 104 - Ostatní úpravy'!J32</f>
        <v>0</v>
      </c>
      <c r="AY53" s="90">
        <f>'SO 104 - Ostatní úpravy'!J33</f>
        <v>0</v>
      </c>
      <c r="AZ53" s="90">
        <f>'SO 104 - Ostatní úpravy'!F30</f>
        <v>0</v>
      </c>
      <c r="BA53" s="90">
        <f>'SO 104 - Ostatní úpravy'!F31</f>
        <v>0</v>
      </c>
      <c r="BB53" s="90">
        <f>'SO 104 - Ostatní úpravy'!F32</f>
        <v>0</v>
      </c>
      <c r="BC53" s="90">
        <f>'SO 104 - Ostatní úpravy'!F33</f>
        <v>0</v>
      </c>
      <c r="BD53" s="92">
        <f>'SO 104 - Ostatní úpravy'!F34</f>
        <v>0</v>
      </c>
      <c r="BT53" s="93" t="s">
        <v>79</v>
      </c>
      <c r="BV53" s="93" t="s">
        <v>73</v>
      </c>
      <c r="BW53" s="93" t="s">
        <v>84</v>
      </c>
      <c r="BX53" s="93" t="s">
        <v>7</v>
      </c>
      <c r="CL53" s="93" t="s">
        <v>5</v>
      </c>
      <c r="CM53" s="93" t="s">
        <v>81</v>
      </c>
    </row>
    <row r="54" spans="1:91" s="5" customFormat="1" ht="16.5" customHeight="1">
      <c r="A54" s="84" t="s">
        <v>75</v>
      </c>
      <c r="B54" s="85"/>
      <c r="C54" s="86"/>
      <c r="D54" s="307" t="s">
        <v>85</v>
      </c>
      <c r="E54" s="307"/>
      <c r="F54" s="307"/>
      <c r="G54" s="307"/>
      <c r="H54" s="307"/>
      <c r="I54" s="87"/>
      <c r="J54" s="307" t="s">
        <v>86</v>
      </c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5">
        <f>'VRN - Vedlejší rozpočtové...'!J27</f>
        <v>0</v>
      </c>
      <c r="AH54" s="306"/>
      <c r="AI54" s="306"/>
      <c r="AJ54" s="306"/>
      <c r="AK54" s="306"/>
      <c r="AL54" s="306"/>
      <c r="AM54" s="306"/>
      <c r="AN54" s="305">
        <f>SUM(AG54,AT54)</f>
        <v>0</v>
      </c>
      <c r="AO54" s="306"/>
      <c r="AP54" s="306"/>
      <c r="AQ54" s="88" t="s">
        <v>78</v>
      </c>
      <c r="AR54" s="85"/>
      <c r="AS54" s="94">
        <v>0</v>
      </c>
      <c r="AT54" s="95">
        <f>ROUND(SUM(AV54:AW54),2)</f>
        <v>0</v>
      </c>
      <c r="AU54" s="96">
        <f>'VRN - Vedlejší rozpočtové...'!P78</f>
        <v>0</v>
      </c>
      <c r="AV54" s="95">
        <f>'VRN - Vedlejší rozpočtové...'!J30</f>
        <v>0</v>
      </c>
      <c r="AW54" s="95">
        <f>'VRN - Vedlejší rozpočtové...'!J31</f>
        <v>0</v>
      </c>
      <c r="AX54" s="95">
        <f>'VRN - Vedlejší rozpočtové...'!J32</f>
        <v>0</v>
      </c>
      <c r="AY54" s="95">
        <f>'VRN - Vedlejší rozpočtové...'!J33</f>
        <v>0</v>
      </c>
      <c r="AZ54" s="95">
        <f>'VRN - Vedlejší rozpočtové...'!F30</f>
        <v>0</v>
      </c>
      <c r="BA54" s="95">
        <f>'VRN - Vedlejší rozpočtové...'!F31</f>
        <v>0</v>
      </c>
      <c r="BB54" s="95">
        <f>'VRN - Vedlejší rozpočtové...'!F32</f>
        <v>0</v>
      </c>
      <c r="BC54" s="95">
        <f>'VRN - Vedlejší rozpočtové...'!F33</f>
        <v>0</v>
      </c>
      <c r="BD54" s="97">
        <f>'VRN - Vedlejší rozpočtové...'!F34</f>
        <v>0</v>
      </c>
      <c r="BT54" s="93" t="s">
        <v>79</v>
      </c>
      <c r="BV54" s="93" t="s">
        <v>73</v>
      </c>
      <c r="BW54" s="93" t="s">
        <v>87</v>
      </c>
      <c r="BX54" s="93" t="s">
        <v>7</v>
      </c>
      <c r="CL54" s="93" t="s">
        <v>5</v>
      </c>
      <c r="CM54" s="93" t="s">
        <v>81</v>
      </c>
    </row>
    <row r="55" spans="1:91" s="1" customFormat="1" ht="30" customHeight="1">
      <c r="B55" s="40"/>
      <c r="AR55" s="40"/>
    </row>
    <row r="56" spans="1:91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40"/>
    </row>
  </sheetData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SO 101 - Komunikace'!C2" display="/"/>
    <hyperlink ref="A53" location="'SO 104 - Ostatní úpravy'!C2" display="/"/>
    <hyperlink ref="A54" location="'VRN - Vedlejší rozpočtové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2"/>
  <sheetViews>
    <sheetView showGridLines="0" workbookViewId="0">
      <pane ySplit="1" topLeftCell="A119" activePane="bottomLeft" state="frozen"/>
      <selection pane="bottomLeft" activeCell="F179" sqref="F17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8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88</v>
      </c>
      <c r="G1" s="344" t="s">
        <v>89</v>
      </c>
      <c r="H1" s="344"/>
      <c r="I1" s="102"/>
      <c r="J1" s="101" t="s">
        <v>90</v>
      </c>
      <c r="K1" s="100" t="s">
        <v>91</v>
      </c>
      <c r="L1" s="101" t="s">
        <v>92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3" t="s">
        <v>80</v>
      </c>
    </row>
    <row r="3" spans="1:70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81</v>
      </c>
    </row>
    <row r="4" spans="1:70" ht="36.950000000000003" customHeight="1">
      <c r="B4" s="27"/>
      <c r="C4" s="28"/>
      <c r="D4" s="29" t="s">
        <v>93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1:70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1:70" ht="16.5" customHeight="1">
      <c r="B7" s="27"/>
      <c r="C7" s="28"/>
      <c r="D7" s="28"/>
      <c r="E7" s="345" t="str">
        <f>'Rekapitulace stavby'!K6</f>
        <v>III-18035 Dnešice-oprava</v>
      </c>
      <c r="F7" s="346"/>
      <c r="G7" s="346"/>
      <c r="H7" s="346"/>
      <c r="I7" s="104"/>
      <c r="J7" s="28"/>
      <c r="K7" s="30"/>
    </row>
    <row r="8" spans="1:70" s="1" customFormat="1" ht="15">
      <c r="B8" s="40"/>
      <c r="C8" s="41"/>
      <c r="D8" s="36" t="s">
        <v>94</v>
      </c>
      <c r="E8" s="41"/>
      <c r="F8" s="41"/>
      <c r="G8" s="41"/>
      <c r="H8" s="41"/>
      <c r="I8" s="105"/>
      <c r="J8" s="41"/>
      <c r="K8" s="44"/>
    </row>
    <row r="9" spans="1:70" s="1" customFormat="1" ht="36.950000000000003" customHeight="1">
      <c r="B9" s="40"/>
      <c r="C9" s="41"/>
      <c r="D9" s="41"/>
      <c r="E9" s="347" t="s">
        <v>95</v>
      </c>
      <c r="F9" s="348"/>
      <c r="G9" s="348"/>
      <c r="H9" s="348"/>
      <c r="I9" s="105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1:70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06" t="s">
        <v>25</v>
      </c>
      <c r="J12" s="107" t="str">
        <f>'Rekapitulace stavby'!AN8</f>
        <v>14. 1. 2018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Ing. Jiří Ulman</v>
      </c>
      <c r="F21" s="41"/>
      <c r="G21" s="41"/>
      <c r="H21" s="41"/>
      <c r="I21" s="106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36" t="s">
        <v>5</v>
      </c>
      <c r="F24" s="336"/>
      <c r="G24" s="336"/>
      <c r="H24" s="33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37</v>
      </c>
      <c r="E27" s="41"/>
      <c r="F27" s="41"/>
      <c r="G27" s="41"/>
      <c r="H27" s="41"/>
      <c r="I27" s="105"/>
      <c r="J27" s="115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6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7">
        <f>ROUND(SUM(BE85:BE391), 2)</f>
        <v>0</v>
      </c>
      <c r="G30" s="41"/>
      <c r="H30" s="41"/>
      <c r="I30" s="118">
        <v>0.21</v>
      </c>
      <c r="J30" s="117">
        <f>ROUND(ROUND((SUM(BE85:BE391)),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7">
        <f>ROUND(SUM(BF85:BF391), 2)</f>
        <v>0</v>
      </c>
      <c r="G31" s="41"/>
      <c r="H31" s="41"/>
      <c r="I31" s="118">
        <v>0.15</v>
      </c>
      <c r="J31" s="117">
        <f>ROUND(ROUND((SUM(BF85:BF391)),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44</v>
      </c>
      <c r="F32" s="117">
        <f>ROUND(SUM(BG85:BG391), 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45</v>
      </c>
      <c r="F33" s="117">
        <f>ROUND(SUM(BH85:BH391), 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46</v>
      </c>
      <c r="F34" s="117">
        <f>ROUND(SUM(BI85:BI391), 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47</v>
      </c>
      <c r="E36" s="70"/>
      <c r="F36" s="70"/>
      <c r="G36" s="121" t="s">
        <v>48</v>
      </c>
      <c r="H36" s="122" t="s">
        <v>49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0000000000003" customHeight="1">
      <c r="B42" s="40"/>
      <c r="C42" s="29" t="s">
        <v>96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III-18035 Dnešice-oprava</v>
      </c>
      <c r="F45" s="346"/>
      <c r="G45" s="346"/>
      <c r="H45" s="346"/>
      <c r="I45" s="105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SO 101 - Komunikace</v>
      </c>
      <c r="F47" s="348"/>
      <c r="G47" s="348"/>
      <c r="H47" s="34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14. 1. 2018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33</v>
      </c>
      <c r="J51" s="336" t="str">
        <f>E21</f>
        <v>Ing. Jiří Ulman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340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47" s="1" customFormat="1" ht="29.25" customHeight="1">
      <c r="B54" s="40"/>
      <c r="C54" s="129" t="s">
        <v>97</v>
      </c>
      <c r="D54" s="119"/>
      <c r="E54" s="119"/>
      <c r="F54" s="119"/>
      <c r="G54" s="119"/>
      <c r="H54" s="119"/>
      <c r="I54" s="130"/>
      <c r="J54" s="131" t="s">
        <v>98</v>
      </c>
      <c r="K54" s="13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99</v>
      </c>
      <c r="D56" s="41"/>
      <c r="E56" s="41"/>
      <c r="F56" s="41"/>
      <c r="G56" s="41"/>
      <c r="H56" s="41"/>
      <c r="I56" s="105"/>
      <c r="J56" s="115">
        <f>J85</f>
        <v>0</v>
      </c>
      <c r="K56" s="44"/>
      <c r="AU56" s="23" t="s">
        <v>100</v>
      </c>
    </row>
    <row r="57" spans="2:47" s="7" customFormat="1" ht="24.95" customHeight="1">
      <c r="B57" s="134"/>
      <c r="C57" s="135"/>
      <c r="D57" s="136" t="s">
        <v>101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47" s="8" customFormat="1" ht="19.899999999999999" customHeight="1">
      <c r="B58" s="141"/>
      <c r="C58" s="142"/>
      <c r="D58" s="143" t="s">
        <v>102</v>
      </c>
      <c r="E58" s="144"/>
      <c r="F58" s="144"/>
      <c r="G58" s="144"/>
      <c r="H58" s="144"/>
      <c r="I58" s="145"/>
      <c r="J58" s="146">
        <f>J87</f>
        <v>0</v>
      </c>
      <c r="K58" s="147"/>
    </row>
    <row r="59" spans="2:47" s="8" customFormat="1" ht="14.85" customHeight="1">
      <c r="B59" s="141"/>
      <c r="C59" s="142"/>
      <c r="D59" s="143" t="s">
        <v>103</v>
      </c>
      <c r="E59" s="144"/>
      <c r="F59" s="144"/>
      <c r="G59" s="144"/>
      <c r="H59" s="144"/>
      <c r="I59" s="145"/>
      <c r="J59" s="146">
        <f>J88</f>
        <v>0</v>
      </c>
      <c r="K59" s="147"/>
    </row>
    <row r="60" spans="2:47" s="8" customFormat="1" ht="19.899999999999999" customHeight="1">
      <c r="B60" s="141"/>
      <c r="C60" s="142"/>
      <c r="D60" s="143" t="s">
        <v>104</v>
      </c>
      <c r="E60" s="144"/>
      <c r="F60" s="144"/>
      <c r="G60" s="144"/>
      <c r="H60" s="144"/>
      <c r="I60" s="145"/>
      <c r="J60" s="146">
        <f>J180</f>
        <v>0</v>
      </c>
      <c r="K60" s="147"/>
    </row>
    <row r="61" spans="2:47" s="8" customFormat="1" ht="14.85" customHeight="1">
      <c r="B61" s="141"/>
      <c r="C61" s="142"/>
      <c r="D61" s="143" t="s">
        <v>105</v>
      </c>
      <c r="E61" s="144"/>
      <c r="F61" s="144"/>
      <c r="G61" s="144"/>
      <c r="H61" s="144"/>
      <c r="I61" s="145"/>
      <c r="J61" s="146">
        <f>J271</f>
        <v>0</v>
      </c>
      <c r="K61" s="147"/>
    </row>
    <row r="62" spans="2:47" s="8" customFormat="1" ht="14.85" customHeight="1">
      <c r="B62" s="141"/>
      <c r="C62" s="142"/>
      <c r="D62" s="143" t="s">
        <v>106</v>
      </c>
      <c r="E62" s="144"/>
      <c r="F62" s="144"/>
      <c r="G62" s="144"/>
      <c r="H62" s="144"/>
      <c r="I62" s="145"/>
      <c r="J62" s="146">
        <f>J308</f>
        <v>0</v>
      </c>
      <c r="K62" s="147"/>
    </row>
    <row r="63" spans="2:47" s="8" customFormat="1" ht="19.899999999999999" customHeight="1">
      <c r="B63" s="141"/>
      <c r="C63" s="142"/>
      <c r="D63" s="143" t="s">
        <v>107</v>
      </c>
      <c r="E63" s="144"/>
      <c r="F63" s="144"/>
      <c r="G63" s="144"/>
      <c r="H63" s="144"/>
      <c r="I63" s="145"/>
      <c r="J63" s="146">
        <f>J369</f>
        <v>0</v>
      </c>
      <c r="K63" s="147"/>
    </row>
    <row r="64" spans="2:47" s="8" customFormat="1" ht="14.85" customHeight="1">
      <c r="B64" s="141"/>
      <c r="C64" s="142"/>
      <c r="D64" s="143" t="s">
        <v>108</v>
      </c>
      <c r="E64" s="144"/>
      <c r="F64" s="144"/>
      <c r="G64" s="144"/>
      <c r="H64" s="144"/>
      <c r="I64" s="145"/>
      <c r="J64" s="146">
        <f>J370</f>
        <v>0</v>
      </c>
      <c r="K64" s="147"/>
    </row>
    <row r="65" spans="2:12" s="8" customFormat="1" ht="19.899999999999999" customHeight="1">
      <c r="B65" s="141"/>
      <c r="C65" s="142"/>
      <c r="D65" s="143" t="s">
        <v>109</v>
      </c>
      <c r="E65" s="144"/>
      <c r="F65" s="144"/>
      <c r="G65" s="144"/>
      <c r="H65" s="144"/>
      <c r="I65" s="145"/>
      <c r="J65" s="146">
        <f>J379</f>
        <v>0</v>
      </c>
      <c r="K65" s="147"/>
    </row>
    <row r="66" spans="2:12" s="1" customFormat="1" ht="21.75" customHeight="1">
      <c r="B66" s="40"/>
      <c r="C66" s="41"/>
      <c r="D66" s="41"/>
      <c r="E66" s="41"/>
      <c r="F66" s="41"/>
      <c r="G66" s="41"/>
      <c r="H66" s="41"/>
      <c r="I66" s="105"/>
      <c r="J66" s="41"/>
      <c r="K66" s="4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26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7"/>
      <c r="J71" s="59"/>
      <c r="K71" s="59"/>
      <c r="L71" s="40"/>
    </row>
    <row r="72" spans="2:12" s="1" customFormat="1" ht="36.950000000000003" customHeight="1">
      <c r="B72" s="40"/>
      <c r="C72" s="60" t="s">
        <v>110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41" t="str">
        <f>E7</f>
        <v>III-18035 Dnešice-oprava</v>
      </c>
      <c r="F75" s="342"/>
      <c r="G75" s="342"/>
      <c r="H75" s="342"/>
      <c r="L75" s="40"/>
    </row>
    <row r="76" spans="2:12" s="1" customFormat="1" ht="14.45" customHeight="1">
      <c r="B76" s="40"/>
      <c r="C76" s="62" t="s">
        <v>94</v>
      </c>
      <c r="L76" s="40"/>
    </row>
    <row r="77" spans="2:12" s="1" customFormat="1" ht="17.25" customHeight="1">
      <c r="B77" s="40"/>
      <c r="E77" s="310" t="str">
        <f>E9</f>
        <v>SO 101 - Komunikace</v>
      </c>
      <c r="F77" s="343"/>
      <c r="G77" s="343"/>
      <c r="H77" s="34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23</v>
      </c>
      <c r="F79" s="148" t="str">
        <f>F12</f>
        <v xml:space="preserve"> </v>
      </c>
      <c r="I79" s="149" t="s">
        <v>25</v>
      </c>
      <c r="J79" s="66" t="str">
        <f>IF(J12="","",J12)</f>
        <v>14. 1. 2018</v>
      </c>
      <c r="L79" s="40"/>
    </row>
    <row r="80" spans="2:12" s="1" customFormat="1" ht="6.95" customHeight="1">
      <c r="B80" s="40"/>
      <c r="L80" s="40"/>
    </row>
    <row r="81" spans="2:65" s="1" customFormat="1" ht="15">
      <c r="B81" s="40"/>
      <c r="C81" s="62" t="s">
        <v>27</v>
      </c>
      <c r="F81" s="148" t="str">
        <f>E15</f>
        <v xml:space="preserve"> </v>
      </c>
      <c r="I81" s="149" t="s">
        <v>33</v>
      </c>
      <c r="J81" s="148" t="str">
        <f>E21</f>
        <v>Ing. Jiří Ulman</v>
      </c>
      <c r="L81" s="40"/>
    </row>
    <row r="82" spans="2:65" s="1" customFormat="1" ht="14.45" customHeight="1">
      <c r="B82" s="40"/>
      <c r="C82" s="62" t="s">
        <v>31</v>
      </c>
      <c r="F82" s="148" t="str">
        <f>IF(E18="","",E18)</f>
        <v/>
      </c>
      <c r="L82" s="40"/>
    </row>
    <row r="83" spans="2:65" s="1" customFormat="1" ht="10.35" customHeight="1">
      <c r="B83" s="40"/>
      <c r="L83" s="40"/>
    </row>
    <row r="84" spans="2:65" s="9" customFormat="1" ht="29.25" customHeight="1">
      <c r="B84" s="150"/>
      <c r="C84" s="151" t="s">
        <v>111</v>
      </c>
      <c r="D84" s="152" t="s">
        <v>56</v>
      </c>
      <c r="E84" s="152" t="s">
        <v>52</v>
      </c>
      <c r="F84" s="152" t="s">
        <v>112</v>
      </c>
      <c r="G84" s="152" t="s">
        <v>113</v>
      </c>
      <c r="H84" s="152" t="s">
        <v>114</v>
      </c>
      <c r="I84" s="153" t="s">
        <v>115</v>
      </c>
      <c r="J84" s="152" t="s">
        <v>98</v>
      </c>
      <c r="K84" s="154" t="s">
        <v>116</v>
      </c>
      <c r="L84" s="150"/>
      <c r="M84" s="72" t="s">
        <v>117</v>
      </c>
      <c r="N84" s="73" t="s">
        <v>41</v>
      </c>
      <c r="O84" s="73" t="s">
        <v>118</v>
      </c>
      <c r="P84" s="73" t="s">
        <v>119</v>
      </c>
      <c r="Q84" s="73" t="s">
        <v>120</v>
      </c>
      <c r="R84" s="73" t="s">
        <v>121</v>
      </c>
      <c r="S84" s="73" t="s">
        <v>122</v>
      </c>
      <c r="T84" s="74" t="s">
        <v>123</v>
      </c>
    </row>
    <row r="85" spans="2:65" s="1" customFormat="1" ht="29.25" customHeight="1">
      <c r="B85" s="40"/>
      <c r="C85" s="76" t="s">
        <v>99</v>
      </c>
      <c r="J85" s="155">
        <f>BK85</f>
        <v>0</v>
      </c>
      <c r="L85" s="40"/>
      <c r="M85" s="75"/>
      <c r="N85" s="67"/>
      <c r="O85" s="67"/>
      <c r="P85" s="156">
        <f>P86</f>
        <v>0</v>
      </c>
      <c r="Q85" s="67"/>
      <c r="R85" s="156">
        <f>R86</f>
        <v>143.73928130000002</v>
      </c>
      <c r="S85" s="67"/>
      <c r="T85" s="157">
        <f>T86</f>
        <v>689.48016800000005</v>
      </c>
      <c r="AT85" s="23" t="s">
        <v>70</v>
      </c>
      <c r="AU85" s="23" t="s">
        <v>100</v>
      </c>
      <c r="BK85" s="158">
        <f>BK86</f>
        <v>0</v>
      </c>
    </row>
    <row r="86" spans="2:65" s="10" customFormat="1" ht="37.35" customHeight="1">
      <c r="B86" s="159"/>
      <c r="D86" s="160" t="s">
        <v>70</v>
      </c>
      <c r="E86" s="161" t="s">
        <v>124</v>
      </c>
      <c r="F86" s="161" t="s">
        <v>125</v>
      </c>
      <c r="I86" s="162"/>
      <c r="J86" s="163">
        <f>BK86</f>
        <v>0</v>
      </c>
      <c r="L86" s="159"/>
      <c r="M86" s="164"/>
      <c r="N86" s="165"/>
      <c r="O86" s="165"/>
      <c r="P86" s="166">
        <f>P87+P180+P369+P379</f>
        <v>0</v>
      </c>
      <c r="Q86" s="165"/>
      <c r="R86" s="166">
        <f>R87+R180+R369+R379</f>
        <v>143.73928130000002</v>
      </c>
      <c r="S86" s="165"/>
      <c r="T86" s="167">
        <f>T87+T180+T369+T379</f>
        <v>689.48016800000005</v>
      </c>
      <c r="AR86" s="160" t="s">
        <v>79</v>
      </c>
      <c r="AT86" s="168" t="s">
        <v>70</v>
      </c>
      <c r="AU86" s="168" t="s">
        <v>71</v>
      </c>
      <c r="AY86" s="160" t="s">
        <v>126</v>
      </c>
      <c r="BK86" s="169">
        <f>BK87+BK180+BK369+BK379</f>
        <v>0</v>
      </c>
    </row>
    <row r="87" spans="2:65" s="10" customFormat="1" ht="19.899999999999999" customHeight="1">
      <c r="B87" s="159"/>
      <c r="D87" s="160" t="s">
        <v>70</v>
      </c>
      <c r="E87" s="170" t="s">
        <v>79</v>
      </c>
      <c r="F87" s="170" t="s">
        <v>127</v>
      </c>
      <c r="I87" s="162"/>
      <c r="J87" s="171">
        <f>BK87</f>
        <v>0</v>
      </c>
      <c r="L87" s="159"/>
      <c r="M87" s="164"/>
      <c r="N87" s="165"/>
      <c r="O87" s="165"/>
      <c r="P87" s="166">
        <f>P88</f>
        <v>0</v>
      </c>
      <c r="Q87" s="165"/>
      <c r="R87" s="166">
        <f>R88</f>
        <v>11.839071100000002</v>
      </c>
      <c r="S87" s="165"/>
      <c r="T87" s="167">
        <f>T88</f>
        <v>689.48016800000005</v>
      </c>
      <c r="AR87" s="160" t="s">
        <v>79</v>
      </c>
      <c r="AT87" s="168" t="s">
        <v>70</v>
      </c>
      <c r="AU87" s="168" t="s">
        <v>79</v>
      </c>
      <c r="AY87" s="160" t="s">
        <v>126</v>
      </c>
      <c r="BK87" s="169">
        <f>BK88</f>
        <v>0</v>
      </c>
    </row>
    <row r="88" spans="2:65" s="10" customFormat="1" ht="14.85" customHeight="1">
      <c r="B88" s="159"/>
      <c r="D88" s="160" t="s">
        <v>70</v>
      </c>
      <c r="E88" s="170" t="s">
        <v>128</v>
      </c>
      <c r="F88" s="170" t="s">
        <v>129</v>
      </c>
      <c r="I88" s="162"/>
      <c r="J88" s="171">
        <f>BK88</f>
        <v>0</v>
      </c>
      <c r="L88" s="159"/>
      <c r="M88" s="164"/>
      <c r="N88" s="165"/>
      <c r="O88" s="165"/>
      <c r="P88" s="166">
        <f>SUM(P89:P179)</f>
        <v>0</v>
      </c>
      <c r="Q88" s="165"/>
      <c r="R88" s="166">
        <f>SUM(R89:R179)</f>
        <v>11.839071100000002</v>
      </c>
      <c r="S88" s="165"/>
      <c r="T88" s="167">
        <f>SUM(T89:T179)</f>
        <v>689.48016800000005</v>
      </c>
      <c r="AR88" s="160" t="s">
        <v>79</v>
      </c>
      <c r="AT88" s="168" t="s">
        <v>70</v>
      </c>
      <c r="AU88" s="168" t="s">
        <v>81</v>
      </c>
      <c r="AY88" s="160" t="s">
        <v>126</v>
      </c>
      <c r="BK88" s="169">
        <f>SUM(BK89:BK179)</f>
        <v>0</v>
      </c>
    </row>
    <row r="89" spans="2:65" s="1" customFormat="1" ht="38.25" customHeight="1">
      <c r="B89" s="172"/>
      <c r="C89" s="173" t="s">
        <v>79</v>
      </c>
      <c r="D89" s="173" t="s">
        <v>130</v>
      </c>
      <c r="E89" s="174" t="s">
        <v>131</v>
      </c>
      <c r="F89" s="175" t="s">
        <v>132</v>
      </c>
      <c r="G89" s="176" t="s">
        <v>133</v>
      </c>
      <c r="H89" s="177">
        <v>4928.29</v>
      </c>
      <c r="I89" s="178"/>
      <c r="J89" s="179">
        <f>ROUND(I89*H89,2)</f>
        <v>0</v>
      </c>
      <c r="K89" s="175" t="s">
        <v>134</v>
      </c>
      <c r="L89" s="40"/>
      <c r="M89" s="180" t="s">
        <v>5</v>
      </c>
      <c r="N89" s="181" t="s">
        <v>42</v>
      </c>
      <c r="O89" s="41"/>
      <c r="P89" s="182">
        <f>O89*H89</f>
        <v>0</v>
      </c>
      <c r="Q89" s="182">
        <v>9.0000000000000006E-5</v>
      </c>
      <c r="R89" s="182">
        <f>Q89*H89</f>
        <v>0.4435461</v>
      </c>
      <c r="S89" s="182">
        <v>0.128</v>
      </c>
      <c r="T89" s="183">
        <f>S89*H89</f>
        <v>630.82112000000006</v>
      </c>
      <c r="AR89" s="23" t="s">
        <v>135</v>
      </c>
      <c r="AT89" s="23" t="s">
        <v>130</v>
      </c>
      <c r="AU89" s="23" t="s">
        <v>136</v>
      </c>
      <c r="AY89" s="23" t="s">
        <v>126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23" t="s">
        <v>79</v>
      </c>
      <c r="BK89" s="184">
        <f>ROUND(I89*H89,2)</f>
        <v>0</v>
      </c>
      <c r="BL89" s="23" t="s">
        <v>135</v>
      </c>
      <c r="BM89" s="23" t="s">
        <v>137</v>
      </c>
    </row>
    <row r="90" spans="2:65" s="11" customFormat="1">
      <c r="B90" s="185"/>
      <c r="D90" s="186" t="s">
        <v>138</v>
      </c>
      <c r="E90" s="187" t="s">
        <v>5</v>
      </c>
      <c r="F90" s="188" t="s">
        <v>139</v>
      </c>
      <c r="H90" s="187" t="s">
        <v>5</v>
      </c>
      <c r="I90" s="189"/>
      <c r="L90" s="185"/>
      <c r="M90" s="190"/>
      <c r="N90" s="191"/>
      <c r="O90" s="191"/>
      <c r="P90" s="191"/>
      <c r="Q90" s="191"/>
      <c r="R90" s="191"/>
      <c r="S90" s="191"/>
      <c r="T90" s="192"/>
      <c r="AT90" s="187" t="s">
        <v>138</v>
      </c>
      <c r="AU90" s="187" t="s">
        <v>136</v>
      </c>
      <c r="AV90" s="11" t="s">
        <v>79</v>
      </c>
      <c r="AW90" s="11" t="s">
        <v>35</v>
      </c>
      <c r="AX90" s="11" t="s">
        <v>71</v>
      </c>
      <c r="AY90" s="187" t="s">
        <v>126</v>
      </c>
    </row>
    <row r="91" spans="2:65" s="12" customFormat="1">
      <c r="B91" s="193"/>
      <c r="D91" s="186" t="s">
        <v>138</v>
      </c>
      <c r="E91" s="194" t="s">
        <v>5</v>
      </c>
      <c r="F91" s="195" t="s">
        <v>140</v>
      </c>
      <c r="H91" s="196">
        <v>179.619</v>
      </c>
      <c r="I91" s="197"/>
      <c r="L91" s="193"/>
      <c r="M91" s="198"/>
      <c r="N91" s="199"/>
      <c r="O91" s="199"/>
      <c r="P91" s="199"/>
      <c r="Q91" s="199"/>
      <c r="R91" s="199"/>
      <c r="S91" s="199"/>
      <c r="T91" s="200"/>
      <c r="AT91" s="194" t="s">
        <v>138</v>
      </c>
      <c r="AU91" s="194" t="s">
        <v>136</v>
      </c>
      <c r="AV91" s="12" t="s">
        <v>81</v>
      </c>
      <c r="AW91" s="12" t="s">
        <v>35</v>
      </c>
      <c r="AX91" s="12" t="s">
        <v>71</v>
      </c>
      <c r="AY91" s="194" t="s">
        <v>126</v>
      </c>
    </row>
    <row r="92" spans="2:65" s="11" customFormat="1">
      <c r="B92" s="185"/>
      <c r="D92" s="186" t="s">
        <v>138</v>
      </c>
      <c r="E92" s="187" t="s">
        <v>5</v>
      </c>
      <c r="F92" s="188" t="s">
        <v>141</v>
      </c>
      <c r="H92" s="187" t="s">
        <v>5</v>
      </c>
      <c r="I92" s="189"/>
      <c r="L92" s="185"/>
      <c r="M92" s="190"/>
      <c r="N92" s="191"/>
      <c r="O92" s="191"/>
      <c r="P92" s="191"/>
      <c r="Q92" s="191"/>
      <c r="R92" s="191"/>
      <c r="S92" s="191"/>
      <c r="T92" s="192"/>
      <c r="AT92" s="187" t="s">
        <v>138</v>
      </c>
      <c r="AU92" s="187" t="s">
        <v>136</v>
      </c>
      <c r="AV92" s="11" t="s">
        <v>79</v>
      </c>
      <c r="AW92" s="11" t="s">
        <v>35</v>
      </c>
      <c r="AX92" s="11" t="s">
        <v>71</v>
      </c>
      <c r="AY92" s="187" t="s">
        <v>126</v>
      </c>
    </row>
    <row r="93" spans="2:65" s="12" customFormat="1">
      <c r="B93" s="193"/>
      <c r="D93" s="186" t="s">
        <v>138</v>
      </c>
      <c r="E93" s="194" t="s">
        <v>5</v>
      </c>
      <c r="F93" s="195" t="s">
        <v>142</v>
      </c>
      <c r="H93" s="196">
        <v>123.565</v>
      </c>
      <c r="I93" s="197"/>
      <c r="L93" s="193"/>
      <c r="M93" s="198"/>
      <c r="N93" s="199"/>
      <c r="O93" s="199"/>
      <c r="P93" s="199"/>
      <c r="Q93" s="199"/>
      <c r="R93" s="199"/>
      <c r="S93" s="199"/>
      <c r="T93" s="200"/>
      <c r="AT93" s="194" t="s">
        <v>138</v>
      </c>
      <c r="AU93" s="194" t="s">
        <v>136</v>
      </c>
      <c r="AV93" s="12" t="s">
        <v>81</v>
      </c>
      <c r="AW93" s="12" t="s">
        <v>35</v>
      </c>
      <c r="AX93" s="12" t="s">
        <v>71</v>
      </c>
      <c r="AY93" s="194" t="s">
        <v>126</v>
      </c>
    </row>
    <row r="94" spans="2:65" s="11" customFormat="1">
      <c r="B94" s="185"/>
      <c r="D94" s="186" t="s">
        <v>138</v>
      </c>
      <c r="E94" s="187" t="s">
        <v>5</v>
      </c>
      <c r="F94" s="188" t="s">
        <v>143</v>
      </c>
      <c r="H94" s="187" t="s">
        <v>5</v>
      </c>
      <c r="I94" s="189"/>
      <c r="L94" s="185"/>
      <c r="M94" s="190"/>
      <c r="N94" s="191"/>
      <c r="O94" s="191"/>
      <c r="P94" s="191"/>
      <c r="Q94" s="191"/>
      <c r="R94" s="191"/>
      <c r="S94" s="191"/>
      <c r="T94" s="192"/>
      <c r="AT94" s="187" t="s">
        <v>138</v>
      </c>
      <c r="AU94" s="187" t="s">
        <v>136</v>
      </c>
      <c r="AV94" s="11" t="s">
        <v>79</v>
      </c>
      <c r="AW94" s="11" t="s">
        <v>35</v>
      </c>
      <c r="AX94" s="11" t="s">
        <v>71</v>
      </c>
      <c r="AY94" s="187" t="s">
        <v>126</v>
      </c>
    </row>
    <row r="95" spans="2:65" s="12" customFormat="1">
      <c r="B95" s="193"/>
      <c r="D95" s="186" t="s">
        <v>138</v>
      </c>
      <c r="E95" s="194" t="s">
        <v>5</v>
      </c>
      <c r="F95" s="195" t="s">
        <v>144</v>
      </c>
      <c r="H95" s="196">
        <v>994.08699999999999</v>
      </c>
      <c r="I95" s="197"/>
      <c r="L95" s="193"/>
      <c r="M95" s="198"/>
      <c r="N95" s="199"/>
      <c r="O95" s="199"/>
      <c r="P95" s="199"/>
      <c r="Q95" s="199"/>
      <c r="R95" s="199"/>
      <c r="S95" s="199"/>
      <c r="T95" s="200"/>
      <c r="AT95" s="194" t="s">
        <v>138</v>
      </c>
      <c r="AU95" s="194" t="s">
        <v>136</v>
      </c>
      <c r="AV95" s="12" t="s">
        <v>81</v>
      </c>
      <c r="AW95" s="12" t="s">
        <v>35</v>
      </c>
      <c r="AX95" s="12" t="s">
        <v>71</v>
      </c>
      <c r="AY95" s="194" t="s">
        <v>126</v>
      </c>
    </row>
    <row r="96" spans="2:65" s="11" customFormat="1">
      <c r="B96" s="185"/>
      <c r="D96" s="186" t="s">
        <v>138</v>
      </c>
      <c r="E96" s="187" t="s">
        <v>5</v>
      </c>
      <c r="F96" s="188" t="s">
        <v>145</v>
      </c>
      <c r="H96" s="187" t="s">
        <v>5</v>
      </c>
      <c r="I96" s="189"/>
      <c r="L96" s="185"/>
      <c r="M96" s="190"/>
      <c r="N96" s="191"/>
      <c r="O96" s="191"/>
      <c r="P96" s="191"/>
      <c r="Q96" s="191"/>
      <c r="R96" s="191"/>
      <c r="S96" s="191"/>
      <c r="T96" s="192"/>
      <c r="AT96" s="187" t="s">
        <v>138</v>
      </c>
      <c r="AU96" s="187" t="s">
        <v>136</v>
      </c>
      <c r="AV96" s="11" t="s">
        <v>79</v>
      </c>
      <c r="AW96" s="11" t="s">
        <v>35</v>
      </c>
      <c r="AX96" s="11" t="s">
        <v>71</v>
      </c>
      <c r="AY96" s="187" t="s">
        <v>126</v>
      </c>
    </row>
    <row r="97" spans="2:65" s="12" customFormat="1">
      <c r="B97" s="193"/>
      <c r="D97" s="186" t="s">
        <v>138</v>
      </c>
      <c r="E97" s="194" t="s">
        <v>5</v>
      </c>
      <c r="F97" s="195" t="s">
        <v>146</v>
      </c>
      <c r="H97" s="196">
        <v>1244.529</v>
      </c>
      <c r="I97" s="197"/>
      <c r="L97" s="193"/>
      <c r="M97" s="198"/>
      <c r="N97" s="199"/>
      <c r="O97" s="199"/>
      <c r="P97" s="199"/>
      <c r="Q97" s="199"/>
      <c r="R97" s="199"/>
      <c r="S97" s="199"/>
      <c r="T97" s="200"/>
      <c r="AT97" s="194" t="s">
        <v>138</v>
      </c>
      <c r="AU97" s="194" t="s">
        <v>136</v>
      </c>
      <c r="AV97" s="12" t="s">
        <v>81</v>
      </c>
      <c r="AW97" s="12" t="s">
        <v>35</v>
      </c>
      <c r="AX97" s="12" t="s">
        <v>71</v>
      </c>
      <c r="AY97" s="194" t="s">
        <v>126</v>
      </c>
    </row>
    <row r="98" spans="2:65" s="11" customFormat="1">
      <c r="B98" s="185"/>
      <c r="D98" s="186" t="s">
        <v>138</v>
      </c>
      <c r="E98" s="187" t="s">
        <v>5</v>
      </c>
      <c r="F98" s="188" t="s">
        <v>147</v>
      </c>
      <c r="H98" s="187" t="s">
        <v>5</v>
      </c>
      <c r="I98" s="189"/>
      <c r="L98" s="185"/>
      <c r="M98" s="190"/>
      <c r="N98" s="191"/>
      <c r="O98" s="191"/>
      <c r="P98" s="191"/>
      <c r="Q98" s="191"/>
      <c r="R98" s="191"/>
      <c r="S98" s="191"/>
      <c r="T98" s="192"/>
      <c r="AT98" s="187" t="s">
        <v>138</v>
      </c>
      <c r="AU98" s="187" t="s">
        <v>136</v>
      </c>
      <c r="AV98" s="11" t="s">
        <v>79</v>
      </c>
      <c r="AW98" s="11" t="s">
        <v>35</v>
      </c>
      <c r="AX98" s="11" t="s">
        <v>71</v>
      </c>
      <c r="AY98" s="187" t="s">
        <v>126</v>
      </c>
    </row>
    <row r="99" spans="2:65" s="12" customFormat="1">
      <c r="B99" s="193"/>
      <c r="D99" s="186" t="s">
        <v>138</v>
      </c>
      <c r="E99" s="194" t="s">
        <v>5</v>
      </c>
      <c r="F99" s="195" t="s">
        <v>148</v>
      </c>
      <c r="H99" s="196">
        <v>838.64400000000001</v>
      </c>
      <c r="I99" s="197"/>
      <c r="L99" s="193"/>
      <c r="M99" s="198"/>
      <c r="N99" s="199"/>
      <c r="O99" s="199"/>
      <c r="P99" s="199"/>
      <c r="Q99" s="199"/>
      <c r="R99" s="199"/>
      <c r="S99" s="199"/>
      <c r="T99" s="200"/>
      <c r="AT99" s="194" t="s">
        <v>138</v>
      </c>
      <c r="AU99" s="194" t="s">
        <v>136</v>
      </c>
      <c r="AV99" s="12" t="s">
        <v>81</v>
      </c>
      <c r="AW99" s="12" t="s">
        <v>35</v>
      </c>
      <c r="AX99" s="12" t="s">
        <v>71</v>
      </c>
      <c r="AY99" s="194" t="s">
        <v>126</v>
      </c>
    </row>
    <row r="100" spans="2:65" s="11" customFormat="1">
      <c r="B100" s="185"/>
      <c r="D100" s="186" t="s">
        <v>138</v>
      </c>
      <c r="E100" s="187" t="s">
        <v>5</v>
      </c>
      <c r="F100" s="188" t="s">
        <v>149</v>
      </c>
      <c r="H100" s="187" t="s">
        <v>5</v>
      </c>
      <c r="I100" s="189"/>
      <c r="L100" s="185"/>
      <c r="M100" s="190"/>
      <c r="N100" s="191"/>
      <c r="O100" s="191"/>
      <c r="P100" s="191"/>
      <c r="Q100" s="191"/>
      <c r="R100" s="191"/>
      <c r="S100" s="191"/>
      <c r="T100" s="192"/>
      <c r="AT100" s="187" t="s">
        <v>138</v>
      </c>
      <c r="AU100" s="187" t="s">
        <v>136</v>
      </c>
      <c r="AV100" s="11" t="s">
        <v>79</v>
      </c>
      <c r="AW100" s="11" t="s">
        <v>35</v>
      </c>
      <c r="AX100" s="11" t="s">
        <v>71</v>
      </c>
      <c r="AY100" s="187" t="s">
        <v>126</v>
      </c>
    </row>
    <row r="101" spans="2:65" s="12" customFormat="1">
      <c r="B101" s="193"/>
      <c r="D101" s="186" t="s">
        <v>138</v>
      </c>
      <c r="E101" s="194" t="s">
        <v>5</v>
      </c>
      <c r="F101" s="195" t="s">
        <v>150</v>
      </c>
      <c r="H101" s="196">
        <v>785.64700000000005</v>
      </c>
      <c r="I101" s="197"/>
      <c r="L101" s="193"/>
      <c r="M101" s="198"/>
      <c r="N101" s="199"/>
      <c r="O101" s="199"/>
      <c r="P101" s="199"/>
      <c r="Q101" s="199"/>
      <c r="R101" s="199"/>
      <c r="S101" s="199"/>
      <c r="T101" s="200"/>
      <c r="AT101" s="194" t="s">
        <v>138</v>
      </c>
      <c r="AU101" s="194" t="s">
        <v>136</v>
      </c>
      <c r="AV101" s="12" t="s">
        <v>81</v>
      </c>
      <c r="AW101" s="12" t="s">
        <v>35</v>
      </c>
      <c r="AX101" s="12" t="s">
        <v>71</v>
      </c>
      <c r="AY101" s="194" t="s">
        <v>126</v>
      </c>
    </row>
    <row r="102" spans="2:65" s="11" customFormat="1">
      <c r="B102" s="185"/>
      <c r="D102" s="186" t="s">
        <v>138</v>
      </c>
      <c r="E102" s="187" t="s">
        <v>5</v>
      </c>
      <c r="F102" s="188" t="s">
        <v>151</v>
      </c>
      <c r="H102" s="187" t="s">
        <v>5</v>
      </c>
      <c r="I102" s="189"/>
      <c r="L102" s="185"/>
      <c r="M102" s="190"/>
      <c r="N102" s="191"/>
      <c r="O102" s="191"/>
      <c r="P102" s="191"/>
      <c r="Q102" s="191"/>
      <c r="R102" s="191"/>
      <c r="S102" s="191"/>
      <c r="T102" s="192"/>
      <c r="AT102" s="187" t="s">
        <v>138</v>
      </c>
      <c r="AU102" s="187" t="s">
        <v>136</v>
      </c>
      <c r="AV102" s="11" t="s">
        <v>79</v>
      </c>
      <c r="AW102" s="11" t="s">
        <v>35</v>
      </c>
      <c r="AX102" s="11" t="s">
        <v>71</v>
      </c>
      <c r="AY102" s="187" t="s">
        <v>126</v>
      </c>
    </row>
    <row r="103" spans="2:65" s="12" customFormat="1">
      <c r="B103" s="193"/>
      <c r="D103" s="186" t="s">
        <v>138</v>
      </c>
      <c r="E103" s="194" t="s">
        <v>5</v>
      </c>
      <c r="F103" s="195" t="s">
        <v>152</v>
      </c>
      <c r="H103" s="196">
        <v>457.84899999999999</v>
      </c>
      <c r="I103" s="197"/>
      <c r="L103" s="193"/>
      <c r="M103" s="198"/>
      <c r="N103" s="199"/>
      <c r="O103" s="199"/>
      <c r="P103" s="199"/>
      <c r="Q103" s="199"/>
      <c r="R103" s="199"/>
      <c r="S103" s="199"/>
      <c r="T103" s="200"/>
      <c r="AT103" s="194" t="s">
        <v>138</v>
      </c>
      <c r="AU103" s="194" t="s">
        <v>136</v>
      </c>
      <c r="AV103" s="12" t="s">
        <v>81</v>
      </c>
      <c r="AW103" s="12" t="s">
        <v>35</v>
      </c>
      <c r="AX103" s="12" t="s">
        <v>71</v>
      </c>
      <c r="AY103" s="194" t="s">
        <v>126</v>
      </c>
    </row>
    <row r="104" spans="2:65" s="11" customFormat="1">
      <c r="B104" s="185"/>
      <c r="D104" s="186" t="s">
        <v>138</v>
      </c>
      <c r="E104" s="187" t="s">
        <v>5</v>
      </c>
      <c r="F104" s="188" t="s">
        <v>153</v>
      </c>
      <c r="H104" s="187" t="s">
        <v>5</v>
      </c>
      <c r="I104" s="189"/>
      <c r="L104" s="185"/>
      <c r="M104" s="190"/>
      <c r="N104" s="191"/>
      <c r="O104" s="191"/>
      <c r="P104" s="191"/>
      <c r="Q104" s="191"/>
      <c r="R104" s="191"/>
      <c r="S104" s="191"/>
      <c r="T104" s="192"/>
      <c r="AT104" s="187" t="s">
        <v>138</v>
      </c>
      <c r="AU104" s="187" t="s">
        <v>136</v>
      </c>
      <c r="AV104" s="11" t="s">
        <v>79</v>
      </c>
      <c r="AW104" s="11" t="s">
        <v>35</v>
      </c>
      <c r="AX104" s="11" t="s">
        <v>71</v>
      </c>
      <c r="AY104" s="187" t="s">
        <v>126</v>
      </c>
    </row>
    <row r="105" spans="2:65" s="12" customFormat="1">
      <c r="B105" s="193"/>
      <c r="D105" s="186" t="s">
        <v>138</v>
      </c>
      <c r="E105" s="194" t="s">
        <v>5</v>
      </c>
      <c r="F105" s="195" t="s">
        <v>154</v>
      </c>
      <c r="H105" s="196">
        <v>304.35000000000002</v>
      </c>
      <c r="I105" s="197"/>
      <c r="L105" s="193"/>
      <c r="M105" s="198"/>
      <c r="N105" s="199"/>
      <c r="O105" s="199"/>
      <c r="P105" s="199"/>
      <c r="Q105" s="199"/>
      <c r="R105" s="199"/>
      <c r="S105" s="199"/>
      <c r="T105" s="200"/>
      <c r="AT105" s="194" t="s">
        <v>138</v>
      </c>
      <c r="AU105" s="194" t="s">
        <v>136</v>
      </c>
      <c r="AV105" s="12" t="s">
        <v>81</v>
      </c>
      <c r="AW105" s="12" t="s">
        <v>35</v>
      </c>
      <c r="AX105" s="12" t="s">
        <v>71</v>
      </c>
      <c r="AY105" s="194" t="s">
        <v>126</v>
      </c>
    </row>
    <row r="106" spans="2:65" s="13" customFormat="1">
      <c r="B106" s="201"/>
      <c r="D106" s="186" t="s">
        <v>138</v>
      </c>
      <c r="E106" s="202" t="s">
        <v>5</v>
      </c>
      <c r="F106" s="203" t="s">
        <v>155</v>
      </c>
      <c r="H106" s="204">
        <v>4928.29</v>
      </c>
      <c r="I106" s="205"/>
      <c r="L106" s="201"/>
      <c r="M106" s="206"/>
      <c r="N106" s="207"/>
      <c r="O106" s="207"/>
      <c r="P106" s="207"/>
      <c r="Q106" s="207"/>
      <c r="R106" s="207"/>
      <c r="S106" s="207"/>
      <c r="T106" s="208"/>
      <c r="AT106" s="202" t="s">
        <v>138</v>
      </c>
      <c r="AU106" s="202" t="s">
        <v>136</v>
      </c>
      <c r="AV106" s="13" t="s">
        <v>135</v>
      </c>
      <c r="AW106" s="13" t="s">
        <v>35</v>
      </c>
      <c r="AX106" s="13" t="s">
        <v>79</v>
      </c>
      <c r="AY106" s="202" t="s">
        <v>126</v>
      </c>
    </row>
    <row r="107" spans="2:65" s="1" customFormat="1" ht="38.25" customHeight="1">
      <c r="B107" s="172"/>
      <c r="C107" s="173" t="s">
        <v>81</v>
      </c>
      <c r="D107" s="173" t="s">
        <v>130</v>
      </c>
      <c r="E107" s="174" t="s">
        <v>156</v>
      </c>
      <c r="F107" s="175" t="s">
        <v>157</v>
      </c>
      <c r="G107" s="176" t="s">
        <v>158</v>
      </c>
      <c r="H107" s="177">
        <v>1.5</v>
      </c>
      <c r="I107" s="178"/>
      <c r="J107" s="179">
        <f>ROUND(I107*H107,2)</f>
        <v>0</v>
      </c>
      <c r="K107" s="175" t="s">
        <v>134</v>
      </c>
      <c r="L107" s="40"/>
      <c r="M107" s="180" t="s">
        <v>5</v>
      </c>
      <c r="N107" s="181" t="s">
        <v>42</v>
      </c>
      <c r="O107" s="41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3" t="s">
        <v>135</v>
      </c>
      <c r="AT107" s="23" t="s">
        <v>130</v>
      </c>
      <c r="AU107" s="23" t="s">
        <v>136</v>
      </c>
      <c r="AY107" s="23" t="s">
        <v>126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3" t="s">
        <v>79</v>
      </c>
      <c r="BK107" s="184">
        <f>ROUND(I107*H107,2)</f>
        <v>0</v>
      </c>
      <c r="BL107" s="23" t="s">
        <v>135</v>
      </c>
      <c r="BM107" s="23" t="s">
        <v>159</v>
      </c>
    </row>
    <row r="108" spans="2:65" s="11" customFormat="1">
      <c r="B108" s="185"/>
      <c r="D108" s="186" t="s">
        <v>138</v>
      </c>
      <c r="E108" s="187" t="s">
        <v>5</v>
      </c>
      <c r="F108" s="188" t="s">
        <v>160</v>
      </c>
      <c r="H108" s="187" t="s">
        <v>5</v>
      </c>
      <c r="I108" s="189"/>
      <c r="L108" s="185"/>
      <c r="M108" s="190"/>
      <c r="N108" s="191"/>
      <c r="O108" s="191"/>
      <c r="P108" s="191"/>
      <c r="Q108" s="191"/>
      <c r="R108" s="191"/>
      <c r="S108" s="191"/>
      <c r="T108" s="192"/>
      <c r="AT108" s="187" t="s">
        <v>138</v>
      </c>
      <c r="AU108" s="187" t="s">
        <v>136</v>
      </c>
      <c r="AV108" s="11" t="s">
        <v>79</v>
      </c>
      <c r="AW108" s="11" t="s">
        <v>35</v>
      </c>
      <c r="AX108" s="11" t="s">
        <v>71</v>
      </c>
      <c r="AY108" s="187" t="s">
        <v>126</v>
      </c>
    </row>
    <row r="109" spans="2:65" s="12" customFormat="1">
      <c r="B109" s="193"/>
      <c r="D109" s="186" t="s">
        <v>138</v>
      </c>
      <c r="E109" s="194" t="s">
        <v>5</v>
      </c>
      <c r="F109" s="195" t="s">
        <v>161</v>
      </c>
      <c r="H109" s="196">
        <v>1.5</v>
      </c>
      <c r="I109" s="197"/>
      <c r="L109" s="193"/>
      <c r="M109" s="198"/>
      <c r="N109" s="199"/>
      <c r="O109" s="199"/>
      <c r="P109" s="199"/>
      <c r="Q109" s="199"/>
      <c r="R109" s="199"/>
      <c r="S109" s="199"/>
      <c r="T109" s="200"/>
      <c r="AT109" s="194" t="s">
        <v>138</v>
      </c>
      <c r="AU109" s="194" t="s">
        <v>136</v>
      </c>
      <c r="AV109" s="12" t="s">
        <v>81</v>
      </c>
      <c r="AW109" s="12" t="s">
        <v>35</v>
      </c>
      <c r="AX109" s="12" t="s">
        <v>79</v>
      </c>
      <c r="AY109" s="194" t="s">
        <v>126</v>
      </c>
    </row>
    <row r="110" spans="2:65" s="1" customFormat="1" ht="16.5" customHeight="1">
      <c r="B110" s="172"/>
      <c r="C110" s="173" t="s">
        <v>136</v>
      </c>
      <c r="D110" s="173" t="s">
        <v>130</v>
      </c>
      <c r="E110" s="174" t="s">
        <v>162</v>
      </c>
      <c r="F110" s="175" t="s">
        <v>163</v>
      </c>
      <c r="G110" s="176" t="s">
        <v>164</v>
      </c>
      <c r="H110" s="177">
        <v>61.209000000000003</v>
      </c>
      <c r="I110" s="178"/>
      <c r="J110" s="179">
        <f>ROUND(I110*H110,2)</f>
        <v>0</v>
      </c>
      <c r="K110" s="175" t="s">
        <v>134</v>
      </c>
      <c r="L110" s="40"/>
      <c r="M110" s="180" t="s">
        <v>5</v>
      </c>
      <c r="N110" s="181" t="s">
        <v>42</v>
      </c>
      <c r="O110" s="41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23" t="s">
        <v>135</v>
      </c>
      <c r="AT110" s="23" t="s">
        <v>130</v>
      </c>
      <c r="AU110" s="23" t="s">
        <v>136</v>
      </c>
      <c r="AY110" s="23" t="s">
        <v>126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3" t="s">
        <v>79</v>
      </c>
      <c r="BK110" s="184">
        <f>ROUND(I110*H110,2)</f>
        <v>0</v>
      </c>
      <c r="BL110" s="23" t="s">
        <v>135</v>
      </c>
      <c r="BM110" s="23" t="s">
        <v>165</v>
      </c>
    </row>
    <row r="111" spans="2:65" s="11" customFormat="1">
      <c r="B111" s="185"/>
      <c r="D111" s="186" t="s">
        <v>138</v>
      </c>
      <c r="E111" s="187" t="s">
        <v>5</v>
      </c>
      <c r="F111" s="188" t="s">
        <v>160</v>
      </c>
      <c r="H111" s="187" t="s">
        <v>5</v>
      </c>
      <c r="I111" s="189"/>
      <c r="L111" s="185"/>
      <c r="M111" s="190"/>
      <c r="N111" s="191"/>
      <c r="O111" s="191"/>
      <c r="P111" s="191"/>
      <c r="Q111" s="191"/>
      <c r="R111" s="191"/>
      <c r="S111" s="191"/>
      <c r="T111" s="192"/>
      <c r="AT111" s="187" t="s">
        <v>138</v>
      </c>
      <c r="AU111" s="187" t="s">
        <v>136</v>
      </c>
      <c r="AV111" s="11" t="s">
        <v>79</v>
      </c>
      <c r="AW111" s="11" t="s">
        <v>35</v>
      </c>
      <c r="AX111" s="11" t="s">
        <v>71</v>
      </c>
      <c r="AY111" s="187" t="s">
        <v>126</v>
      </c>
    </row>
    <row r="112" spans="2:65" s="12" customFormat="1">
      <c r="B112" s="193"/>
      <c r="D112" s="186" t="s">
        <v>138</v>
      </c>
      <c r="E112" s="194" t="s">
        <v>5</v>
      </c>
      <c r="F112" s="195" t="s">
        <v>166</v>
      </c>
      <c r="H112" s="196">
        <v>2.5499999999999998</v>
      </c>
      <c r="I112" s="197"/>
      <c r="L112" s="193"/>
      <c r="M112" s="198"/>
      <c r="N112" s="199"/>
      <c r="O112" s="199"/>
      <c r="P112" s="199"/>
      <c r="Q112" s="199"/>
      <c r="R112" s="199"/>
      <c r="S112" s="199"/>
      <c r="T112" s="200"/>
      <c r="AT112" s="194" t="s">
        <v>138</v>
      </c>
      <c r="AU112" s="194" t="s">
        <v>136</v>
      </c>
      <c r="AV112" s="12" t="s">
        <v>81</v>
      </c>
      <c r="AW112" s="12" t="s">
        <v>35</v>
      </c>
      <c r="AX112" s="12" t="s">
        <v>71</v>
      </c>
      <c r="AY112" s="194" t="s">
        <v>126</v>
      </c>
    </row>
    <row r="113" spans="2:65" s="11" customFormat="1">
      <c r="B113" s="185"/>
      <c r="D113" s="186" t="s">
        <v>138</v>
      </c>
      <c r="E113" s="187" t="s">
        <v>5</v>
      </c>
      <c r="F113" s="188" t="s">
        <v>167</v>
      </c>
      <c r="H113" s="187" t="s">
        <v>5</v>
      </c>
      <c r="I113" s="189"/>
      <c r="L113" s="185"/>
      <c r="M113" s="190"/>
      <c r="N113" s="191"/>
      <c r="O113" s="191"/>
      <c r="P113" s="191"/>
      <c r="Q113" s="191"/>
      <c r="R113" s="191"/>
      <c r="S113" s="191"/>
      <c r="T113" s="192"/>
      <c r="AT113" s="187" t="s">
        <v>138</v>
      </c>
      <c r="AU113" s="187" t="s">
        <v>136</v>
      </c>
      <c r="AV113" s="11" t="s">
        <v>79</v>
      </c>
      <c r="AW113" s="11" t="s">
        <v>35</v>
      </c>
      <c r="AX113" s="11" t="s">
        <v>71</v>
      </c>
      <c r="AY113" s="187" t="s">
        <v>126</v>
      </c>
    </row>
    <row r="114" spans="2:65" s="12" customFormat="1">
      <c r="B114" s="193"/>
      <c r="D114" s="186" t="s">
        <v>138</v>
      </c>
      <c r="E114" s="194" t="s">
        <v>5</v>
      </c>
      <c r="F114" s="195" t="s">
        <v>168</v>
      </c>
      <c r="H114" s="196">
        <v>58.658999999999999</v>
      </c>
      <c r="I114" s="197"/>
      <c r="L114" s="193"/>
      <c r="M114" s="198"/>
      <c r="N114" s="199"/>
      <c r="O114" s="199"/>
      <c r="P114" s="199"/>
      <c r="Q114" s="199"/>
      <c r="R114" s="199"/>
      <c r="S114" s="199"/>
      <c r="T114" s="200"/>
      <c r="AT114" s="194" t="s">
        <v>138</v>
      </c>
      <c r="AU114" s="194" t="s">
        <v>136</v>
      </c>
      <c r="AV114" s="12" t="s">
        <v>81</v>
      </c>
      <c r="AW114" s="12" t="s">
        <v>35</v>
      </c>
      <c r="AX114" s="12" t="s">
        <v>71</v>
      </c>
      <c r="AY114" s="194" t="s">
        <v>126</v>
      </c>
    </row>
    <row r="115" spans="2:65" s="13" customFormat="1">
      <c r="B115" s="201"/>
      <c r="D115" s="186" t="s">
        <v>138</v>
      </c>
      <c r="E115" s="202" t="s">
        <v>5</v>
      </c>
      <c r="F115" s="203" t="s">
        <v>155</v>
      </c>
      <c r="H115" s="204">
        <v>61.209000000000003</v>
      </c>
      <c r="I115" s="205"/>
      <c r="L115" s="201"/>
      <c r="M115" s="206"/>
      <c r="N115" s="207"/>
      <c r="O115" s="207"/>
      <c r="P115" s="207"/>
      <c r="Q115" s="207"/>
      <c r="R115" s="207"/>
      <c r="S115" s="207"/>
      <c r="T115" s="208"/>
      <c r="AT115" s="202" t="s">
        <v>138</v>
      </c>
      <c r="AU115" s="202" t="s">
        <v>136</v>
      </c>
      <c r="AV115" s="13" t="s">
        <v>135</v>
      </c>
      <c r="AW115" s="13" t="s">
        <v>35</v>
      </c>
      <c r="AX115" s="13" t="s">
        <v>79</v>
      </c>
      <c r="AY115" s="202" t="s">
        <v>126</v>
      </c>
    </row>
    <row r="116" spans="2:65" s="1" customFormat="1" ht="25.5" customHeight="1">
      <c r="B116" s="172"/>
      <c r="C116" s="173" t="s">
        <v>135</v>
      </c>
      <c r="D116" s="173" t="s">
        <v>130</v>
      </c>
      <c r="E116" s="174" t="s">
        <v>169</v>
      </c>
      <c r="F116" s="175" t="s">
        <v>170</v>
      </c>
      <c r="G116" s="176" t="s">
        <v>133</v>
      </c>
      <c r="H116" s="177">
        <v>50.646000000000001</v>
      </c>
      <c r="I116" s="178"/>
      <c r="J116" s="179">
        <f>ROUND(I116*H116,2)</f>
        <v>0</v>
      </c>
      <c r="K116" s="175" t="s">
        <v>134</v>
      </c>
      <c r="L116" s="40"/>
      <c r="M116" s="180" t="s">
        <v>5</v>
      </c>
      <c r="N116" s="181" t="s">
        <v>42</v>
      </c>
      <c r="O116" s="41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23" t="s">
        <v>135</v>
      </c>
      <c r="AT116" s="23" t="s">
        <v>130</v>
      </c>
      <c r="AU116" s="23" t="s">
        <v>136</v>
      </c>
      <c r="AY116" s="23" t="s">
        <v>126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23" t="s">
        <v>79</v>
      </c>
      <c r="BK116" s="184">
        <f>ROUND(I116*H116,2)</f>
        <v>0</v>
      </c>
      <c r="BL116" s="23" t="s">
        <v>135</v>
      </c>
      <c r="BM116" s="23" t="s">
        <v>171</v>
      </c>
    </row>
    <row r="117" spans="2:65" s="11" customFormat="1">
      <c r="B117" s="185"/>
      <c r="D117" s="186" t="s">
        <v>138</v>
      </c>
      <c r="E117" s="187" t="s">
        <v>5</v>
      </c>
      <c r="F117" s="188" t="s">
        <v>172</v>
      </c>
      <c r="H117" s="187" t="s">
        <v>5</v>
      </c>
      <c r="I117" s="189"/>
      <c r="L117" s="185"/>
      <c r="M117" s="190"/>
      <c r="N117" s="191"/>
      <c r="O117" s="191"/>
      <c r="P117" s="191"/>
      <c r="Q117" s="191"/>
      <c r="R117" s="191"/>
      <c r="S117" s="191"/>
      <c r="T117" s="192"/>
      <c r="AT117" s="187" t="s">
        <v>138</v>
      </c>
      <c r="AU117" s="187" t="s">
        <v>136</v>
      </c>
      <c r="AV117" s="11" t="s">
        <v>79</v>
      </c>
      <c r="AW117" s="11" t="s">
        <v>35</v>
      </c>
      <c r="AX117" s="11" t="s">
        <v>71</v>
      </c>
      <c r="AY117" s="187" t="s">
        <v>126</v>
      </c>
    </row>
    <row r="118" spans="2:65" s="12" customFormat="1">
      <c r="B118" s="193"/>
      <c r="D118" s="186" t="s">
        <v>138</v>
      </c>
      <c r="E118" s="194" t="s">
        <v>5</v>
      </c>
      <c r="F118" s="195" t="s">
        <v>173</v>
      </c>
      <c r="H118" s="196">
        <v>50.646000000000001</v>
      </c>
      <c r="I118" s="197"/>
      <c r="L118" s="193"/>
      <c r="M118" s="198"/>
      <c r="N118" s="199"/>
      <c r="O118" s="199"/>
      <c r="P118" s="199"/>
      <c r="Q118" s="199"/>
      <c r="R118" s="199"/>
      <c r="S118" s="199"/>
      <c r="T118" s="200"/>
      <c r="AT118" s="194" t="s">
        <v>138</v>
      </c>
      <c r="AU118" s="194" t="s">
        <v>136</v>
      </c>
      <c r="AV118" s="12" t="s">
        <v>81</v>
      </c>
      <c r="AW118" s="12" t="s">
        <v>35</v>
      </c>
      <c r="AX118" s="12" t="s">
        <v>71</v>
      </c>
      <c r="AY118" s="194" t="s">
        <v>126</v>
      </c>
    </row>
    <row r="119" spans="2:65" s="13" customFormat="1">
      <c r="B119" s="201"/>
      <c r="D119" s="186" t="s">
        <v>138</v>
      </c>
      <c r="E119" s="202" t="s">
        <v>5</v>
      </c>
      <c r="F119" s="203" t="s">
        <v>155</v>
      </c>
      <c r="H119" s="204">
        <v>50.646000000000001</v>
      </c>
      <c r="I119" s="205"/>
      <c r="L119" s="201"/>
      <c r="M119" s="206"/>
      <c r="N119" s="207"/>
      <c r="O119" s="207"/>
      <c r="P119" s="207"/>
      <c r="Q119" s="207"/>
      <c r="R119" s="207"/>
      <c r="S119" s="207"/>
      <c r="T119" s="208"/>
      <c r="AT119" s="202" t="s">
        <v>138</v>
      </c>
      <c r="AU119" s="202" t="s">
        <v>136</v>
      </c>
      <c r="AV119" s="13" t="s">
        <v>135</v>
      </c>
      <c r="AW119" s="13" t="s">
        <v>35</v>
      </c>
      <c r="AX119" s="13" t="s">
        <v>79</v>
      </c>
      <c r="AY119" s="202" t="s">
        <v>126</v>
      </c>
    </row>
    <row r="120" spans="2:65" s="1" customFormat="1" ht="25.5" customHeight="1">
      <c r="B120" s="172"/>
      <c r="C120" s="173" t="s">
        <v>174</v>
      </c>
      <c r="D120" s="173" t="s">
        <v>130</v>
      </c>
      <c r="E120" s="174" t="s">
        <v>175</v>
      </c>
      <c r="F120" s="175" t="s">
        <v>176</v>
      </c>
      <c r="G120" s="176" t="s">
        <v>133</v>
      </c>
      <c r="H120" s="177">
        <v>50.646000000000001</v>
      </c>
      <c r="I120" s="178"/>
      <c r="J120" s="179">
        <f>ROUND(I120*H120,2)</f>
        <v>0</v>
      </c>
      <c r="K120" s="175" t="s">
        <v>177</v>
      </c>
      <c r="L120" s="40"/>
      <c r="M120" s="180" t="s">
        <v>5</v>
      </c>
      <c r="N120" s="181" t="s">
        <v>42</v>
      </c>
      <c r="O120" s="41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3" t="s">
        <v>135</v>
      </c>
      <c r="AT120" s="23" t="s">
        <v>130</v>
      </c>
      <c r="AU120" s="23" t="s">
        <v>136</v>
      </c>
      <c r="AY120" s="23" t="s">
        <v>126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3" t="s">
        <v>79</v>
      </c>
      <c r="BK120" s="184">
        <f>ROUND(I120*H120,2)</f>
        <v>0</v>
      </c>
      <c r="BL120" s="23" t="s">
        <v>135</v>
      </c>
      <c r="BM120" s="23" t="s">
        <v>178</v>
      </c>
    </row>
    <row r="121" spans="2:65" s="11" customFormat="1">
      <c r="B121" s="185"/>
      <c r="D121" s="186" t="s">
        <v>138</v>
      </c>
      <c r="E121" s="187" t="s">
        <v>5</v>
      </c>
      <c r="F121" s="188" t="s">
        <v>172</v>
      </c>
      <c r="H121" s="187" t="s">
        <v>5</v>
      </c>
      <c r="I121" s="189"/>
      <c r="L121" s="185"/>
      <c r="M121" s="190"/>
      <c r="N121" s="191"/>
      <c r="O121" s="191"/>
      <c r="P121" s="191"/>
      <c r="Q121" s="191"/>
      <c r="R121" s="191"/>
      <c r="S121" s="191"/>
      <c r="T121" s="192"/>
      <c r="AT121" s="187" t="s">
        <v>138</v>
      </c>
      <c r="AU121" s="187" t="s">
        <v>136</v>
      </c>
      <c r="AV121" s="11" t="s">
        <v>79</v>
      </c>
      <c r="AW121" s="11" t="s">
        <v>35</v>
      </c>
      <c r="AX121" s="11" t="s">
        <v>71</v>
      </c>
      <c r="AY121" s="187" t="s">
        <v>126</v>
      </c>
    </row>
    <row r="122" spans="2:65" s="12" customFormat="1">
      <c r="B122" s="193"/>
      <c r="D122" s="186" t="s">
        <v>138</v>
      </c>
      <c r="E122" s="194" t="s">
        <v>5</v>
      </c>
      <c r="F122" s="195" t="s">
        <v>173</v>
      </c>
      <c r="H122" s="196">
        <v>50.646000000000001</v>
      </c>
      <c r="I122" s="197"/>
      <c r="L122" s="193"/>
      <c r="M122" s="198"/>
      <c r="N122" s="199"/>
      <c r="O122" s="199"/>
      <c r="P122" s="199"/>
      <c r="Q122" s="199"/>
      <c r="R122" s="199"/>
      <c r="S122" s="199"/>
      <c r="T122" s="200"/>
      <c r="AT122" s="194" t="s">
        <v>138</v>
      </c>
      <c r="AU122" s="194" t="s">
        <v>136</v>
      </c>
      <c r="AV122" s="12" t="s">
        <v>81</v>
      </c>
      <c r="AW122" s="12" t="s">
        <v>35</v>
      </c>
      <c r="AX122" s="12" t="s">
        <v>71</v>
      </c>
      <c r="AY122" s="194" t="s">
        <v>126</v>
      </c>
    </row>
    <row r="123" spans="2:65" s="13" customFormat="1">
      <c r="B123" s="201"/>
      <c r="D123" s="186" t="s">
        <v>138</v>
      </c>
      <c r="E123" s="202" t="s">
        <v>5</v>
      </c>
      <c r="F123" s="203" t="s">
        <v>155</v>
      </c>
      <c r="H123" s="204">
        <v>50.646000000000001</v>
      </c>
      <c r="I123" s="205"/>
      <c r="L123" s="201"/>
      <c r="M123" s="206"/>
      <c r="N123" s="207"/>
      <c r="O123" s="207"/>
      <c r="P123" s="207"/>
      <c r="Q123" s="207"/>
      <c r="R123" s="207"/>
      <c r="S123" s="207"/>
      <c r="T123" s="208"/>
      <c r="AT123" s="202" t="s">
        <v>138</v>
      </c>
      <c r="AU123" s="202" t="s">
        <v>136</v>
      </c>
      <c r="AV123" s="13" t="s">
        <v>135</v>
      </c>
      <c r="AW123" s="13" t="s">
        <v>35</v>
      </c>
      <c r="AX123" s="13" t="s">
        <v>79</v>
      </c>
      <c r="AY123" s="202" t="s">
        <v>126</v>
      </c>
    </row>
    <row r="124" spans="2:65" s="1" customFormat="1" ht="16.5" customHeight="1">
      <c r="B124" s="172"/>
      <c r="C124" s="209" t="s">
        <v>179</v>
      </c>
      <c r="D124" s="209" t="s">
        <v>180</v>
      </c>
      <c r="E124" s="210" t="s">
        <v>181</v>
      </c>
      <c r="F124" s="211" t="s">
        <v>182</v>
      </c>
      <c r="G124" s="212" t="s">
        <v>183</v>
      </c>
      <c r="H124" s="213">
        <v>0.50600000000000001</v>
      </c>
      <c r="I124" s="214"/>
      <c r="J124" s="215">
        <f>ROUND(I124*H124,2)</f>
        <v>0</v>
      </c>
      <c r="K124" s="211" t="s">
        <v>177</v>
      </c>
      <c r="L124" s="216"/>
      <c r="M124" s="217" t="s">
        <v>5</v>
      </c>
      <c r="N124" s="218" t="s">
        <v>42</v>
      </c>
      <c r="O124" s="41"/>
      <c r="P124" s="182">
        <f>O124*H124</f>
        <v>0</v>
      </c>
      <c r="Q124" s="182">
        <v>1E-3</v>
      </c>
      <c r="R124" s="182">
        <f>Q124*H124</f>
        <v>5.0600000000000005E-4</v>
      </c>
      <c r="S124" s="182">
        <v>0</v>
      </c>
      <c r="T124" s="183">
        <f>S124*H124</f>
        <v>0</v>
      </c>
      <c r="AR124" s="23" t="s">
        <v>184</v>
      </c>
      <c r="AT124" s="23" t="s">
        <v>180</v>
      </c>
      <c r="AU124" s="23" t="s">
        <v>136</v>
      </c>
      <c r="AY124" s="23" t="s">
        <v>126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3" t="s">
        <v>79</v>
      </c>
      <c r="BK124" s="184">
        <f>ROUND(I124*H124,2)</f>
        <v>0</v>
      </c>
      <c r="BL124" s="23" t="s">
        <v>135</v>
      </c>
      <c r="BM124" s="23" t="s">
        <v>185</v>
      </c>
    </row>
    <row r="125" spans="2:65" s="11" customFormat="1">
      <c r="B125" s="185"/>
      <c r="D125" s="186" t="s">
        <v>138</v>
      </c>
      <c r="E125" s="187" t="s">
        <v>5</v>
      </c>
      <c r="F125" s="188" t="s">
        <v>172</v>
      </c>
      <c r="H125" s="187" t="s">
        <v>5</v>
      </c>
      <c r="I125" s="189"/>
      <c r="L125" s="185"/>
      <c r="M125" s="190"/>
      <c r="N125" s="191"/>
      <c r="O125" s="191"/>
      <c r="P125" s="191"/>
      <c r="Q125" s="191"/>
      <c r="R125" s="191"/>
      <c r="S125" s="191"/>
      <c r="T125" s="192"/>
      <c r="AT125" s="187" t="s">
        <v>138</v>
      </c>
      <c r="AU125" s="187" t="s">
        <v>136</v>
      </c>
      <c r="AV125" s="11" t="s">
        <v>79</v>
      </c>
      <c r="AW125" s="11" t="s">
        <v>35</v>
      </c>
      <c r="AX125" s="11" t="s">
        <v>71</v>
      </c>
      <c r="AY125" s="187" t="s">
        <v>126</v>
      </c>
    </row>
    <row r="126" spans="2:65" s="12" customFormat="1">
      <c r="B126" s="193"/>
      <c r="D126" s="186" t="s">
        <v>138</v>
      </c>
      <c r="E126" s="194" t="s">
        <v>5</v>
      </c>
      <c r="F126" s="195" t="s">
        <v>186</v>
      </c>
      <c r="H126" s="196">
        <v>0.50600000000000001</v>
      </c>
      <c r="I126" s="197"/>
      <c r="L126" s="193"/>
      <c r="M126" s="198"/>
      <c r="N126" s="199"/>
      <c r="O126" s="199"/>
      <c r="P126" s="199"/>
      <c r="Q126" s="199"/>
      <c r="R126" s="199"/>
      <c r="S126" s="199"/>
      <c r="T126" s="200"/>
      <c r="AT126" s="194" t="s">
        <v>138</v>
      </c>
      <c r="AU126" s="194" t="s">
        <v>136</v>
      </c>
      <c r="AV126" s="12" t="s">
        <v>81</v>
      </c>
      <c r="AW126" s="12" t="s">
        <v>35</v>
      </c>
      <c r="AX126" s="12" t="s">
        <v>71</v>
      </c>
      <c r="AY126" s="194" t="s">
        <v>126</v>
      </c>
    </row>
    <row r="127" spans="2:65" s="13" customFormat="1">
      <c r="B127" s="201"/>
      <c r="D127" s="186" t="s">
        <v>138</v>
      </c>
      <c r="E127" s="202" t="s">
        <v>5</v>
      </c>
      <c r="F127" s="203" t="s">
        <v>155</v>
      </c>
      <c r="H127" s="204">
        <v>0.50600000000000001</v>
      </c>
      <c r="I127" s="205"/>
      <c r="L127" s="201"/>
      <c r="M127" s="206"/>
      <c r="N127" s="207"/>
      <c r="O127" s="207"/>
      <c r="P127" s="207"/>
      <c r="Q127" s="207"/>
      <c r="R127" s="207"/>
      <c r="S127" s="207"/>
      <c r="T127" s="208"/>
      <c r="AT127" s="202" t="s">
        <v>138</v>
      </c>
      <c r="AU127" s="202" t="s">
        <v>136</v>
      </c>
      <c r="AV127" s="13" t="s">
        <v>135</v>
      </c>
      <c r="AW127" s="13" t="s">
        <v>35</v>
      </c>
      <c r="AX127" s="13" t="s">
        <v>79</v>
      </c>
      <c r="AY127" s="202" t="s">
        <v>126</v>
      </c>
    </row>
    <row r="128" spans="2:65" s="1" customFormat="1" ht="25.5" customHeight="1">
      <c r="B128" s="172"/>
      <c r="C128" s="173" t="s">
        <v>187</v>
      </c>
      <c r="D128" s="173" t="s">
        <v>130</v>
      </c>
      <c r="E128" s="174" t="s">
        <v>188</v>
      </c>
      <c r="F128" s="175" t="s">
        <v>189</v>
      </c>
      <c r="G128" s="176" t="s">
        <v>190</v>
      </c>
      <c r="H128" s="177">
        <v>16.600000000000001</v>
      </c>
      <c r="I128" s="178"/>
      <c r="J128" s="179">
        <f>ROUND(I128*H128,2)</f>
        <v>0</v>
      </c>
      <c r="K128" s="175" t="s">
        <v>5</v>
      </c>
      <c r="L128" s="40"/>
      <c r="M128" s="180" t="s">
        <v>5</v>
      </c>
      <c r="N128" s="181" t="s">
        <v>42</v>
      </c>
      <c r="O128" s="41"/>
      <c r="P128" s="182">
        <f>O128*H128</f>
        <v>0</v>
      </c>
      <c r="Q128" s="182">
        <v>6.8640000000000007E-2</v>
      </c>
      <c r="R128" s="182">
        <f>Q128*H128</f>
        <v>1.1394240000000002</v>
      </c>
      <c r="S128" s="182">
        <v>0</v>
      </c>
      <c r="T128" s="183">
        <f>S128*H128</f>
        <v>0</v>
      </c>
      <c r="AR128" s="23" t="s">
        <v>135</v>
      </c>
      <c r="AT128" s="23" t="s">
        <v>130</v>
      </c>
      <c r="AU128" s="23" t="s">
        <v>136</v>
      </c>
      <c r="AY128" s="23" t="s">
        <v>126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3" t="s">
        <v>79</v>
      </c>
      <c r="BK128" s="184">
        <f>ROUND(I128*H128,2)</f>
        <v>0</v>
      </c>
      <c r="BL128" s="23" t="s">
        <v>135</v>
      </c>
      <c r="BM128" s="23" t="s">
        <v>191</v>
      </c>
    </row>
    <row r="129" spans="2:65" s="11" customFormat="1">
      <c r="B129" s="185"/>
      <c r="D129" s="186" t="s">
        <v>138</v>
      </c>
      <c r="E129" s="187" t="s">
        <v>5</v>
      </c>
      <c r="F129" s="188" t="s">
        <v>192</v>
      </c>
      <c r="H129" s="187" t="s">
        <v>5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7" t="s">
        <v>138</v>
      </c>
      <c r="AU129" s="187" t="s">
        <v>136</v>
      </c>
      <c r="AV129" s="11" t="s">
        <v>79</v>
      </c>
      <c r="AW129" s="11" t="s">
        <v>35</v>
      </c>
      <c r="AX129" s="11" t="s">
        <v>71</v>
      </c>
      <c r="AY129" s="187" t="s">
        <v>126</v>
      </c>
    </row>
    <row r="130" spans="2:65" s="12" customFormat="1">
      <c r="B130" s="193"/>
      <c r="D130" s="186" t="s">
        <v>138</v>
      </c>
      <c r="E130" s="194" t="s">
        <v>5</v>
      </c>
      <c r="F130" s="195" t="s">
        <v>193</v>
      </c>
      <c r="H130" s="196">
        <v>2.5</v>
      </c>
      <c r="I130" s="197"/>
      <c r="L130" s="193"/>
      <c r="M130" s="198"/>
      <c r="N130" s="199"/>
      <c r="O130" s="199"/>
      <c r="P130" s="199"/>
      <c r="Q130" s="199"/>
      <c r="R130" s="199"/>
      <c r="S130" s="199"/>
      <c r="T130" s="200"/>
      <c r="AT130" s="194" t="s">
        <v>138</v>
      </c>
      <c r="AU130" s="194" t="s">
        <v>136</v>
      </c>
      <c r="AV130" s="12" t="s">
        <v>81</v>
      </c>
      <c r="AW130" s="12" t="s">
        <v>35</v>
      </c>
      <c r="AX130" s="12" t="s">
        <v>71</v>
      </c>
      <c r="AY130" s="194" t="s">
        <v>126</v>
      </c>
    </row>
    <row r="131" spans="2:65" s="11" customFormat="1">
      <c r="B131" s="185"/>
      <c r="D131" s="186" t="s">
        <v>138</v>
      </c>
      <c r="E131" s="187" t="s">
        <v>5</v>
      </c>
      <c r="F131" s="188" t="s">
        <v>194</v>
      </c>
      <c r="H131" s="187" t="s">
        <v>5</v>
      </c>
      <c r="I131" s="189"/>
      <c r="L131" s="185"/>
      <c r="M131" s="190"/>
      <c r="N131" s="191"/>
      <c r="O131" s="191"/>
      <c r="P131" s="191"/>
      <c r="Q131" s="191"/>
      <c r="R131" s="191"/>
      <c r="S131" s="191"/>
      <c r="T131" s="192"/>
      <c r="AT131" s="187" t="s">
        <v>138</v>
      </c>
      <c r="AU131" s="187" t="s">
        <v>136</v>
      </c>
      <c r="AV131" s="11" t="s">
        <v>79</v>
      </c>
      <c r="AW131" s="11" t="s">
        <v>35</v>
      </c>
      <c r="AX131" s="11" t="s">
        <v>71</v>
      </c>
      <c r="AY131" s="187" t="s">
        <v>126</v>
      </c>
    </row>
    <row r="132" spans="2:65" s="12" customFormat="1">
      <c r="B132" s="193"/>
      <c r="D132" s="186" t="s">
        <v>138</v>
      </c>
      <c r="E132" s="194" t="s">
        <v>5</v>
      </c>
      <c r="F132" s="195" t="s">
        <v>195</v>
      </c>
      <c r="H132" s="196">
        <v>1.1000000000000001</v>
      </c>
      <c r="I132" s="197"/>
      <c r="L132" s="193"/>
      <c r="M132" s="198"/>
      <c r="N132" s="199"/>
      <c r="O132" s="199"/>
      <c r="P132" s="199"/>
      <c r="Q132" s="199"/>
      <c r="R132" s="199"/>
      <c r="S132" s="199"/>
      <c r="T132" s="200"/>
      <c r="AT132" s="194" t="s">
        <v>138</v>
      </c>
      <c r="AU132" s="194" t="s">
        <v>136</v>
      </c>
      <c r="AV132" s="12" t="s">
        <v>81</v>
      </c>
      <c r="AW132" s="12" t="s">
        <v>35</v>
      </c>
      <c r="AX132" s="12" t="s">
        <v>71</v>
      </c>
      <c r="AY132" s="194" t="s">
        <v>126</v>
      </c>
    </row>
    <row r="133" spans="2:65" s="11" customFormat="1">
      <c r="B133" s="185"/>
      <c r="D133" s="186" t="s">
        <v>138</v>
      </c>
      <c r="E133" s="187" t="s">
        <v>5</v>
      </c>
      <c r="F133" s="188" t="s">
        <v>196</v>
      </c>
      <c r="H133" s="187" t="s">
        <v>5</v>
      </c>
      <c r="I133" s="189"/>
      <c r="L133" s="185"/>
      <c r="M133" s="190"/>
      <c r="N133" s="191"/>
      <c r="O133" s="191"/>
      <c r="P133" s="191"/>
      <c r="Q133" s="191"/>
      <c r="R133" s="191"/>
      <c r="S133" s="191"/>
      <c r="T133" s="192"/>
      <c r="AT133" s="187" t="s">
        <v>138</v>
      </c>
      <c r="AU133" s="187" t="s">
        <v>136</v>
      </c>
      <c r="AV133" s="11" t="s">
        <v>79</v>
      </c>
      <c r="AW133" s="11" t="s">
        <v>35</v>
      </c>
      <c r="AX133" s="11" t="s">
        <v>71</v>
      </c>
      <c r="AY133" s="187" t="s">
        <v>126</v>
      </c>
    </row>
    <row r="134" spans="2:65" s="12" customFormat="1">
      <c r="B134" s="193"/>
      <c r="D134" s="186" t="s">
        <v>138</v>
      </c>
      <c r="E134" s="194" t="s">
        <v>5</v>
      </c>
      <c r="F134" s="195" t="s">
        <v>197</v>
      </c>
      <c r="H134" s="196">
        <v>7.5</v>
      </c>
      <c r="I134" s="197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4" t="s">
        <v>138</v>
      </c>
      <c r="AU134" s="194" t="s">
        <v>136</v>
      </c>
      <c r="AV134" s="12" t="s">
        <v>81</v>
      </c>
      <c r="AW134" s="12" t="s">
        <v>35</v>
      </c>
      <c r="AX134" s="12" t="s">
        <v>71</v>
      </c>
      <c r="AY134" s="194" t="s">
        <v>126</v>
      </c>
    </row>
    <row r="135" spans="2:65" s="11" customFormat="1">
      <c r="B135" s="185"/>
      <c r="D135" s="186" t="s">
        <v>138</v>
      </c>
      <c r="E135" s="187" t="s">
        <v>5</v>
      </c>
      <c r="F135" s="188" t="s">
        <v>198</v>
      </c>
      <c r="H135" s="187" t="s">
        <v>5</v>
      </c>
      <c r="I135" s="189"/>
      <c r="L135" s="185"/>
      <c r="M135" s="190"/>
      <c r="N135" s="191"/>
      <c r="O135" s="191"/>
      <c r="P135" s="191"/>
      <c r="Q135" s="191"/>
      <c r="R135" s="191"/>
      <c r="S135" s="191"/>
      <c r="T135" s="192"/>
      <c r="AT135" s="187" t="s">
        <v>138</v>
      </c>
      <c r="AU135" s="187" t="s">
        <v>136</v>
      </c>
      <c r="AV135" s="11" t="s">
        <v>79</v>
      </c>
      <c r="AW135" s="11" t="s">
        <v>35</v>
      </c>
      <c r="AX135" s="11" t="s">
        <v>71</v>
      </c>
      <c r="AY135" s="187" t="s">
        <v>126</v>
      </c>
    </row>
    <row r="136" spans="2:65" s="12" customFormat="1">
      <c r="B136" s="193"/>
      <c r="D136" s="186" t="s">
        <v>138</v>
      </c>
      <c r="E136" s="194" t="s">
        <v>5</v>
      </c>
      <c r="F136" s="195" t="s">
        <v>199</v>
      </c>
      <c r="H136" s="196">
        <v>5.5</v>
      </c>
      <c r="I136" s="197"/>
      <c r="L136" s="193"/>
      <c r="M136" s="198"/>
      <c r="N136" s="199"/>
      <c r="O136" s="199"/>
      <c r="P136" s="199"/>
      <c r="Q136" s="199"/>
      <c r="R136" s="199"/>
      <c r="S136" s="199"/>
      <c r="T136" s="200"/>
      <c r="AT136" s="194" t="s">
        <v>138</v>
      </c>
      <c r="AU136" s="194" t="s">
        <v>136</v>
      </c>
      <c r="AV136" s="12" t="s">
        <v>81</v>
      </c>
      <c r="AW136" s="12" t="s">
        <v>35</v>
      </c>
      <c r="AX136" s="12" t="s">
        <v>71</v>
      </c>
      <c r="AY136" s="194" t="s">
        <v>126</v>
      </c>
    </row>
    <row r="137" spans="2:65" s="13" customFormat="1">
      <c r="B137" s="201"/>
      <c r="D137" s="186" t="s">
        <v>138</v>
      </c>
      <c r="E137" s="202" t="s">
        <v>5</v>
      </c>
      <c r="F137" s="203" t="s">
        <v>155</v>
      </c>
      <c r="H137" s="204">
        <v>16.600000000000001</v>
      </c>
      <c r="I137" s="205"/>
      <c r="L137" s="201"/>
      <c r="M137" s="206"/>
      <c r="N137" s="207"/>
      <c r="O137" s="207"/>
      <c r="P137" s="207"/>
      <c r="Q137" s="207"/>
      <c r="R137" s="207"/>
      <c r="S137" s="207"/>
      <c r="T137" s="208"/>
      <c r="AT137" s="202" t="s">
        <v>138</v>
      </c>
      <c r="AU137" s="202" t="s">
        <v>136</v>
      </c>
      <c r="AV137" s="13" t="s">
        <v>135</v>
      </c>
      <c r="AW137" s="13" t="s">
        <v>35</v>
      </c>
      <c r="AX137" s="13" t="s">
        <v>79</v>
      </c>
      <c r="AY137" s="202" t="s">
        <v>126</v>
      </c>
    </row>
    <row r="138" spans="2:65" s="1" customFormat="1" ht="16.5" customHeight="1">
      <c r="B138" s="172"/>
      <c r="C138" s="173" t="s">
        <v>184</v>
      </c>
      <c r="D138" s="173" t="s">
        <v>130</v>
      </c>
      <c r="E138" s="174" t="s">
        <v>200</v>
      </c>
      <c r="F138" s="175" t="s">
        <v>201</v>
      </c>
      <c r="G138" s="176" t="s">
        <v>202</v>
      </c>
      <c r="H138" s="177">
        <v>7</v>
      </c>
      <c r="I138" s="178"/>
      <c r="J138" s="179">
        <f>ROUND(I138*H138,2)</f>
        <v>0</v>
      </c>
      <c r="K138" s="175" t="s">
        <v>5</v>
      </c>
      <c r="L138" s="40"/>
      <c r="M138" s="180" t="s">
        <v>5</v>
      </c>
      <c r="N138" s="181" t="s">
        <v>42</v>
      </c>
      <c r="O138" s="41"/>
      <c r="P138" s="182">
        <f>O138*H138</f>
        <v>0</v>
      </c>
      <c r="Q138" s="182">
        <v>0.34089999999999998</v>
      </c>
      <c r="R138" s="182">
        <f>Q138*H138</f>
        <v>2.3862999999999999</v>
      </c>
      <c r="S138" s="182">
        <v>0</v>
      </c>
      <c r="T138" s="183">
        <f>S138*H138</f>
        <v>0</v>
      </c>
      <c r="AR138" s="23" t="s">
        <v>135</v>
      </c>
      <c r="AT138" s="23" t="s">
        <v>130</v>
      </c>
      <c r="AU138" s="23" t="s">
        <v>136</v>
      </c>
      <c r="AY138" s="23" t="s">
        <v>126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23" t="s">
        <v>79</v>
      </c>
      <c r="BK138" s="184">
        <f>ROUND(I138*H138,2)</f>
        <v>0</v>
      </c>
      <c r="BL138" s="23" t="s">
        <v>135</v>
      </c>
      <c r="BM138" s="23" t="s">
        <v>203</v>
      </c>
    </row>
    <row r="139" spans="2:65" s="11" customFormat="1">
      <c r="B139" s="185"/>
      <c r="D139" s="186" t="s">
        <v>138</v>
      </c>
      <c r="E139" s="187" t="s">
        <v>5</v>
      </c>
      <c r="F139" s="188" t="s">
        <v>204</v>
      </c>
      <c r="H139" s="187" t="s">
        <v>5</v>
      </c>
      <c r="I139" s="189"/>
      <c r="L139" s="185"/>
      <c r="M139" s="190"/>
      <c r="N139" s="191"/>
      <c r="O139" s="191"/>
      <c r="P139" s="191"/>
      <c r="Q139" s="191"/>
      <c r="R139" s="191"/>
      <c r="S139" s="191"/>
      <c r="T139" s="192"/>
      <c r="AT139" s="187" t="s">
        <v>138</v>
      </c>
      <c r="AU139" s="187" t="s">
        <v>136</v>
      </c>
      <c r="AV139" s="11" t="s">
        <v>79</v>
      </c>
      <c r="AW139" s="11" t="s">
        <v>35</v>
      </c>
      <c r="AX139" s="11" t="s">
        <v>71</v>
      </c>
      <c r="AY139" s="187" t="s">
        <v>126</v>
      </c>
    </row>
    <row r="140" spans="2:65" s="12" customFormat="1">
      <c r="B140" s="193"/>
      <c r="D140" s="186" t="s">
        <v>138</v>
      </c>
      <c r="E140" s="194" t="s">
        <v>5</v>
      </c>
      <c r="F140" s="195" t="s">
        <v>205</v>
      </c>
      <c r="H140" s="196">
        <v>7</v>
      </c>
      <c r="I140" s="197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4" t="s">
        <v>138</v>
      </c>
      <c r="AU140" s="194" t="s">
        <v>136</v>
      </c>
      <c r="AV140" s="12" t="s">
        <v>81</v>
      </c>
      <c r="AW140" s="12" t="s">
        <v>35</v>
      </c>
      <c r="AX140" s="12" t="s">
        <v>71</v>
      </c>
      <c r="AY140" s="194" t="s">
        <v>126</v>
      </c>
    </row>
    <row r="141" spans="2:65" s="13" customFormat="1">
      <c r="B141" s="201"/>
      <c r="D141" s="186" t="s">
        <v>138</v>
      </c>
      <c r="E141" s="202" t="s">
        <v>5</v>
      </c>
      <c r="F141" s="203" t="s">
        <v>155</v>
      </c>
      <c r="H141" s="204">
        <v>7</v>
      </c>
      <c r="I141" s="205"/>
      <c r="L141" s="201"/>
      <c r="M141" s="206"/>
      <c r="N141" s="207"/>
      <c r="O141" s="207"/>
      <c r="P141" s="207"/>
      <c r="Q141" s="207"/>
      <c r="R141" s="207"/>
      <c r="S141" s="207"/>
      <c r="T141" s="208"/>
      <c r="AT141" s="202" t="s">
        <v>138</v>
      </c>
      <c r="AU141" s="202" t="s">
        <v>136</v>
      </c>
      <c r="AV141" s="13" t="s">
        <v>135</v>
      </c>
      <c r="AW141" s="13" t="s">
        <v>35</v>
      </c>
      <c r="AX141" s="13" t="s">
        <v>79</v>
      </c>
      <c r="AY141" s="202" t="s">
        <v>126</v>
      </c>
    </row>
    <row r="142" spans="2:65" s="1" customFormat="1" ht="16.5" customHeight="1">
      <c r="B142" s="172"/>
      <c r="C142" s="173" t="s">
        <v>206</v>
      </c>
      <c r="D142" s="173" t="s">
        <v>130</v>
      </c>
      <c r="E142" s="174" t="s">
        <v>207</v>
      </c>
      <c r="F142" s="175" t="s">
        <v>208</v>
      </c>
      <c r="G142" s="176" t="s">
        <v>190</v>
      </c>
      <c r="H142" s="177">
        <v>3.5</v>
      </c>
      <c r="I142" s="178"/>
      <c r="J142" s="179">
        <f>ROUND(I142*H142,2)</f>
        <v>0</v>
      </c>
      <c r="K142" s="175" t="s">
        <v>5</v>
      </c>
      <c r="L142" s="40"/>
      <c r="M142" s="180" t="s">
        <v>5</v>
      </c>
      <c r="N142" s="181" t="s">
        <v>42</v>
      </c>
      <c r="O142" s="41"/>
      <c r="P142" s="182">
        <f>O142*H142</f>
        <v>0</v>
      </c>
      <c r="Q142" s="182">
        <v>8.0999999999999996E-4</v>
      </c>
      <c r="R142" s="182">
        <f>Q142*H142</f>
        <v>2.8349999999999998E-3</v>
      </c>
      <c r="S142" s="182">
        <v>0</v>
      </c>
      <c r="T142" s="183">
        <f>S142*H142</f>
        <v>0</v>
      </c>
      <c r="AR142" s="23" t="s">
        <v>135</v>
      </c>
      <c r="AT142" s="23" t="s">
        <v>130</v>
      </c>
      <c r="AU142" s="23" t="s">
        <v>136</v>
      </c>
      <c r="AY142" s="23" t="s">
        <v>126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3" t="s">
        <v>79</v>
      </c>
      <c r="BK142" s="184">
        <f>ROUND(I142*H142,2)</f>
        <v>0</v>
      </c>
      <c r="BL142" s="23" t="s">
        <v>135</v>
      </c>
      <c r="BM142" s="23" t="s">
        <v>209</v>
      </c>
    </row>
    <row r="143" spans="2:65" s="11" customFormat="1">
      <c r="B143" s="185"/>
      <c r="D143" s="186" t="s">
        <v>138</v>
      </c>
      <c r="E143" s="187" t="s">
        <v>5</v>
      </c>
      <c r="F143" s="188" t="s">
        <v>210</v>
      </c>
      <c r="H143" s="187" t="s">
        <v>5</v>
      </c>
      <c r="I143" s="189"/>
      <c r="L143" s="185"/>
      <c r="M143" s="190"/>
      <c r="N143" s="191"/>
      <c r="O143" s="191"/>
      <c r="P143" s="191"/>
      <c r="Q143" s="191"/>
      <c r="R143" s="191"/>
      <c r="S143" s="191"/>
      <c r="T143" s="192"/>
      <c r="AT143" s="187" t="s">
        <v>138</v>
      </c>
      <c r="AU143" s="187" t="s">
        <v>136</v>
      </c>
      <c r="AV143" s="11" t="s">
        <v>79</v>
      </c>
      <c r="AW143" s="11" t="s">
        <v>35</v>
      </c>
      <c r="AX143" s="11" t="s">
        <v>71</v>
      </c>
      <c r="AY143" s="187" t="s">
        <v>126</v>
      </c>
    </row>
    <row r="144" spans="2:65" s="12" customFormat="1">
      <c r="B144" s="193"/>
      <c r="D144" s="186" t="s">
        <v>138</v>
      </c>
      <c r="E144" s="194" t="s">
        <v>5</v>
      </c>
      <c r="F144" s="195" t="s">
        <v>211</v>
      </c>
      <c r="H144" s="196">
        <v>3.5</v>
      </c>
      <c r="I144" s="197"/>
      <c r="L144" s="193"/>
      <c r="M144" s="198"/>
      <c r="N144" s="199"/>
      <c r="O144" s="199"/>
      <c r="P144" s="199"/>
      <c r="Q144" s="199"/>
      <c r="R144" s="199"/>
      <c r="S144" s="199"/>
      <c r="T144" s="200"/>
      <c r="AT144" s="194" t="s">
        <v>138</v>
      </c>
      <c r="AU144" s="194" t="s">
        <v>136</v>
      </c>
      <c r="AV144" s="12" t="s">
        <v>81</v>
      </c>
      <c r="AW144" s="12" t="s">
        <v>35</v>
      </c>
      <c r="AX144" s="12" t="s">
        <v>71</v>
      </c>
      <c r="AY144" s="194" t="s">
        <v>126</v>
      </c>
    </row>
    <row r="145" spans="2:65" s="13" customFormat="1">
      <c r="B145" s="201"/>
      <c r="D145" s="186" t="s">
        <v>138</v>
      </c>
      <c r="E145" s="202" t="s">
        <v>5</v>
      </c>
      <c r="F145" s="203" t="s">
        <v>155</v>
      </c>
      <c r="H145" s="204">
        <v>3.5</v>
      </c>
      <c r="I145" s="205"/>
      <c r="L145" s="201"/>
      <c r="M145" s="206"/>
      <c r="N145" s="207"/>
      <c r="O145" s="207"/>
      <c r="P145" s="207"/>
      <c r="Q145" s="207"/>
      <c r="R145" s="207"/>
      <c r="S145" s="207"/>
      <c r="T145" s="208"/>
      <c r="AT145" s="202" t="s">
        <v>138</v>
      </c>
      <c r="AU145" s="202" t="s">
        <v>136</v>
      </c>
      <c r="AV145" s="13" t="s">
        <v>135</v>
      </c>
      <c r="AW145" s="13" t="s">
        <v>35</v>
      </c>
      <c r="AX145" s="13" t="s">
        <v>79</v>
      </c>
      <c r="AY145" s="202" t="s">
        <v>126</v>
      </c>
    </row>
    <row r="146" spans="2:65" s="1" customFormat="1" ht="16.5" customHeight="1">
      <c r="B146" s="172"/>
      <c r="C146" s="173" t="s">
        <v>212</v>
      </c>
      <c r="D146" s="173" t="s">
        <v>130</v>
      </c>
      <c r="E146" s="174" t="s">
        <v>213</v>
      </c>
      <c r="F146" s="175" t="s">
        <v>201</v>
      </c>
      <c r="G146" s="176" t="s">
        <v>202</v>
      </c>
      <c r="H146" s="177">
        <v>3</v>
      </c>
      <c r="I146" s="178"/>
      <c r="J146" s="179">
        <f>ROUND(I146*H146,2)</f>
        <v>0</v>
      </c>
      <c r="K146" s="175" t="s">
        <v>5</v>
      </c>
      <c r="L146" s="40"/>
      <c r="M146" s="180" t="s">
        <v>5</v>
      </c>
      <c r="N146" s="181" t="s">
        <v>42</v>
      </c>
      <c r="O146" s="41"/>
      <c r="P146" s="182">
        <f>O146*H146</f>
        <v>0</v>
      </c>
      <c r="Q146" s="182">
        <v>0.34089999999999998</v>
      </c>
      <c r="R146" s="182">
        <f>Q146*H146</f>
        <v>1.0226999999999999</v>
      </c>
      <c r="S146" s="182">
        <v>0</v>
      </c>
      <c r="T146" s="183">
        <f>S146*H146</f>
        <v>0</v>
      </c>
      <c r="AR146" s="23" t="s">
        <v>135</v>
      </c>
      <c r="AT146" s="23" t="s">
        <v>130</v>
      </c>
      <c r="AU146" s="23" t="s">
        <v>136</v>
      </c>
      <c r="AY146" s="23" t="s">
        <v>126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3" t="s">
        <v>79</v>
      </c>
      <c r="BK146" s="184">
        <f>ROUND(I146*H146,2)</f>
        <v>0</v>
      </c>
      <c r="BL146" s="23" t="s">
        <v>135</v>
      </c>
      <c r="BM146" s="23" t="s">
        <v>214</v>
      </c>
    </row>
    <row r="147" spans="2:65" s="11" customFormat="1">
      <c r="B147" s="185"/>
      <c r="D147" s="186" t="s">
        <v>138</v>
      </c>
      <c r="E147" s="187" t="s">
        <v>5</v>
      </c>
      <c r="F147" s="188" t="s">
        <v>215</v>
      </c>
      <c r="H147" s="187" t="s">
        <v>5</v>
      </c>
      <c r="I147" s="189"/>
      <c r="L147" s="185"/>
      <c r="M147" s="190"/>
      <c r="N147" s="191"/>
      <c r="O147" s="191"/>
      <c r="P147" s="191"/>
      <c r="Q147" s="191"/>
      <c r="R147" s="191"/>
      <c r="S147" s="191"/>
      <c r="T147" s="192"/>
      <c r="AT147" s="187" t="s">
        <v>138</v>
      </c>
      <c r="AU147" s="187" t="s">
        <v>136</v>
      </c>
      <c r="AV147" s="11" t="s">
        <v>79</v>
      </c>
      <c r="AW147" s="11" t="s">
        <v>35</v>
      </c>
      <c r="AX147" s="11" t="s">
        <v>71</v>
      </c>
      <c r="AY147" s="187" t="s">
        <v>126</v>
      </c>
    </row>
    <row r="148" spans="2:65" s="12" customFormat="1">
      <c r="B148" s="193"/>
      <c r="D148" s="186" t="s">
        <v>138</v>
      </c>
      <c r="E148" s="194" t="s">
        <v>5</v>
      </c>
      <c r="F148" s="195" t="s">
        <v>216</v>
      </c>
      <c r="H148" s="196">
        <v>3</v>
      </c>
      <c r="I148" s="197"/>
      <c r="L148" s="193"/>
      <c r="M148" s="198"/>
      <c r="N148" s="199"/>
      <c r="O148" s="199"/>
      <c r="P148" s="199"/>
      <c r="Q148" s="199"/>
      <c r="R148" s="199"/>
      <c r="S148" s="199"/>
      <c r="T148" s="200"/>
      <c r="AT148" s="194" t="s">
        <v>138</v>
      </c>
      <c r="AU148" s="194" t="s">
        <v>136</v>
      </c>
      <c r="AV148" s="12" t="s">
        <v>81</v>
      </c>
      <c r="AW148" s="12" t="s">
        <v>35</v>
      </c>
      <c r="AX148" s="12" t="s">
        <v>71</v>
      </c>
      <c r="AY148" s="194" t="s">
        <v>126</v>
      </c>
    </row>
    <row r="149" spans="2:65" s="13" customFormat="1">
      <c r="B149" s="201"/>
      <c r="D149" s="186" t="s">
        <v>138</v>
      </c>
      <c r="E149" s="202" t="s">
        <v>5</v>
      </c>
      <c r="F149" s="203" t="s">
        <v>155</v>
      </c>
      <c r="H149" s="204">
        <v>3</v>
      </c>
      <c r="I149" s="205"/>
      <c r="L149" s="201"/>
      <c r="M149" s="206"/>
      <c r="N149" s="207"/>
      <c r="O149" s="207"/>
      <c r="P149" s="207"/>
      <c r="Q149" s="207"/>
      <c r="R149" s="207"/>
      <c r="S149" s="207"/>
      <c r="T149" s="208"/>
      <c r="AT149" s="202" t="s">
        <v>138</v>
      </c>
      <c r="AU149" s="202" t="s">
        <v>136</v>
      </c>
      <c r="AV149" s="13" t="s">
        <v>135</v>
      </c>
      <c r="AW149" s="13" t="s">
        <v>35</v>
      </c>
      <c r="AX149" s="13" t="s">
        <v>79</v>
      </c>
      <c r="AY149" s="202" t="s">
        <v>126</v>
      </c>
    </row>
    <row r="150" spans="2:65" s="1" customFormat="1" ht="25.5" customHeight="1">
      <c r="B150" s="172"/>
      <c r="C150" s="173" t="s">
        <v>128</v>
      </c>
      <c r="D150" s="173" t="s">
        <v>130</v>
      </c>
      <c r="E150" s="174" t="s">
        <v>217</v>
      </c>
      <c r="F150" s="175" t="s">
        <v>218</v>
      </c>
      <c r="G150" s="176" t="s">
        <v>202</v>
      </c>
      <c r="H150" s="177">
        <v>22</v>
      </c>
      <c r="I150" s="178"/>
      <c r="J150" s="179">
        <f>ROUND(I150*H150,2)</f>
        <v>0</v>
      </c>
      <c r="K150" s="175" t="s">
        <v>134</v>
      </c>
      <c r="L150" s="40"/>
      <c r="M150" s="180" t="s">
        <v>5</v>
      </c>
      <c r="N150" s="181" t="s">
        <v>42</v>
      </c>
      <c r="O150" s="41"/>
      <c r="P150" s="182">
        <f>O150*H150</f>
        <v>0</v>
      </c>
      <c r="Q150" s="182">
        <v>0.31108000000000002</v>
      </c>
      <c r="R150" s="182">
        <f>Q150*H150</f>
        <v>6.8437600000000005</v>
      </c>
      <c r="S150" s="182">
        <v>0</v>
      </c>
      <c r="T150" s="183">
        <f>S150*H150</f>
        <v>0</v>
      </c>
      <c r="AR150" s="23" t="s">
        <v>135</v>
      </c>
      <c r="AT150" s="23" t="s">
        <v>130</v>
      </c>
      <c r="AU150" s="23" t="s">
        <v>136</v>
      </c>
      <c r="AY150" s="23" t="s">
        <v>126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23" t="s">
        <v>79</v>
      </c>
      <c r="BK150" s="184">
        <f>ROUND(I150*H150,2)</f>
        <v>0</v>
      </c>
      <c r="BL150" s="23" t="s">
        <v>135</v>
      </c>
      <c r="BM150" s="23" t="s">
        <v>219</v>
      </c>
    </row>
    <row r="151" spans="2:65" s="11" customFormat="1">
      <c r="B151" s="185"/>
      <c r="D151" s="186" t="s">
        <v>138</v>
      </c>
      <c r="E151" s="187" t="s">
        <v>5</v>
      </c>
      <c r="F151" s="188" t="s">
        <v>220</v>
      </c>
      <c r="H151" s="187" t="s">
        <v>5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7" t="s">
        <v>138</v>
      </c>
      <c r="AU151" s="187" t="s">
        <v>136</v>
      </c>
      <c r="AV151" s="11" t="s">
        <v>79</v>
      </c>
      <c r="AW151" s="11" t="s">
        <v>35</v>
      </c>
      <c r="AX151" s="11" t="s">
        <v>71</v>
      </c>
      <c r="AY151" s="187" t="s">
        <v>126</v>
      </c>
    </row>
    <row r="152" spans="2:65" s="12" customFormat="1">
      <c r="B152" s="193"/>
      <c r="D152" s="186" t="s">
        <v>138</v>
      </c>
      <c r="E152" s="194" t="s">
        <v>5</v>
      </c>
      <c r="F152" s="195" t="s">
        <v>221</v>
      </c>
      <c r="H152" s="196">
        <v>2</v>
      </c>
      <c r="I152" s="197"/>
      <c r="L152" s="193"/>
      <c r="M152" s="198"/>
      <c r="N152" s="199"/>
      <c r="O152" s="199"/>
      <c r="P152" s="199"/>
      <c r="Q152" s="199"/>
      <c r="R152" s="199"/>
      <c r="S152" s="199"/>
      <c r="T152" s="200"/>
      <c r="AT152" s="194" t="s">
        <v>138</v>
      </c>
      <c r="AU152" s="194" t="s">
        <v>136</v>
      </c>
      <c r="AV152" s="12" t="s">
        <v>81</v>
      </c>
      <c r="AW152" s="12" t="s">
        <v>35</v>
      </c>
      <c r="AX152" s="12" t="s">
        <v>71</v>
      </c>
      <c r="AY152" s="194" t="s">
        <v>126</v>
      </c>
    </row>
    <row r="153" spans="2:65" s="11" customFormat="1">
      <c r="B153" s="185"/>
      <c r="D153" s="186" t="s">
        <v>138</v>
      </c>
      <c r="E153" s="187" t="s">
        <v>5</v>
      </c>
      <c r="F153" s="188" t="s">
        <v>222</v>
      </c>
      <c r="H153" s="187" t="s">
        <v>5</v>
      </c>
      <c r="I153" s="189"/>
      <c r="L153" s="185"/>
      <c r="M153" s="190"/>
      <c r="N153" s="191"/>
      <c r="O153" s="191"/>
      <c r="P153" s="191"/>
      <c r="Q153" s="191"/>
      <c r="R153" s="191"/>
      <c r="S153" s="191"/>
      <c r="T153" s="192"/>
      <c r="AT153" s="187" t="s">
        <v>138</v>
      </c>
      <c r="AU153" s="187" t="s">
        <v>136</v>
      </c>
      <c r="AV153" s="11" t="s">
        <v>79</v>
      </c>
      <c r="AW153" s="11" t="s">
        <v>35</v>
      </c>
      <c r="AX153" s="11" t="s">
        <v>71</v>
      </c>
      <c r="AY153" s="187" t="s">
        <v>126</v>
      </c>
    </row>
    <row r="154" spans="2:65" s="12" customFormat="1">
      <c r="B154" s="193"/>
      <c r="D154" s="186" t="s">
        <v>138</v>
      </c>
      <c r="E154" s="194" t="s">
        <v>5</v>
      </c>
      <c r="F154" s="195" t="s">
        <v>205</v>
      </c>
      <c r="H154" s="196">
        <v>7</v>
      </c>
      <c r="I154" s="197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4" t="s">
        <v>138</v>
      </c>
      <c r="AU154" s="194" t="s">
        <v>136</v>
      </c>
      <c r="AV154" s="12" t="s">
        <v>81</v>
      </c>
      <c r="AW154" s="12" t="s">
        <v>35</v>
      </c>
      <c r="AX154" s="12" t="s">
        <v>71</v>
      </c>
      <c r="AY154" s="194" t="s">
        <v>126</v>
      </c>
    </row>
    <row r="155" spans="2:65" s="11" customFormat="1">
      <c r="B155" s="185"/>
      <c r="D155" s="186" t="s">
        <v>138</v>
      </c>
      <c r="E155" s="187" t="s">
        <v>5</v>
      </c>
      <c r="F155" s="188" t="s">
        <v>223</v>
      </c>
      <c r="H155" s="187" t="s">
        <v>5</v>
      </c>
      <c r="I155" s="189"/>
      <c r="L155" s="185"/>
      <c r="M155" s="190"/>
      <c r="N155" s="191"/>
      <c r="O155" s="191"/>
      <c r="P155" s="191"/>
      <c r="Q155" s="191"/>
      <c r="R155" s="191"/>
      <c r="S155" s="191"/>
      <c r="T155" s="192"/>
      <c r="AT155" s="187" t="s">
        <v>138</v>
      </c>
      <c r="AU155" s="187" t="s">
        <v>136</v>
      </c>
      <c r="AV155" s="11" t="s">
        <v>79</v>
      </c>
      <c r="AW155" s="11" t="s">
        <v>35</v>
      </c>
      <c r="AX155" s="11" t="s">
        <v>71</v>
      </c>
      <c r="AY155" s="187" t="s">
        <v>126</v>
      </c>
    </row>
    <row r="156" spans="2:65" s="12" customFormat="1">
      <c r="B156" s="193"/>
      <c r="D156" s="186" t="s">
        <v>138</v>
      </c>
      <c r="E156" s="194" t="s">
        <v>5</v>
      </c>
      <c r="F156" s="195" t="s">
        <v>205</v>
      </c>
      <c r="H156" s="196">
        <v>7</v>
      </c>
      <c r="I156" s="197"/>
      <c r="L156" s="193"/>
      <c r="M156" s="198"/>
      <c r="N156" s="199"/>
      <c r="O156" s="199"/>
      <c r="P156" s="199"/>
      <c r="Q156" s="199"/>
      <c r="R156" s="199"/>
      <c r="S156" s="199"/>
      <c r="T156" s="200"/>
      <c r="AT156" s="194" t="s">
        <v>138</v>
      </c>
      <c r="AU156" s="194" t="s">
        <v>136</v>
      </c>
      <c r="AV156" s="12" t="s">
        <v>81</v>
      </c>
      <c r="AW156" s="12" t="s">
        <v>35</v>
      </c>
      <c r="AX156" s="12" t="s">
        <v>71</v>
      </c>
      <c r="AY156" s="194" t="s">
        <v>126</v>
      </c>
    </row>
    <row r="157" spans="2:65" s="11" customFormat="1">
      <c r="B157" s="185"/>
      <c r="D157" s="186" t="s">
        <v>138</v>
      </c>
      <c r="E157" s="187" t="s">
        <v>5</v>
      </c>
      <c r="F157" s="188" t="s">
        <v>224</v>
      </c>
      <c r="H157" s="187" t="s">
        <v>5</v>
      </c>
      <c r="I157" s="189"/>
      <c r="L157" s="185"/>
      <c r="M157" s="190"/>
      <c r="N157" s="191"/>
      <c r="O157" s="191"/>
      <c r="P157" s="191"/>
      <c r="Q157" s="191"/>
      <c r="R157" s="191"/>
      <c r="S157" s="191"/>
      <c r="T157" s="192"/>
      <c r="AT157" s="187" t="s">
        <v>138</v>
      </c>
      <c r="AU157" s="187" t="s">
        <v>136</v>
      </c>
      <c r="AV157" s="11" t="s">
        <v>79</v>
      </c>
      <c r="AW157" s="11" t="s">
        <v>35</v>
      </c>
      <c r="AX157" s="11" t="s">
        <v>71</v>
      </c>
      <c r="AY157" s="187" t="s">
        <v>126</v>
      </c>
    </row>
    <row r="158" spans="2:65" s="12" customFormat="1">
      <c r="B158" s="193"/>
      <c r="D158" s="186" t="s">
        <v>138</v>
      </c>
      <c r="E158" s="194" t="s">
        <v>5</v>
      </c>
      <c r="F158" s="195" t="s">
        <v>225</v>
      </c>
      <c r="H158" s="196">
        <v>4</v>
      </c>
      <c r="I158" s="197"/>
      <c r="L158" s="193"/>
      <c r="M158" s="198"/>
      <c r="N158" s="199"/>
      <c r="O158" s="199"/>
      <c r="P158" s="199"/>
      <c r="Q158" s="199"/>
      <c r="R158" s="199"/>
      <c r="S158" s="199"/>
      <c r="T158" s="200"/>
      <c r="AT158" s="194" t="s">
        <v>138</v>
      </c>
      <c r="AU158" s="194" t="s">
        <v>136</v>
      </c>
      <c r="AV158" s="12" t="s">
        <v>81</v>
      </c>
      <c r="AW158" s="12" t="s">
        <v>35</v>
      </c>
      <c r="AX158" s="12" t="s">
        <v>71</v>
      </c>
      <c r="AY158" s="194" t="s">
        <v>126</v>
      </c>
    </row>
    <row r="159" spans="2:65" s="11" customFormat="1">
      <c r="B159" s="185"/>
      <c r="D159" s="186" t="s">
        <v>138</v>
      </c>
      <c r="E159" s="187" t="s">
        <v>5</v>
      </c>
      <c r="F159" s="188" t="s">
        <v>226</v>
      </c>
      <c r="H159" s="187" t="s">
        <v>5</v>
      </c>
      <c r="I159" s="189"/>
      <c r="L159" s="185"/>
      <c r="M159" s="190"/>
      <c r="N159" s="191"/>
      <c r="O159" s="191"/>
      <c r="P159" s="191"/>
      <c r="Q159" s="191"/>
      <c r="R159" s="191"/>
      <c r="S159" s="191"/>
      <c r="T159" s="192"/>
      <c r="AT159" s="187" t="s">
        <v>138</v>
      </c>
      <c r="AU159" s="187" t="s">
        <v>136</v>
      </c>
      <c r="AV159" s="11" t="s">
        <v>79</v>
      </c>
      <c r="AW159" s="11" t="s">
        <v>35</v>
      </c>
      <c r="AX159" s="11" t="s">
        <v>71</v>
      </c>
      <c r="AY159" s="187" t="s">
        <v>126</v>
      </c>
    </row>
    <row r="160" spans="2:65" s="12" customFormat="1">
      <c r="B160" s="193"/>
      <c r="D160" s="186" t="s">
        <v>138</v>
      </c>
      <c r="E160" s="194" t="s">
        <v>5</v>
      </c>
      <c r="F160" s="195" t="s">
        <v>221</v>
      </c>
      <c r="H160" s="196">
        <v>2</v>
      </c>
      <c r="I160" s="197"/>
      <c r="L160" s="193"/>
      <c r="M160" s="198"/>
      <c r="N160" s="199"/>
      <c r="O160" s="199"/>
      <c r="P160" s="199"/>
      <c r="Q160" s="199"/>
      <c r="R160" s="199"/>
      <c r="S160" s="199"/>
      <c r="T160" s="200"/>
      <c r="AT160" s="194" t="s">
        <v>138</v>
      </c>
      <c r="AU160" s="194" t="s">
        <v>136</v>
      </c>
      <c r="AV160" s="12" t="s">
        <v>81</v>
      </c>
      <c r="AW160" s="12" t="s">
        <v>35</v>
      </c>
      <c r="AX160" s="12" t="s">
        <v>71</v>
      </c>
      <c r="AY160" s="194" t="s">
        <v>126</v>
      </c>
    </row>
    <row r="161" spans="2:65" s="13" customFormat="1">
      <c r="B161" s="201"/>
      <c r="D161" s="186" t="s">
        <v>138</v>
      </c>
      <c r="E161" s="202" t="s">
        <v>5</v>
      </c>
      <c r="F161" s="203" t="s">
        <v>155</v>
      </c>
      <c r="H161" s="204">
        <v>22</v>
      </c>
      <c r="I161" s="205"/>
      <c r="L161" s="201"/>
      <c r="M161" s="206"/>
      <c r="N161" s="207"/>
      <c r="O161" s="207"/>
      <c r="P161" s="207"/>
      <c r="Q161" s="207"/>
      <c r="R161" s="207"/>
      <c r="S161" s="207"/>
      <c r="T161" s="208"/>
      <c r="AT161" s="202" t="s">
        <v>138</v>
      </c>
      <c r="AU161" s="202" t="s">
        <v>136</v>
      </c>
      <c r="AV161" s="13" t="s">
        <v>135</v>
      </c>
      <c r="AW161" s="13" t="s">
        <v>35</v>
      </c>
      <c r="AX161" s="13" t="s">
        <v>79</v>
      </c>
      <c r="AY161" s="202" t="s">
        <v>126</v>
      </c>
    </row>
    <row r="162" spans="2:65" s="1" customFormat="1" ht="51" customHeight="1">
      <c r="B162" s="172"/>
      <c r="C162" s="173" t="s">
        <v>227</v>
      </c>
      <c r="D162" s="173" t="s">
        <v>130</v>
      </c>
      <c r="E162" s="174" t="s">
        <v>228</v>
      </c>
      <c r="F162" s="175" t="s">
        <v>229</v>
      </c>
      <c r="G162" s="176" t="s">
        <v>133</v>
      </c>
      <c r="H162" s="177">
        <v>232.774</v>
      </c>
      <c r="I162" s="178"/>
      <c r="J162" s="179">
        <f>ROUND(I162*H162,2)</f>
        <v>0</v>
      </c>
      <c r="K162" s="175" t="s">
        <v>134</v>
      </c>
      <c r="L162" s="40"/>
      <c r="M162" s="180" t="s">
        <v>5</v>
      </c>
      <c r="N162" s="181" t="s">
        <v>42</v>
      </c>
      <c r="O162" s="41"/>
      <c r="P162" s="182">
        <f>O162*H162</f>
        <v>0</v>
      </c>
      <c r="Q162" s="182">
        <v>0</v>
      </c>
      <c r="R162" s="182">
        <f>Q162*H162</f>
        <v>0</v>
      </c>
      <c r="S162" s="182">
        <v>0.252</v>
      </c>
      <c r="T162" s="183">
        <f>S162*H162</f>
        <v>58.659047999999999</v>
      </c>
      <c r="AR162" s="23" t="s">
        <v>135</v>
      </c>
      <c r="AT162" s="23" t="s">
        <v>130</v>
      </c>
      <c r="AU162" s="23" t="s">
        <v>136</v>
      </c>
      <c r="AY162" s="23" t="s">
        <v>126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23" t="s">
        <v>79</v>
      </c>
      <c r="BK162" s="184">
        <f>ROUND(I162*H162,2)</f>
        <v>0</v>
      </c>
      <c r="BL162" s="23" t="s">
        <v>135</v>
      </c>
      <c r="BM162" s="23" t="s">
        <v>230</v>
      </c>
    </row>
    <row r="163" spans="2:65" s="11" customFormat="1">
      <c r="B163" s="185"/>
      <c r="D163" s="186" t="s">
        <v>138</v>
      </c>
      <c r="E163" s="187" t="s">
        <v>5</v>
      </c>
      <c r="F163" s="188" t="s">
        <v>172</v>
      </c>
      <c r="H163" s="187" t="s">
        <v>5</v>
      </c>
      <c r="I163" s="189"/>
      <c r="L163" s="185"/>
      <c r="M163" s="190"/>
      <c r="N163" s="191"/>
      <c r="O163" s="191"/>
      <c r="P163" s="191"/>
      <c r="Q163" s="191"/>
      <c r="R163" s="191"/>
      <c r="S163" s="191"/>
      <c r="T163" s="192"/>
      <c r="AT163" s="187" t="s">
        <v>138</v>
      </c>
      <c r="AU163" s="187" t="s">
        <v>136</v>
      </c>
      <c r="AV163" s="11" t="s">
        <v>79</v>
      </c>
      <c r="AW163" s="11" t="s">
        <v>35</v>
      </c>
      <c r="AX163" s="11" t="s">
        <v>71</v>
      </c>
      <c r="AY163" s="187" t="s">
        <v>126</v>
      </c>
    </row>
    <row r="164" spans="2:65" s="12" customFormat="1">
      <c r="B164" s="193"/>
      <c r="D164" s="186" t="s">
        <v>138</v>
      </c>
      <c r="E164" s="194" t="s">
        <v>5</v>
      </c>
      <c r="F164" s="195" t="s">
        <v>231</v>
      </c>
      <c r="H164" s="196">
        <v>232.774</v>
      </c>
      <c r="I164" s="197"/>
      <c r="L164" s="193"/>
      <c r="M164" s="198"/>
      <c r="N164" s="199"/>
      <c r="O164" s="199"/>
      <c r="P164" s="199"/>
      <c r="Q164" s="199"/>
      <c r="R164" s="199"/>
      <c r="S164" s="199"/>
      <c r="T164" s="200"/>
      <c r="AT164" s="194" t="s">
        <v>138</v>
      </c>
      <c r="AU164" s="194" t="s">
        <v>136</v>
      </c>
      <c r="AV164" s="12" t="s">
        <v>81</v>
      </c>
      <c r="AW164" s="12" t="s">
        <v>35</v>
      </c>
      <c r="AX164" s="12" t="s">
        <v>71</v>
      </c>
      <c r="AY164" s="194" t="s">
        <v>126</v>
      </c>
    </row>
    <row r="165" spans="2:65" s="13" customFormat="1">
      <c r="B165" s="201"/>
      <c r="D165" s="186" t="s">
        <v>138</v>
      </c>
      <c r="E165" s="202" t="s">
        <v>5</v>
      </c>
      <c r="F165" s="203" t="s">
        <v>155</v>
      </c>
      <c r="H165" s="204">
        <v>232.774</v>
      </c>
      <c r="I165" s="205"/>
      <c r="L165" s="201"/>
      <c r="M165" s="206"/>
      <c r="N165" s="207"/>
      <c r="O165" s="207"/>
      <c r="P165" s="207"/>
      <c r="Q165" s="207"/>
      <c r="R165" s="207"/>
      <c r="S165" s="207"/>
      <c r="T165" s="208"/>
      <c r="AT165" s="202" t="s">
        <v>138</v>
      </c>
      <c r="AU165" s="202" t="s">
        <v>136</v>
      </c>
      <c r="AV165" s="13" t="s">
        <v>135</v>
      </c>
      <c r="AW165" s="13" t="s">
        <v>35</v>
      </c>
      <c r="AX165" s="13" t="s">
        <v>79</v>
      </c>
      <c r="AY165" s="202" t="s">
        <v>126</v>
      </c>
    </row>
    <row r="166" spans="2:65" s="1" customFormat="1" ht="25.5" customHeight="1">
      <c r="B166" s="172"/>
      <c r="C166" s="173" t="s">
        <v>232</v>
      </c>
      <c r="D166" s="173" t="s">
        <v>130</v>
      </c>
      <c r="E166" s="174" t="s">
        <v>233</v>
      </c>
      <c r="F166" s="175" t="s">
        <v>234</v>
      </c>
      <c r="G166" s="176" t="s">
        <v>164</v>
      </c>
      <c r="H166" s="177">
        <v>61.209000000000003</v>
      </c>
      <c r="I166" s="178"/>
      <c r="J166" s="179">
        <f>ROUND(I166*H166,2)</f>
        <v>0</v>
      </c>
      <c r="K166" s="175" t="s">
        <v>177</v>
      </c>
      <c r="L166" s="40"/>
      <c r="M166" s="180" t="s">
        <v>5</v>
      </c>
      <c r="N166" s="181" t="s">
        <v>42</v>
      </c>
      <c r="O166" s="41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23" t="s">
        <v>135</v>
      </c>
      <c r="AT166" s="23" t="s">
        <v>130</v>
      </c>
      <c r="AU166" s="23" t="s">
        <v>136</v>
      </c>
      <c r="AY166" s="23" t="s">
        <v>126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3" t="s">
        <v>79</v>
      </c>
      <c r="BK166" s="184">
        <f>ROUND(I166*H166,2)</f>
        <v>0</v>
      </c>
      <c r="BL166" s="23" t="s">
        <v>135</v>
      </c>
      <c r="BM166" s="23" t="s">
        <v>235</v>
      </c>
    </row>
    <row r="167" spans="2:65" s="11" customFormat="1">
      <c r="B167" s="185"/>
      <c r="D167" s="186" t="s">
        <v>138</v>
      </c>
      <c r="E167" s="187" t="s">
        <v>5</v>
      </c>
      <c r="F167" s="188" t="s">
        <v>236</v>
      </c>
      <c r="H167" s="187" t="s">
        <v>5</v>
      </c>
      <c r="I167" s="189"/>
      <c r="L167" s="185"/>
      <c r="M167" s="190"/>
      <c r="N167" s="191"/>
      <c r="O167" s="191"/>
      <c r="P167" s="191"/>
      <c r="Q167" s="191"/>
      <c r="R167" s="191"/>
      <c r="S167" s="191"/>
      <c r="T167" s="192"/>
      <c r="AT167" s="187" t="s">
        <v>138</v>
      </c>
      <c r="AU167" s="187" t="s">
        <v>136</v>
      </c>
      <c r="AV167" s="11" t="s">
        <v>79</v>
      </c>
      <c r="AW167" s="11" t="s">
        <v>35</v>
      </c>
      <c r="AX167" s="11" t="s">
        <v>71</v>
      </c>
      <c r="AY167" s="187" t="s">
        <v>126</v>
      </c>
    </row>
    <row r="168" spans="2:65" s="12" customFormat="1">
      <c r="B168" s="193"/>
      <c r="D168" s="186" t="s">
        <v>138</v>
      </c>
      <c r="E168" s="194" t="s">
        <v>5</v>
      </c>
      <c r="F168" s="195" t="s">
        <v>237</v>
      </c>
      <c r="H168" s="196">
        <v>2.5499999999999998</v>
      </c>
      <c r="I168" s="197"/>
      <c r="L168" s="193"/>
      <c r="M168" s="198"/>
      <c r="N168" s="199"/>
      <c r="O168" s="199"/>
      <c r="P168" s="199"/>
      <c r="Q168" s="199"/>
      <c r="R168" s="199"/>
      <c r="S168" s="199"/>
      <c r="T168" s="200"/>
      <c r="AT168" s="194" t="s">
        <v>138</v>
      </c>
      <c r="AU168" s="194" t="s">
        <v>136</v>
      </c>
      <c r="AV168" s="12" t="s">
        <v>81</v>
      </c>
      <c r="AW168" s="12" t="s">
        <v>35</v>
      </c>
      <c r="AX168" s="12" t="s">
        <v>71</v>
      </c>
      <c r="AY168" s="194" t="s">
        <v>126</v>
      </c>
    </row>
    <row r="169" spans="2:65" s="11" customFormat="1">
      <c r="B169" s="185"/>
      <c r="D169" s="186" t="s">
        <v>138</v>
      </c>
      <c r="E169" s="187" t="s">
        <v>5</v>
      </c>
      <c r="F169" s="188" t="s">
        <v>167</v>
      </c>
      <c r="H169" s="187" t="s">
        <v>5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7" t="s">
        <v>138</v>
      </c>
      <c r="AU169" s="187" t="s">
        <v>136</v>
      </c>
      <c r="AV169" s="11" t="s">
        <v>79</v>
      </c>
      <c r="AW169" s="11" t="s">
        <v>35</v>
      </c>
      <c r="AX169" s="11" t="s">
        <v>71</v>
      </c>
      <c r="AY169" s="187" t="s">
        <v>126</v>
      </c>
    </row>
    <row r="170" spans="2:65" s="12" customFormat="1">
      <c r="B170" s="193"/>
      <c r="D170" s="186" t="s">
        <v>138</v>
      </c>
      <c r="E170" s="194" t="s">
        <v>5</v>
      </c>
      <c r="F170" s="195" t="s">
        <v>168</v>
      </c>
      <c r="H170" s="196">
        <v>58.658999999999999</v>
      </c>
      <c r="I170" s="197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4" t="s">
        <v>138</v>
      </c>
      <c r="AU170" s="194" t="s">
        <v>136</v>
      </c>
      <c r="AV170" s="12" t="s">
        <v>81</v>
      </c>
      <c r="AW170" s="12" t="s">
        <v>35</v>
      </c>
      <c r="AX170" s="12" t="s">
        <v>71</v>
      </c>
      <c r="AY170" s="194" t="s">
        <v>126</v>
      </c>
    </row>
    <row r="171" spans="2:65" s="13" customFormat="1">
      <c r="B171" s="201"/>
      <c r="D171" s="186" t="s">
        <v>138</v>
      </c>
      <c r="E171" s="202" t="s">
        <v>5</v>
      </c>
      <c r="F171" s="203" t="s">
        <v>155</v>
      </c>
      <c r="H171" s="204">
        <v>61.209000000000003</v>
      </c>
      <c r="I171" s="205"/>
      <c r="L171" s="201"/>
      <c r="M171" s="206"/>
      <c r="N171" s="207"/>
      <c r="O171" s="207"/>
      <c r="P171" s="207"/>
      <c r="Q171" s="207"/>
      <c r="R171" s="207"/>
      <c r="S171" s="207"/>
      <c r="T171" s="208"/>
      <c r="AT171" s="202" t="s">
        <v>138</v>
      </c>
      <c r="AU171" s="202" t="s">
        <v>136</v>
      </c>
      <c r="AV171" s="13" t="s">
        <v>135</v>
      </c>
      <c r="AW171" s="13" t="s">
        <v>35</v>
      </c>
      <c r="AX171" s="13" t="s">
        <v>79</v>
      </c>
      <c r="AY171" s="202" t="s">
        <v>126</v>
      </c>
    </row>
    <row r="172" spans="2:65" s="1" customFormat="1" ht="38.25" customHeight="1">
      <c r="B172" s="172"/>
      <c r="C172" s="173" t="s">
        <v>238</v>
      </c>
      <c r="D172" s="173" t="s">
        <v>130</v>
      </c>
      <c r="E172" s="174" t="s">
        <v>239</v>
      </c>
      <c r="F172" s="175" t="s">
        <v>240</v>
      </c>
      <c r="G172" s="176" t="s">
        <v>164</v>
      </c>
      <c r="H172" s="177">
        <v>1162.971</v>
      </c>
      <c r="I172" s="178"/>
      <c r="J172" s="179">
        <f>ROUND(I172*H172,2)</f>
        <v>0</v>
      </c>
      <c r="K172" s="175" t="s">
        <v>177</v>
      </c>
      <c r="L172" s="40"/>
      <c r="M172" s="180" t="s">
        <v>5</v>
      </c>
      <c r="N172" s="181" t="s">
        <v>42</v>
      </c>
      <c r="O172" s="41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3" t="s">
        <v>135</v>
      </c>
      <c r="AT172" s="23" t="s">
        <v>130</v>
      </c>
      <c r="AU172" s="23" t="s">
        <v>136</v>
      </c>
      <c r="AY172" s="23" t="s">
        <v>126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3" t="s">
        <v>79</v>
      </c>
      <c r="BK172" s="184">
        <f>ROUND(I172*H172,2)</f>
        <v>0</v>
      </c>
      <c r="BL172" s="23" t="s">
        <v>135</v>
      </c>
      <c r="BM172" s="23" t="s">
        <v>241</v>
      </c>
    </row>
    <row r="173" spans="2:65" s="11" customFormat="1">
      <c r="B173" s="185"/>
      <c r="D173" s="186" t="s">
        <v>138</v>
      </c>
      <c r="E173" s="187" t="s">
        <v>5</v>
      </c>
      <c r="F173" s="188" t="s">
        <v>236</v>
      </c>
      <c r="H173" s="187" t="s">
        <v>5</v>
      </c>
      <c r="I173" s="189"/>
      <c r="L173" s="185"/>
      <c r="M173" s="190"/>
      <c r="N173" s="191"/>
      <c r="O173" s="191"/>
      <c r="P173" s="191"/>
      <c r="Q173" s="191"/>
      <c r="R173" s="191"/>
      <c r="S173" s="191"/>
      <c r="T173" s="192"/>
      <c r="AT173" s="187" t="s">
        <v>138</v>
      </c>
      <c r="AU173" s="187" t="s">
        <v>136</v>
      </c>
      <c r="AV173" s="11" t="s">
        <v>79</v>
      </c>
      <c r="AW173" s="11" t="s">
        <v>35</v>
      </c>
      <c r="AX173" s="11" t="s">
        <v>71</v>
      </c>
      <c r="AY173" s="187" t="s">
        <v>126</v>
      </c>
    </row>
    <row r="174" spans="2:65" s="12" customFormat="1">
      <c r="B174" s="193"/>
      <c r="D174" s="186" t="s">
        <v>138</v>
      </c>
      <c r="E174" s="194" t="s">
        <v>5</v>
      </c>
      <c r="F174" s="195" t="s">
        <v>242</v>
      </c>
      <c r="H174" s="196">
        <v>48.45</v>
      </c>
      <c r="I174" s="197"/>
      <c r="L174" s="193"/>
      <c r="M174" s="198"/>
      <c r="N174" s="199"/>
      <c r="O174" s="199"/>
      <c r="P174" s="199"/>
      <c r="Q174" s="199"/>
      <c r="R174" s="199"/>
      <c r="S174" s="199"/>
      <c r="T174" s="200"/>
      <c r="AT174" s="194" t="s">
        <v>138</v>
      </c>
      <c r="AU174" s="194" t="s">
        <v>136</v>
      </c>
      <c r="AV174" s="12" t="s">
        <v>81</v>
      </c>
      <c r="AW174" s="12" t="s">
        <v>35</v>
      </c>
      <c r="AX174" s="12" t="s">
        <v>71</v>
      </c>
      <c r="AY174" s="194" t="s">
        <v>126</v>
      </c>
    </row>
    <row r="175" spans="2:65" s="11" customFormat="1">
      <c r="B175" s="185"/>
      <c r="D175" s="186" t="s">
        <v>138</v>
      </c>
      <c r="E175" s="187" t="s">
        <v>5</v>
      </c>
      <c r="F175" s="188"/>
      <c r="H175" s="187"/>
      <c r="I175" s="189"/>
      <c r="L175" s="185"/>
      <c r="M175" s="190"/>
      <c r="N175" s="191"/>
      <c r="O175" s="191"/>
      <c r="P175" s="191"/>
      <c r="Q175" s="191"/>
      <c r="R175" s="191"/>
      <c r="S175" s="191"/>
      <c r="T175" s="192"/>
      <c r="AT175" s="187" t="s">
        <v>138</v>
      </c>
      <c r="AU175" s="187" t="s">
        <v>136</v>
      </c>
      <c r="AV175" s="11" t="s">
        <v>79</v>
      </c>
      <c r="AW175" s="11" t="s">
        <v>35</v>
      </c>
      <c r="AX175" s="11" t="s">
        <v>71</v>
      </c>
      <c r="AY175" s="187" t="s">
        <v>126</v>
      </c>
    </row>
    <row r="176" spans="2:65" s="12" customFormat="1">
      <c r="B176" s="193"/>
      <c r="D176" s="186" t="s">
        <v>138</v>
      </c>
      <c r="E176" s="194" t="s">
        <v>5</v>
      </c>
      <c r="F176" s="195"/>
      <c r="H176" s="196"/>
      <c r="I176" s="197"/>
      <c r="L176" s="193"/>
      <c r="M176" s="198"/>
      <c r="N176" s="199"/>
      <c r="O176" s="199"/>
      <c r="P176" s="199"/>
      <c r="Q176" s="199"/>
      <c r="R176" s="199"/>
      <c r="S176" s="199"/>
      <c r="T176" s="200"/>
      <c r="AT176" s="194" t="s">
        <v>138</v>
      </c>
      <c r="AU176" s="194" t="s">
        <v>136</v>
      </c>
      <c r="AV176" s="12" t="s">
        <v>81</v>
      </c>
      <c r="AW176" s="12" t="s">
        <v>35</v>
      </c>
      <c r="AX176" s="12" t="s">
        <v>71</v>
      </c>
      <c r="AY176" s="194" t="s">
        <v>126</v>
      </c>
    </row>
    <row r="177" spans="2:65" s="11" customFormat="1">
      <c r="B177" s="185"/>
      <c r="D177" s="186" t="s">
        <v>138</v>
      </c>
      <c r="E177" s="187" t="s">
        <v>5</v>
      </c>
      <c r="F177" s="188" t="s">
        <v>167</v>
      </c>
      <c r="H177" s="187" t="s">
        <v>5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7" t="s">
        <v>138</v>
      </c>
      <c r="AU177" s="187" t="s">
        <v>136</v>
      </c>
      <c r="AV177" s="11" t="s">
        <v>79</v>
      </c>
      <c r="AW177" s="11" t="s">
        <v>35</v>
      </c>
      <c r="AX177" s="11" t="s">
        <v>71</v>
      </c>
      <c r="AY177" s="187" t="s">
        <v>126</v>
      </c>
    </row>
    <row r="178" spans="2:65" s="12" customFormat="1">
      <c r="B178" s="193"/>
      <c r="D178" s="186" t="s">
        <v>138</v>
      </c>
      <c r="E178" s="194" t="s">
        <v>5</v>
      </c>
      <c r="F178" s="195" t="s">
        <v>243</v>
      </c>
      <c r="H178" s="196">
        <v>1114.521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4" t="s">
        <v>138</v>
      </c>
      <c r="AU178" s="194" t="s">
        <v>136</v>
      </c>
      <c r="AV178" s="12" t="s">
        <v>81</v>
      </c>
      <c r="AW178" s="12" t="s">
        <v>35</v>
      </c>
      <c r="AX178" s="12" t="s">
        <v>71</v>
      </c>
      <c r="AY178" s="194" t="s">
        <v>126</v>
      </c>
    </row>
    <row r="179" spans="2:65" s="13" customFormat="1">
      <c r="B179" s="201"/>
      <c r="D179" s="186" t="s">
        <v>138</v>
      </c>
      <c r="E179" s="202" t="s">
        <v>5</v>
      </c>
      <c r="F179" s="203" t="s">
        <v>155</v>
      </c>
      <c r="H179" s="204">
        <v>1162.971</v>
      </c>
      <c r="I179" s="205"/>
      <c r="L179" s="201"/>
      <c r="M179" s="206"/>
      <c r="N179" s="207"/>
      <c r="O179" s="207"/>
      <c r="P179" s="207"/>
      <c r="Q179" s="207"/>
      <c r="R179" s="207"/>
      <c r="S179" s="207"/>
      <c r="T179" s="208"/>
      <c r="AT179" s="202" t="s">
        <v>138</v>
      </c>
      <c r="AU179" s="202" t="s">
        <v>136</v>
      </c>
      <c r="AV179" s="13" t="s">
        <v>135</v>
      </c>
      <c r="AW179" s="13" t="s">
        <v>35</v>
      </c>
      <c r="AX179" s="13" t="s">
        <v>79</v>
      </c>
      <c r="AY179" s="202" t="s">
        <v>126</v>
      </c>
    </row>
    <row r="180" spans="2:65" s="10" customFormat="1" ht="29.85" customHeight="1">
      <c r="B180" s="159"/>
      <c r="D180" s="160" t="s">
        <v>70</v>
      </c>
      <c r="E180" s="170" t="s">
        <v>174</v>
      </c>
      <c r="F180" s="170" t="s">
        <v>244</v>
      </c>
      <c r="I180" s="162"/>
      <c r="J180" s="171">
        <f>BK180</f>
        <v>0</v>
      </c>
      <c r="L180" s="159"/>
      <c r="M180" s="164"/>
      <c r="N180" s="165"/>
      <c r="O180" s="165"/>
      <c r="P180" s="166">
        <f>P181+SUM(P182:P271)+P308</f>
        <v>0</v>
      </c>
      <c r="Q180" s="165"/>
      <c r="R180" s="166">
        <f>R181+SUM(R182:R271)+R308</f>
        <v>80.051000200000004</v>
      </c>
      <c r="S180" s="165"/>
      <c r="T180" s="167">
        <f>T181+SUM(T182:T271)+T308</f>
        <v>0</v>
      </c>
      <c r="AR180" s="160" t="s">
        <v>79</v>
      </c>
      <c r="AT180" s="168" t="s">
        <v>70</v>
      </c>
      <c r="AU180" s="168" t="s">
        <v>79</v>
      </c>
      <c r="AY180" s="160" t="s">
        <v>126</v>
      </c>
      <c r="BK180" s="169">
        <f>BK181+SUM(BK182:BK271)+BK308</f>
        <v>0</v>
      </c>
    </row>
    <row r="181" spans="2:65" s="1" customFormat="1" ht="25.5" customHeight="1">
      <c r="B181" s="172"/>
      <c r="C181" s="173" t="s">
        <v>11</v>
      </c>
      <c r="D181" s="173" t="s">
        <v>130</v>
      </c>
      <c r="E181" s="174" t="s">
        <v>245</v>
      </c>
      <c r="F181" s="175" t="s">
        <v>246</v>
      </c>
      <c r="G181" s="176" t="s">
        <v>133</v>
      </c>
      <c r="H181" s="177">
        <v>15.23</v>
      </c>
      <c r="I181" s="178"/>
      <c r="J181" s="179">
        <f>ROUND(I181*H181,2)</f>
        <v>0</v>
      </c>
      <c r="K181" s="175" t="s">
        <v>134</v>
      </c>
      <c r="L181" s="40"/>
      <c r="M181" s="180" t="s">
        <v>5</v>
      </c>
      <c r="N181" s="181" t="s">
        <v>42</v>
      </c>
      <c r="O181" s="41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23" t="s">
        <v>135</v>
      </c>
      <c r="AT181" s="23" t="s">
        <v>130</v>
      </c>
      <c r="AU181" s="23" t="s">
        <v>81</v>
      </c>
      <c r="AY181" s="23" t="s">
        <v>126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3" t="s">
        <v>79</v>
      </c>
      <c r="BK181" s="184">
        <f>ROUND(I181*H181,2)</f>
        <v>0</v>
      </c>
      <c r="BL181" s="23" t="s">
        <v>135</v>
      </c>
      <c r="BM181" s="23" t="s">
        <v>247</v>
      </c>
    </row>
    <row r="182" spans="2:65" s="11" customFormat="1">
      <c r="B182" s="185"/>
      <c r="D182" s="186" t="s">
        <v>138</v>
      </c>
      <c r="E182" s="187" t="s">
        <v>5</v>
      </c>
      <c r="F182" s="188" t="s">
        <v>248</v>
      </c>
      <c r="H182" s="187" t="s">
        <v>5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7" t="s">
        <v>138</v>
      </c>
      <c r="AU182" s="187" t="s">
        <v>81</v>
      </c>
      <c r="AV182" s="11" t="s">
        <v>79</v>
      </c>
      <c r="AW182" s="11" t="s">
        <v>35</v>
      </c>
      <c r="AX182" s="11" t="s">
        <v>71</v>
      </c>
      <c r="AY182" s="187" t="s">
        <v>126</v>
      </c>
    </row>
    <row r="183" spans="2:65" s="12" customFormat="1">
      <c r="B183" s="193"/>
      <c r="D183" s="186" t="s">
        <v>138</v>
      </c>
      <c r="E183" s="194" t="s">
        <v>5</v>
      </c>
      <c r="F183" s="195" t="s">
        <v>249</v>
      </c>
      <c r="H183" s="196">
        <v>2.12</v>
      </c>
      <c r="I183" s="197"/>
      <c r="L183" s="193"/>
      <c r="M183" s="198"/>
      <c r="N183" s="199"/>
      <c r="O183" s="199"/>
      <c r="P183" s="199"/>
      <c r="Q183" s="199"/>
      <c r="R183" s="199"/>
      <c r="S183" s="199"/>
      <c r="T183" s="200"/>
      <c r="AT183" s="194" t="s">
        <v>138</v>
      </c>
      <c r="AU183" s="194" t="s">
        <v>81</v>
      </c>
      <c r="AV183" s="12" t="s">
        <v>81</v>
      </c>
      <c r="AW183" s="12" t="s">
        <v>35</v>
      </c>
      <c r="AX183" s="12" t="s">
        <v>71</v>
      </c>
      <c r="AY183" s="194" t="s">
        <v>126</v>
      </c>
    </row>
    <row r="184" spans="2:65" s="11" customFormat="1">
      <c r="B184" s="185"/>
      <c r="D184" s="186" t="s">
        <v>138</v>
      </c>
      <c r="E184" s="187" t="s">
        <v>5</v>
      </c>
      <c r="F184" s="188" t="s">
        <v>222</v>
      </c>
      <c r="H184" s="187" t="s">
        <v>5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7" t="s">
        <v>138</v>
      </c>
      <c r="AU184" s="187" t="s">
        <v>81</v>
      </c>
      <c r="AV184" s="11" t="s">
        <v>79</v>
      </c>
      <c r="AW184" s="11" t="s">
        <v>35</v>
      </c>
      <c r="AX184" s="11" t="s">
        <v>71</v>
      </c>
      <c r="AY184" s="187" t="s">
        <v>126</v>
      </c>
    </row>
    <row r="185" spans="2:65" s="12" customFormat="1">
      <c r="B185" s="193"/>
      <c r="D185" s="186" t="s">
        <v>138</v>
      </c>
      <c r="E185" s="194" t="s">
        <v>5</v>
      </c>
      <c r="F185" s="195" t="s">
        <v>250</v>
      </c>
      <c r="H185" s="196">
        <v>1.17</v>
      </c>
      <c r="I185" s="197"/>
      <c r="L185" s="193"/>
      <c r="M185" s="198"/>
      <c r="N185" s="199"/>
      <c r="O185" s="199"/>
      <c r="P185" s="199"/>
      <c r="Q185" s="199"/>
      <c r="R185" s="199"/>
      <c r="S185" s="199"/>
      <c r="T185" s="200"/>
      <c r="AT185" s="194" t="s">
        <v>138</v>
      </c>
      <c r="AU185" s="194" t="s">
        <v>81</v>
      </c>
      <c r="AV185" s="12" t="s">
        <v>81</v>
      </c>
      <c r="AW185" s="12" t="s">
        <v>35</v>
      </c>
      <c r="AX185" s="12" t="s">
        <v>71</v>
      </c>
      <c r="AY185" s="194" t="s">
        <v>126</v>
      </c>
    </row>
    <row r="186" spans="2:65" s="11" customFormat="1">
      <c r="B186" s="185"/>
      <c r="D186" s="186" t="s">
        <v>138</v>
      </c>
      <c r="E186" s="187" t="s">
        <v>5</v>
      </c>
      <c r="F186" s="188" t="s">
        <v>222</v>
      </c>
      <c r="H186" s="187" t="s">
        <v>5</v>
      </c>
      <c r="I186" s="189"/>
      <c r="L186" s="185"/>
      <c r="M186" s="190"/>
      <c r="N186" s="191"/>
      <c r="O186" s="191"/>
      <c r="P186" s="191"/>
      <c r="Q186" s="191"/>
      <c r="R186" s="191"/>
      <c r="S186" s="191"/>
      <c r="T186" s="192"/>
      <c r="AT186" s="187" t="s">
        <v>138</v>
      </c>
      <c r="AU186" s="187" t="s">
        <v>81</v>
      </c>
      <c r="AV186" s="11" t="s">
        <v>79</v>
      </c>
      <c r="AW186" s="11" t="s">
        <v>35</v>
      </c>
      <c r="AX186" s="11" t="s">
        <v>71</v>
      </c>
      <c r="AY186" s="187" t="s">
        <v>126</v>
      </c>
    </row>
    <row r="187" spans="2:65" s="12" customFormat="1">
      <c r="B187" s="193"/>
      <c r="D187" s="186" t="s">
        <v>138</v>
      </c>
      <c r="E187" s="194" t="s">
        <v>5</v>
      </c>
      <c r="F187" s="195" t="s">
        <v>251</v>
      </c>
      <c r="H187" s="196">
        <v>1.44</v>
      </c>
      <c r="I187" s="197"/>
      <c r="L187" s="193"/>
      <c r="M187" s="198"/>
      <c r="N187" s="199"/>
      <c r="O187" s="199"/>
      <c r="P187" s="199"/>
      <c r="Q187" s="199"/>
      <c r="R187" s="199"/>
      <c r="S187" s="199"/>
      <c r="T187" s="200"/>
      <c r="AT187" s="194" t="s">
        <v>138</v>
      </c>
      <c r="AU187" s="194" t="s">
        <v>81</v>
      </c>
      <c r="AV187" s="12" t="s">
        <v>81</v>
      </c>
      <c r="AW187" s="12" t="s">
        <v>35</v>
      </c>
      <c r="AX187" s="12" t="s">
        <v>71</v>
      </c>
      <c r="AY187" s="194" t="s">
        <v>126</v>
      </c>
    </row>
    <row r="188" spans="2:65" s="11" customFormat="1">
      <c r="B188" s="185"/>
      <c r="D188" s="186" t="s">
        <v>138</v>
      </c>
      <c r="E188" s="187" t="s">
        <v>5</v>
      </c>
      <c r="F188" s="188" t="s">
        <v>252</v>
      </c>
      <c r="H188" s="187" t="s">
        <v>5</v>
      </c>
      <c r="I188" s="189"/>
      <c r="L188" s="185"/>
      <c r="M188" s="190"/>
      <c r="N188" s="191"/>
      <c r="O188" s="191"/>
      <c r="P188" s="191"/>
      <c r="Q188" s="191"/>
      <c r="R188" s="191"/>
      <c r="S188" s="191"/>
      <c r="T188" s="192"/>
      <c r="AT188" s="187" t="s">
        <v>138</v>
      </c>
      <c r="AU188" s="187" t="s">
        <v>81</v>
      </c>
      <c r="AV188" s="11" t="s">
        <v>79</v>
      </c>
      <c r="AW188" s="11" t="s">
        <v>35</v>
      </c>
      <c r="AX188" s="11" t="s">
        <v>71</v>
      </c>
      <c r="AY188" s="187" t="s">
        <v>126</v>
      </c>
    </row>
    <row r="189" spans="2:65" s="12" customFormat="1">
      <c r="B189" s="193"/>
      <c r="D189" s="186" t="s">
        <v>138</v>
      </c>
      <c r="E189" s="194" t="s">
        <v>5</v>
      </c>
      <c r="F189" s="195" t="s">
        <v>253</v>
      </c>
      <c r="H189" s="196">
        <v>6.8</v>
      </c>
      <c r="I189" s="197"/>
      <c r="L189" s="193"/>
      <c r="M189" s="198"/>
      <c r="N189" s="199"/>
      <c r="O189" s="199"/>
      <c r="P189" s="199"/>
      <c r="Q189" s="199"/>
      <c r="R189" s="199"/>
      <c r="S189" s="199"/>
      <c r="T189" s="200"/>
      <c r="AT189" s="194" t="s">
        <v>138</v>
      </c>
      <c r="AU189" s="194" t="s">
        <v>81</v>
      </c>
      <c r="AV189" s="12" t="s">
        <v>81</v>
      </c>
      <c r="AW189" s="12" t="s">
        <v>35</v>
      </c>
      <c r="AX189" s="12" t="s">
        <v>71</v>
      </c>
      <c r="AY189" s="194" t="s">
        <v>126</v>
      </c>
    </row>
    <row r="190" spans="2:65" s="11" customFormat="1">
      <c r="B190" s="185"/>
      <c r="D190" s="186" t="s">
        <v>138</v>
      </c>
      <c r="E190" s="187" t="s">
        <v>5</v>
      </c>
      <c r="F190" s="188" t="s">
        <v>254</v>
      </c>
      <c r="H190" s="187" t="s">
        <v>5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7" t="s">
        <v>138</v>
      </c>
      <c r="AU190" s="187" t="s">
        <v>81</v>
      </c>
      <c r="AV190" s="11" t="s">
        <v>79</v>
      </c>
      <c r="AW190" s="11" t="s">
        <v>35</v>
      </c>
      <c r="AX190" s="11" t="s">
        <v>71</v>
      </c>
      <c r="AY190" s="187" t="s">
        <v>126</v>
      </c>
    </row>
    <row r="191" spans="2:65" s="12" customFormat="1">
      <c r="B191" s="193"/>
      <c r="D191" s="186" t="s">
        <v>138</v>
      </c>
      <c r="E191" s="194" t="s">
        <v>5</v>
      </c>
      <c r="F191" s="195" t="s">
        <v>255</v>
      </c>
      <c r="H191" s="196">
        <v>2.1</v>
      </c>
      <c r="I191" s="197"/>
      <c r="L191" s="193"/>
      <c r="M191" s="198"/>
      <c r="N191" s="199"/>
      <c r="O191" s="199"/>
      <c r="P191" s="199"/>
      <c r="Q191" s="199"/>
      <c r="R191" s="199"/>
      <c r="S191" s="199"/>
      <c r="T191" s="200"/>
      <c r="AT191" s="194" t="s">
        <v>138</v>
      </c>
      <c r="AU191" s="194" t="s">
        <v>81</v>
      </c>
      <c r="AV191" s="12" t="s">
        <v>81</v>
      </c>
      <c r="AW191" s="12" t="s">
        <v>35</v>
      </c>
      <c r="AX191" s="12" t="s">
        <v>71</v>
      </c>
      <c r="AY191" s="194" t="s">
        <v>126</v>
      </c>
    </row>
    <row r="192" spans="2:65" s="11" customFormat="1">
      <c r="B192" s="185"/>
      <c r="D192" s="186" t="s">
        <v>138</v>
      </c>
      <c r="E192" s="187" t="s">
        <v>5</v>
      </c>
      <c r="F192" s="188" t="s">
        <v>256</v>
      </c>
      <c r="H192" s="187" t="s">
        <v>5</v>
      </c>
      <c r="I192" s="189"/>
      <c r="L192" s="185"/>
      <c r="M192" s="190"/>
      <c r="N192" s="191"/>
      <c r="O192" s="191"/>
      <c r="P192" s="191"/>
      <c r="Q192" s="191"/>
      <c r="R192" s="191"/>
      <c r="S192" s="191"/>
      <c r="T192" s="192"/>
      <c r="AT192" s="187" t="s">
        <v>138</v>
      </c>
      <c r="AU192" s="187" t="s">
        <v>81</v>
      </c>
      <c r="AV192" s="11" t="s">
        <v>79</v>
      </c>
      <c r="AW192" s="11" t="s">
        <v>35</v>
      </c>
      <c r="AX192" s="11" t="s">
        <v>71</v>
      </c>
      <c r="AY192" s="187" t="s">
        <v>126</v>
      </c>
    </row>
    <row r="193" spans="2:65" s="12" customFormat="1">
      <c r="B193" s="193"/>
      <c r="D193" s="186" t="s">
        <v>138</v>
      </c>
      <c r="E193" s="194" t="s">
        <v>5</v>
      </c>
      <c r="F193" s="195" t="s">
        <v>257</v>
      </c>
      <c r="H193" s="196">
        <v>1.6</v>
      </c>
      <c r="I193" s="197"/>
      <c r="L193" s="193"/>
      <c r="M193" s="198"/>
      <c r="N193" s="199"/>
      <c r="O193" s="199"/>
      <c r="P193" s="199"/>
      <c r="Q193" s="199"/>
      <c r="R193" s="199"/>
      <c r="S193" s="199"/>
      <c r="T193" s="200"/>
      <c r="AT193" s="194" t="s">
        <v>138</v>
      </c>
      <c r="AU193" s="194" t="s">
        <v>81</v>
      </c>
      <c r="AV193" s="12" t="s">
        <v>81</v>
      </c>
      <c r="AW193" s="12" t="s">
        <v>35</v>
      </c>
      <c r="AX193" s="12" t="s">
        <v>71</v>
      </c>
      <c r="AY193" s="194" t="s">
        <v>126</v>
      </c>
    </row>
    <row r="194" spans="2:65" s="13" customFormat="1">
      <c r="B194" s="201"/>
      <c r="D194" s="186" t="s">
        <v>138</v>
      </c>
      <c r="E194" s="202" t="s">
        <v>5</v>
      </c>
      <c r="F194" s="203" t="s">
        <v>155</v>
      </c>
      <c r="H194" s="204">
        <v>15.23</v>
      </c>
      <c r="I194" s="205"/>
      <c r="L194" s="201"/>
      <c r="M194" s="206"/>
      <c r="N194" s="207"/>
      <c r="O194" s="207"/>
      <c r="P194" s="207"/>
      <c r="Q194" s="207"/>
      <c r="R194" s="207"/>
      <c r="S194" s="207"/>
      <c r="T194" s="208"/>
      <c r="AT194" s="202" t="s">
        <v>138</v>
      </c>
      <c r="AU194" s="202" t="s">
        <v>81</v>
      </c>
      <c r="AV194" s="13" t="s">
        <v>135</v>
      </c>
      <c r="AW194" s="13" t="s">
        <v>35</v>
      </c>
      <c r="AX194" s="13" t="s">
        <v>79</v>
      </c>
      <c r="AY194" s="202" t="s">
        <v>126</v>
      </c>
    </row>
    <row r="195" spans="2:65" s="1" customFormat="1" ht="25.5" customHeight="1">
      <c r="B195" s="172"/>
      <c r="C195" s="173" t="s">
        <v>258</v>
      </c>
      <c r="D195" s="173" t="s">
        <v>130</v>
      </c>
      <c r="E195" s="174" t="s">
        <v>259</v>
      </c>
      <c r="F195" s="175" t="s">
        <v>260</v>
      </c>
      <c r="G195" s="176" t="s">
        <v>133</v>
      </c>
      <c r="H195" s="177">
        <v>232.774</v>
      </c>
      <c r="I195" s="178"/>
      <c r="J195" s="179">
        <f>ROUND(I195*H195,2)</f>
        <v>0</v>
      </c>
      <c r="K195" s="175" t="s">
        <v>134</v>
      </c>
      <c r="L195" s="40"/>
      <c r="M195" s="180" t="s">
        <v>5</v>
      </c>
      <c r="N195" s="181" t="s">
        <v>42</v>
      </c>
      <c r="O195" s="41"/>
      <c r="P195" s="182">
        <f>O195*H195</f>
        <v>0</v>
      </c>
      <c r="Q195" s="182">
        <v>0.19800000000000001</v>
      </c>
      <c r="R195" s="182">
        <f>Q195*H195</f>
        <v>46.089252000000002</v>
      </c>
      <c r="S195" s="182">
        <v>0</v>
      </c>
      <c r="T195" s="183">
        <f>S195*H195</f>
        <v>0</v>
      </c>
      <c r="AR195" s="23" t="s">
        <v>135</v>
      </c>
      <c r="AT195" s="23" t="s">
        <v>130</v>
      </c>
      <c r="AU195" s="23" t="s">
        <v>81</v>
      </c>
      <c r="AY195" s="23" t="s">
        <v>126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3" t="s">
        <v>79</v>
      </c>
      <c r="BK195" s="184">
        <f>ROUND(I195*H195,2)</f>
        <v>0</v>
      </c>
      <c r="BL195" s="23" t="s">
        <v>135</v>
      </c>
      <c r="BM195" s="23" t="s">
        <v>261</v>
      </c>
    </row>
    <row r="196" spans="2:65" s="11" customFormat="1">
      <c r="B196" s="185"/>
      <c r="D196" s="186" t="s">
        <v>138</v>
      </c>
      <c r="E196" s="187" t="s">
        <v>5</v>
      </c>
      <c r="F196" s="188" t="s">
        <v>172</v>
      </c>
      <c r="H196" s="187" t="s">
        <v>5</v>
      </c>
      <c r="I196" s="189"/>
      <c r="L196" s="185"/>
      <c r="M196" s="190"/>
      <c r="N196" s="191"/>
      <c r="O196" s="191"/>
      <c r="P196" s="191"/>
      <c r="Q196" s="191"/>
      <c r="R196" s="191"/>
      <c r="S196" s="191"/>
      <c r="T196" s="192"/>
      <c r="AT196" s="187" t="s">
        <v>138</v>
      </c>
      <c r="AU196" s="187" t="s">
        <v>81</v>
      </c>
      <c r="AV196" s="11" t="s">
        <v>79</v>
      </c>
      <c r="AW196" s="11" t="s">
        <v>35</v>
      </c>
      <c r="AX196" s="11" t="s">
        <v>71</v>
      </c>
      <c r="AY196" s="187" t="s">
        <v>126</v>
      </c>
    </row>
    <row r="197" spans="2:65" s="12" customFormat="1">
      <c r="B197" s="193"/>
      <c r="D197" s="186" t="s">
        <v>138</v>
      </c>
      <c r="E197" s="194" t="s">
        <v>5</v>
      </c>
      <c r="F197" s="195" t="s">
        <v>231</v>
      </c>
      <c r="H197" s="196">
        <v>232.774</v>
      </c>
      <c r="I197" s="197"/>
      <c r="L197" s="193"/>
      <c r="M197" s="198"/>
      <c r="N197" s="199"/>
      <c r="O197" s="199"/>
      <c r="P197" s="199"/>
      <c r="Q197" s="199"/>
      <c r="R197" s="199"/>
      <c r="S197" s="199"/>
      <c r="T197" s="200"/>
      <c r="AT197" s="194" t="s">
        <v>138</v>
      </c>
      <c r="AU197" s="194" t="s">
        <v>81</v>
      </c>
      <c r="AV197" s="12" t="s">
        <v>81</v>
      </c>
      <c r="AW197" s="12" t="s">
        <v>35</v>
      </c>
      <c r="AX197" s="12" t="s">
        <v>71</v>
      </c>
      <c r="AY197" s="194" t="s">
        <v>126</v>
      </c>
    </row>
    <row r="198" spans="2:65" s="13" customFormat="1">
      <c r="B198" s="201"/>
      <c r="D198" s="186" t="s">
        <v>138</v>
      </c>
      <c r="E198" s="202" t="s">
        <v>5</v>
      </c>
      <c r="F198" s="203" t="s">
        <v>155</v>
      </c>
      <c r="H198" s="204">
        <v>232.774</v>
      </c>
      <c r="I198" s="205"/>
      <c r="L198" s="201"/>
      <c r="M198" s="206"/>
      <c r="N198" s="207"/>
      <c r="O198" s="207"/>
      <c r="P198" s="207"/>
      <c r="Q198" s="207"/>
      <c r="R198" s="207"/>
      <c r="S198" s="207"/>
      <c r="T198" s="208"/>
      <c r="AT198" s="202" t="s">
        <v>138</v>
      </c>
      <c r="AU198" s="202" t="s">
        <v>81</v>
      </c>
      <c r="AV198" s="13" t="s">
        <v>135</v>
      </c>
      <c r="AW198" s="13" t="s">
        <v>35</v>
      </c>
      <c r="AX198" s="13" t="s">
        <v>79</v>
      </c>
      <c r="AY198" s="202" t="s">
        <v>126</v>
      </c>
    </row>
    <row r="199" spans="2:65" s="1" customFormat="1" ht="25.5" customHeight="1">
      <c r="B199" s="172"/>
      <c r="C199" s="173" t="s">
        <v>262</v>
      </c>
      <c r="D199" s="173" t="s">
        <v>130</v>
      </c>
      <c r="E199" s="174" t="s">
        <v>263</v>
      </c>
      <c r="F199" s="175" t="s">
        <v>264</v>
      </c>
      <c r="G199" s="176" t="s">
        <v>133</v>
      </c>
      <c r="H199" s="177">
        <v>9856.58</v>
      </c>
      <c r="I199" s="178"/>
      <c r="J199" s="179">
        <f>ROUND(I199*H199,2)</f>
        <v>0</v>
      </c>
      <c r="K199" s="175" t="s">
        <v>134</v>
      </c>
      <c r="L199" s="40"/>
      <c r="M199" s="180" t="s">
        <v>5</v>
      </c>
      <c r="N199" s="181" t="s">
        <v>42</v>
      </c>
      <c r="O199" s="41"/>
      <c r="P199" s="182">
        <f>O199*H199</f>
        <v>0</v>
      </c>
      <c r="Q199" s="182">
        <v>6.0999999999999997E-4</v>
      </c>
      <c r="R199" s="182">
        <f>Q199*H199</f>
        <v>6.0125137999999998</v>
      </c>
      <c r="S199" s="182">
        <v>0</v>
      </c>
      <c r="T199" s="183">
        <f>S199*H199</f>
        <v>0</v>
      </c>
      <c r="AR199" s="23" t="s">
        <v>135</v>
      </c>
      <c r="AT199" s="23" t="s">
        <v>130</v>
      </c>
      <c r="AU199" s="23" t="s">
        <v>81</v>
      </c>
      <c r="AY199" s="23" t="s">
        <v>126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3" t="s">
        <v>79</v>
      </c>
      <c r="BK199" s="184">
        <f>ROUND(I199*H199,2)</f>
        <v>0</v>
      </c>
      <c r="BL199" s="23" t="s">
        <v>135</v>
      </c>
      <c r="BM199" s="23" t="s">
        <v>265</v>
      </c>
    </row>
    <row r="200" spans="2:65" s="11" customFormat="1">
      <c r="B200" s="185"/>
      <c r="D200" s="186" t="s">
        <v>138</v>
      </c>
      <c r="E200" s="187" t="s">
        <v>5</v>
      </c>
      <c r="F200" s="188" t="s">
        <v>266</v>
      </c>
      <c r="H200" s="187" t="s">
        <v>5</v>
      </c>
      <c r="I200" s="189"/>
      <c r="L200" s="185"/>
      <c r="M200" s="190"/>
      <c r="N200" s="191"/>
      <c r="O200" s="191"/>
      <c r="P200" s="191"/>
      <c r="Q200" s="191"/>
      <c r="R200" s="191"/>
      <c r="S200" s="191"/>
      <c r="T200" s="192"/>
      <c r="AT200" s="187" t="s">
        <v>138</v>
      </c>
      <c r="AU200" s="187" t="s">
        <v>81</v>
      </c>
      <c r="AV200" s="11" t="s">
        <v>79</v>
      </c>
      <c r="AW200" s="11" t="s">
        <v>35</v>
      </c>
      <c r="AX200" s="11" t="s">
        <v>71</v>
      </c>
      <c r="AY200" s="187" t="s">
        <v>126</v>
      </c>
    </row>
    <row r="201" spans="2:65" s="11" customFormat="1">
      <c r="B201" s="185"/>
      <c r="D201" s="186" t="s">
        <v>138</v>
      </c>
      <c r="E201" s="187" t="s">
        <v>5</v>
      </c>
      <c r="F201" s="188" t="s">
        <v>139</v>
      </c>
      <c r="H201" s="187" t="s">
        <v>5</v>
      </c>
      <c r="I201" s="189"/>
      <c r="L201" s="185"/>
      <c r="M201" s="190"/>
      <c r="N201" s="191"/>
      <c r="O201" s="191"/>
      <c r="P201" s="191"/>
      <c r="Q201" s="191"/>
      <c r="R201" s="191"/>
      <c r="S201" s="191"/>
      <c r="T201" s="192"/>
      <c r="AT201" s="187" t="s">
        <v>138</v>
      </c>
      <c r="AU201" s="187" t="s">
        <v>81</v>
      </c>
      <c r="AV201" s="11" t="s">
        <v>79</v>
      </c>
      <c r="AW201" s="11" t="s">
        <v>35</v>
      </c>
      <c r="AX201" s="11" t="s">
        <v>71</v>
      </c>
      <c r="AY201" s="187" t="s">
        <v>126</v>
      </c>
    </row>
    <row r="202" spans="2:65" s="12" customFormat="1">
      <c r="B202" s="193"/>
      <c r="D202" s="186" t="s">
        <v>138</v>
      </c>
      <c r="E202" s="194" t="s">
        <v>5</v>
      </c>
      <c r="F202" s="195" t="s">
        <v>140</v>
      </c>
      <c r="H202" s="196">
        <v>179.619</v>
      </c>
      <c r="I202" s="197"/>
      <c r="L202" s="193"/>
      <c r="M202" s="198"/>
      <c r="N202" s="199"/>
      <c r="O202" s="199"/>
      <c r="P202" s="199"/>
      <c r="Q202" s="199"/>
      <c r="R202" s="199"/>
      <c r="S202" s="199"/>
      <c r="T202" s="200"/>
      <c r="AT202" s="194" t="s">
        <v>138</v>
      </c>
      <c r="AU202" s="194" t="s">
        <v>81</v>
      </c>
      <c r="AV202" s="12" t="s">
        <v>81</v>
      </c>
      <c r="AW202" s="12" t="s">
        <v>35</v>
      </c>
      <c r="AX202" s="12" t="s">
        <v>71</v>
      </c>
      <c r="AY202" s="194" t="s">
        <v>126</v>
      </c>
    </row>
    <row r="203" spans="2:65" s="11" customFormat="1">
      <c r="B203" s="185"/>
      <c r="D203" s="186" t="s">
        <v>138</v>
      </c>
      <c r="E203" s="187" t="s">
        <v>5</v>
      </c>
      <c r="F203" s="188" t="s">
        <v>141</v>
      </c>
      <c r="H203" s="187" t="s">
        <v>5</v>
      </c>
      <c r="I203" s="189"/>
      <c r="L203" s="185"/>
      <c r="M203" s="190"/>
      <c r="N203" s="191"/>
      <c r="O203" s="191"/>
      <c r="P203" s="191"/>
      <c r="Q203" s="191"/>
      <c r="R203" s="191"/>
      <c r="S203" s="191"/>
      <c r="T203" s="192"/>
      <c r="AT203" s="187" t="s">
        <v>138</v>
      </c>
      <c r="AU203" s="187" t="s">
        <v>81</v>
      </c>
      <c r="AV203" s="11" t="s">
        <v>79</v>
      </c>
      <c r="AW203" s="11" t="s">
        <v>35</v>
      </c>
      <c r="AX203" s="11" t="s">
        <v>71</v>
      </c>
      <c r="AY203" s="187" t="s">
        <v>126</v>
      </c>
    </row>
    <row r="204" spans="2:65" s="12" customFormat="1">
      <c r="B204" s="193"/>
      <c r="D204" s="186" t="s">
        <v>138</v>
      </c>
      <c r="E204" s="194" t="s">
        <v>5</v>
      </c>
      <c r="F204" s="195" t="s">
        <v>142</v>
      </c>
      <c r="H204" s="196">
        <v>123.565</v>
      </c>
      <c r="I204" s="197"/>
      <c r="L204" s="193"/>
      <c r="M204" s="198"/>
      <c r="N204" s="199"/>
      <c r="O204" s="199"/>
      <c r="P204" s="199"/>
      <c r="Q204" s="199"/>
      <c r="R204" s="199"/>
      <c r="S204" s="199"/>
      <c r="T204" s="200"/>
      <c r="AT204" s="194" t="s">
        <v>138</v>
      </c>
      <c r="AU204" s="194" t="s">
        <v>81</v>
      </c>
      <c r="AV204" s="12" t="s">
        <v>81</v>
      </c>
      <c r="AW204" s="12" t="s">
        <v>35</v>
      </c>
      <c r="AX204" s="12" t="s">
        <v>71</v>
      </c>
      <c r="AY204" s="194" t="s">
        <v>126</v>
      </c>
    </row>
    <row r="205" spans="2:65" s="11" customFormat="1">
      <c r="B205" s="185"/>
      <c r="D205" s="186" t="s">
        <v>138</v>
      </c>
      <c r="E205" s="187" t="s">
        <v>5</v>
      </c>
      <c r="F205" s="188" t="s">
        <v>143</v>
      </c>
      <c r="H205" s="187" t="s">
        <v>5</v>
      </c>
      <c r="I205" s="189"/>
      <c r="L205" s="185"/>
      <c r="M205" s="190"/>
      <c r="N205" s="191"/>
      <c r="O205" s="191"/>
      <c r="P205" s="191"/>
      <c r="Q205" s="191"/>
      <c r="R205" s="191"/>
      <c r="S205" s="191"/>
      <c r="T205" s="192"/>
      <c r="AT205" s="187" t="s">
        <v>138</v>
      </c>
      <c r="AU205" s="187" t="s">
        <v>81</v>
      </c>
      <c r="AV205" s="11" t="s">
        <v>79</v>
      </c>
      <c r="AW205" s="11" t="s">
        <v>35</v>
      </c>
      <c r="AX205" s="11" t="s">
        <v>71</v>
      </c>
      <c r="AY205" s="187" t="s">
        <v>126</v>
      </c>
    </row>
    <row r="206" spans="2:65" s="12" customFormat="1">
      <c r="B206" s="193"/>
      <c r="D206" s="186" t="s">
        <v>138</v>
      </c>
      <c r="E206" s="194" t="s">
        <v>5</v>
      </c>
      <c r="F206" s="195" t="s">
        <v>144</v>
      </c>
      <c r="H206" s="196">
        <v>994.08699999999999</v>
      </c>
      <c r="I206" s="197"/>
      <c r="L206" s="193"/>
      <c r="M206" s="198"/>
      <c r="N206" s="199"/>
      <c r="O206" s="199"/>
      <c r="P206" s="199"/>
      <c r="Q206" s="199"/>
      <c r="R206" s="199"/>
      <c r="S206" s="199"/>
      <c r="T206" s="200"/>
      <c r="AT206" s="194" t="s">
        <v>138</v>
      </c>
      <c r="AU206" s="194" t="s">
        <v>81</v>
      </c>
      <c r="AV206" s="12" t="s">
        <v>81</v>
      </c>
      <c r="AW206" s="12" t="s">
        <v>35</v>
      </c>
      <c r="AX206" s="12" t="s">
        <v>71</v>
      </c>
      <c r="AY206" s="194" t="s">
        <v>126</v>
      </c>
    </row>
    <row r="207" spans="2:65" s="11" customFormat="1">
      <c r="B207" s="185"/>
      <c r="D207" s="186" t="s">
        <v>138</v>
      </c>
      <c r="E207" s="187" t="s">
        <v>5</v>
      </c>
      <c r="F207" s="188" t="s">
        <v>145</v>
      </c>
      <c r="H207" s="187" t="s">
        <v>5</v>
      </c>
      <c r="I207" s="189"/>
      <c r="L207" s="185"/>
      <c r="M207" s="190"/>
      <c r="N207" s="191"/>
      <c r="O207" s="191"/>
      <c r="P207" s="191"/>
      <c r="Q207" s="191"/>
      <c r="R207" s="191"/>
      <c r="S207" s="191"/>
      <c r="T207" s="192"/>
      <c r="AT207" s="187" t="s">
        <v>138</v>
      </c>
      <c r="AU207" s="187" t="s">
        <v>81</v>
      </c>
      <c r="AV207" s="11" t="s">
        <v>79</v>
      </c>
      <c r="AW207" s="11" t="s">
        <v>35</v>
      </c>
      <c r="AX207" s="11" t="s">
        <v>71</v>
      </c>
      <c r="AY207" s="187" t="s">
        <v>126</v>
      </c>
    </row>
    <row r="208" spans="2:65" s="12" customFormat="1">
      <c r="B208" s="193"/>
      <c r="D208" s="186" t="s">
        <v>138</v>
      </c>
      <c r="E208" s="194" t="s">
        <v>5</v>
      </c>
      <c r="F208" s="195" t="s">
        <v>146</v>
      </c>
      <c r="H208" s="196">
        <v>1244.529</v>
      </c>
      <c r="I208" s="197"/>
      <c r="L208" s="193"/>
      <c r="M208" s="198"/>
      <c r="N208" s="199"/>
      <c r="O208" s="199"/>
      <c r="P208" s="199"/>
      <c r="Q208" s="199"/>
      <c r="R208" s="199"/>
      <c r="S208" s="199"/>
      <c r="T208" s="200"/>
      <c r="AT208" s="194" t="s">
        <v>138</v>
      </c>
      <c r="AU208" s="194" t="s">
        <v>81</v>
      </c>
      <c r="AV208" s="12" t="s">
        <v>81</v>
      </c>
      <c r="AW208" s="12" t="s">
        <v>35</v>
      </c>
      <c r="AX208" s="12" t="s">
        <v>71</v>
      </c>
      <c r="AY208" s="194" t="s">
        <v>126</v>
      </c>
    </row>
    <row r="209" spans="2:51" s="11" customFormat="1">
      <c r="B209" s="185"/>
      <c r="D209" s="186" t="s">
        <v>138</v>
      </c>
      <c r="E209" s="187" t="s">
        <v>5</v>
      </c>
      <c r="F209" s="188" t="s">
        <v>147</v>
      </c>
      <c r="H209" s="187" t="s">
        <v>5</v>
      </c>
      <c r="I209" s="189"/>
      <c r="L209" s="185"/>
      <c r="M209" s="190"/>
      <c r="N209" s="191"/>
      <c r="O209" s="191"/>
      <c r="P209" s="191"/>
      <c r="Q209" s="191"/>
      <c r="R209" s="191"/>
      <c r="S209" s="191"/>
      <c r="T209" s="192"/>
      <c r="AT209" s="187" t="s">
        <v>138</v>
      </c>
      <c r="AU209" s="187" t="s">
        <v>81</v>
      </c>
      <c r="AV209" s="11" t="s">
        <v>79</v>
      </c>
      <c r="AW209" s="11" t="s">
        <v>35</v>
      </c>
      <c r="AX209" s="11" t="s">
        <v>71</v>
      </c>
      <c r="AY209" s="187" t="s">
        <v>126</v>
      </c>
    </row>
    <row r="210" spans="2:51" s="12" customFormat="1">
      <c r="B210" s="193"/>
      <c r="D210" s="186" t="s">
        <v>138</v>
      </c>
      <c r="E210" s="194" t="s">
        <v>5</v>
      </c>
      <c r="F210" s="195" t="s">
        <v>148</v>
      </c>
      <c r="H210" s="196">
        <v>838.64400000000001</v>
      </c>
      <c r="I210" s="197"/>
      <c r="L210" s="193"/>
      <c r="M210" s="198"/>
      <c r="N210" s="199"/>
      <c r="O210" s="199"/>
      <c r="P210" s="199"/>
      <c r="Q210" s="199"/>
      <c r="R210" s="199"/>
      <c r="S210" s="199"/>
      <c r="T210" s="200"/>
      <c r="AT210" s="194" t="s">
        <v>138</v>
      </c>
      <c r="AU210" s="194" t="s">
        <v>81</v>
      </c>
      <c r="AV210" s="12" t="s">
        <v>81</v>
      </c>
      <c r="AW210" s="12" t="s">
        <v>35</v>
      </c>
      <c r="AX210" s="12" t="s">
        <v>71</v>
      </c>
      <c r="AY210" s="194" t="s">
        <v>126</v>
      </c>
    </row>
    <row r="211" spans="2:51" s="11" customFormat="1">
      <c r="B211" s="185"/>
      <c r="D211" s="186" t="s">
        <v>138</v>
      </c>
      <c r="E211" s="187" t="s">
        <v>5</v>
      </c>
      <c r="F211" s="188" t="s">
        <v>149</v>
      </c>
      <c r="H211" s="187" t="s">
        <v>5</v>
      </c>
      <c r="I211" s="189"/>
      <c r="L211" s="185"/>
      <c r="M211" s="190"/>
      <c r="N211" s="191"/>
      <c r="O211" s="191"/>
      <c r="P211" s="191"/>
      <c r="Q211" s="191"/>
      <c r="R211" s="191"/>
      <c r="S211" s="191"/>
      <c r="T211" s="192"/>
      <c r="AT211" s="187" t="s">
        <v>138</v>
      </c>
      <c r="AU211" s="187" t="s">
        <v>81</v>
      </c>
      <c r="AV211" s="11" t="s">
        <v>79</v>
      </c>
      <c r="AW211" s="11" t="s">
        <v>35</v>
      </c>
      <c r="AX211" s="11" t="s">
        <v>71</v>
      </c>
      <c r="AY211" s="187" t="s">
        <v>126</v>
      </c>
    </row>
    <row r="212" spans="2:51" s="12" customFormat="1">
      <c r="B212" s="193"/>
      <c r="D212" s="186" t="s">
        <v>138</v>
      </c>
      <c r="E212" s="194" t="s">
        <v>5</v>
      </c>
      <c r="F212" s="195" t="s">
        <v>150</v>
      </c>
      <c r="H212" s="196">
        <v>785.64700000000005</v>
      </c>
      <c r="I212" s="197"/>
      <c r="L212" s="193"/>
      <c r="M212" s="198"/>
      <c r="N212" s="199"/>
      <c r="O212" s="199"/>
      <c r="P212" s="199"/>
      <c r="Q212" s="199"/>
      <c r="R212" s="199"/>
      <c r="S212" s="199"/>
      <c r="T212" s="200"/>
      <c r="AT212" s="194" t="s">
        <v>138</v>
      </c>
      <c r="AU212" s="194" t="s">
        <v>81</v>
      </c>
      <c r="AV212" s="12" t="s">
        <v>81</v>
      </c>
      <c r="AW212" s="12" t="s">
        <v>35</v>
      </c>
      <c r="AX212" s="12" t="s">
        <v>71</v>
      </c>
      <c r="AY212" s="194" t="s">
        <v>126</v>
      </c>
    </row>
    <row r="213" spans="2:51" s="11" customFormat="1">
      <c r="B213" s="185"/>
      <c r="D213" s="186" t="s">
        <v>138</v>
      </c>
      <c r="E213" s="187" t="s">
        <v>5</v>
      </c>
      <c r="F213" s="188" t="s">
        <v>151</v>
      </c>
      <c r="H213" s="187" t="s">
        <v>5</v>
      </c>
      <c r="I213" s="189"/>
      <c r="L213" s="185"/>
      <c r="M213" s="190"/>
      <c r="N213" s="191"/>
      <c r="O213" s="191"/>
      <c r="P213" s="191"/>
      <c r="Q213" s="191"/>
      <c r="R213" s="191"/>
      <c r="S213" s="191"/>
      <c r="T213" s="192"/>
      <c r="AT213" s="187" t="s">
        <v>138</v>
      </c>
      <c r="AU213" s="187" t="s">
        <v>81</v>
      </c>
      <c r="AV213" s="11" t="s">
        <v>79</v>
      </c>
      <c r="AW213" s="11" t="s">
        <v>35</v>
      </c>
      <c r="AX213" s="11" t="s">
        <v>71</v>
      </c>
      <c r="AY213" s="187" t="s">
        <v>126</v>
      </c>
    </row>
    <row r="214" spans="2:51" s="12" customFormat="1">
      <c r="B214" s="193"/>
      <c r="D214" s="186" t="s">
        <v>138</v>
      </c>
      <c r="E214" s="194" t="s">
        <v>5</v>
      </c>
      <c r="F214" s="195" t="s">
        <v>152</v>
      </c>
      <c r="H214" s="196">
        <v>457.84899999999999</v>
      </c>
      <c r="I214" s="197"/>
      <c r="L214" s="193"/>
      <c r="M214" s="198"/>
      <c r="N214" s="199"/>
      <c r="O214" s="199"/>
      <c r="P214" s="199"/>
      <c r="Q214" s="199"/>
      <c r="R214" s="199"/>
      <c r="S214" s="199"/>
      <c r="T214" s="200"/>
      <c r="AT214" s="194" t="s">
        <v>138</v>
      </c>
      <c r="AU214" s="194" t="s">
        <v>81</v>
      </c>
      <c r="AV214" s="12" t="s">
        <v>81</v>
      </c>
      <c r="AW214" s="12" t="s">
        <v>35</v>
      </c>
      <c r="AX214" s="12" t="s">
        <v>71</v>
      </c>
      <c r="AY214" s="194" t="s">
        <v>126</v>
      </c>
    </row>
    <row r="215" spans="2:51" s="11" customFormat="1">
      <c r="B215" s="185"/>
      <c r="D215" s="186" t="s">
        <v>138</v>
      </c>
      <c r="E215" s="187" t="s">
        <v>5</v>
      </c>
      <c r="F215" s="188" t="s">
        <v>153</v>
      </c>
      <c r="H215" s="187" t="s">
        <v>5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7" t="s">
        <v>138</v>
      </c>
      <c r="AU215" s="187" t="s">
        <v>81</v>
      </c>
      <c r="AV215" s="11" t="s">
        <v>79</v>
      </c>
      <c r="AW215" s="11" t="s">
        <v>35</v>
      </c>
      <c r="AX215" s="11" t="s">
        <v>71</v>
      </c>
      <c r="AY215" s="187" t="s">
        <v>126</v>
      </c>
    </row>
    <row r="216" spans="2:51" s="12" customFormat="1">
      <c r="B216" s="193"/>
      <c r="D216" s="186" t="s">
        <v>138</v>
      </c>
      <c r="E216" s="194" t="s">
        <v>5</v>
      </c>
      <c r="F216" s="195" t="s">
        <v>154</v>
      </c>
      <c r="H216" s="196">
        <v>304.35000000000002</v>
      </c>
      <c r="I216" s="197"/>
      <c r="L216" s="193"/>
      <c r="M216" s="198"/>
      <c r="N216" s="199"/>
      <c r="O216" s="199"/>
      <c r="P216" s="199"/>
      <c r="Q216" s="199"/>
      <c r="R216" s="199"/>
      <c r="S216" s="199"/>
      <c r="T216" s="200"/>
      <c r="AT216" s="194" t="s">
        <v>138</v>
      </c>
      <c r="AU216" s="194" t="s">
        <v>81</v>
      </c>
      <c r="AV216" s="12" t="s">
        <v>81</v>
      </c>
      <c r="AW216" s="12" t="s">
        <v>35</v>
      </c>
      <c r="AX216" s="12" t="s">
        <v>71</v>
      </c>
      <c r="AY216" s="194" t="s">
        <v>126</v>
      </c>
    </row>
    <row r="217" spans="2:51" s="11" customFormat="1">
      <c r="B217" s="185"/>
      <c r="D217" s="186" t="s">
        <v>138</v>
      </c>
      <c r="E217" s="187" t="s">
        <v>5</v>
      </c>
      <c r="F217" s="188" t="s">
        <v>267</v>
      </c>
      <c r="H217" s="187" t="s">
        <v>5</v>
      </c>
      <c r="I217" s="189"/>
      <c r="L217" s="185"/>
      <c r="M217" s="190"/>
      <c r="N217" s="191"/>
      <c r="O217" s="191"/>
      <c r="P217" s="191"/>
      <c r="Q217" s="191"/>
      <c r="R217" s="191"/>
      <c r="S217" s="191"/>
      <c r="T217" s="192"/>
      <c r="AT217" s="187" t="s">
        <v>138</v>
      </c>
      <c r="AU217" s="187" t="s">
        <v>81</v>
      </c>
      <c r="AV217" s="11" t="s">
        <v>79</v>
      </c>
      <c r="AW217" s="11" t="s">
        <v>35</v>
      </c>
      <c r="AX217" s="11" t="s">
        <v>71</v>
      </c>
      <c r="AY217" s="187" t="s">
        <v>126</v>
      </c>
    </row>
    <row r="218" spans="2:51" s="11" customFormat="1">
      <c r="B218" s="185"/>
      <c r="D218" s="186" t="s">
        <v>138</v>
      </c>
      <c r="E218" s="187" t="s">
        <v>5</v>
      </c>
      <c r="F218" s="188" t="s">
        <v>139</v>
      </c>
      <c r="H218" s="187" t="s">
        <v>5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7" t="s">
        <v>138</v>
      </c>
      <c r="AU218" s="187" t="s">
        <v>81</v>
      </c>
      <c r="AV218" s="11" t="s">
        <v>79</v>
      </c>
      <c r="AW218" s="11" t="s">
        <v>35</v>
      </c>
      <c r="AX218" s="11" t="s">
        <v>71</v>
      </c>
      <c r="AY218" s="187" t="s">
        <v>126</v>
      </c>
    </row>
    <row r="219" spans="2:51" s="12" customFormat="1">
      <c r="B219" s="193"/>
      <c r="D219" s="186" t="s">
        <v>138</v>
      </c>
      <c r="E219" s="194" t="s">
        <v>5</v>
      </c>
      <c r="F219" s="195" t="s">
        <v>140</v>
      </c>
      <c r="H219" s="196">
        <v>179.619</v>
      </c>
      <c r="I219" s="197"/>
      <c r="L219" s="193"/>
      <c r="M219" s="198"/>
      <c r="N219" s="199"/>
      <c r="O219" s="199"/>
      <c r="P219" s="199"/>
      <c r="Q219" s="199"/>
      <c r="R219" s="199"/>
      <c r="S219" s="199"/>
      <c r="T219" s="200"/>
      <c r="AT219" s="194" t="s">
        <v>138</v>
      </c>
      <c r="AU219" s="194" t="s">
        <v>81</v>
      </c>
      <c r="AV219" s="12" t="s">
        <v>81</v>
      </c>
      <c r="AW219" s="12" t="s">
        <v>35</v>
      </c>
      <c r="AX219" s="12" t="s">
        <v>71</v>
      </c>
      <c r="AY219" s="194" t="s">
        <v>126</v>
      </c>
    </row>
    <row r="220" spans="2:51" s="11" customFormat="1">
      <c r="B220" s="185"/>
      <c r="D220" s="186" t="s">
        <v>138</v>
      </c>
      <c r="E220" s="187" t="s">
        <v>5</v>
      </c>
      <c r="F220" s="188" t="s">
        <v>141</v>
      </c>
      <c r="H220" s="187" t="s">
        <v>5</v>
      </c>
      <c r="I220" s="189"/>
      <c r="L220" s="185"/>
      <c r="M220" s="190"/>
      <c r="N220" s="191"/>
      <c r="O220" s="191"/>
      <c r="P220" s="191"/>
      <c r="Q220" s="191"/>
      <c r="R220" s="191"/>
      <c r="S220" s="191"/>
      <c r="T220" s="192"/>
      <c r="AT220" s="187" t="s">
        <v>138</v>
      </c>
      <c r="AU220" s="187" t="s">
        <v>81</v>
      </c>
      <c r="AV220" s="11" t="s">
        <v>79</v>
      </c>
      <c r="AW220" s="11" t="s">
        <v>35</v>
      </c>
      <c r="AX220" s="11" t="s">
        <v>71</v>
      </c>
      <c r="AY220" s="187" t="s">
        <v>126</v>
      </c>
    </row>
    <row r="221" spans="2:51" s="12" customFormat="1">
      <c r="B221" s="193"/>
      <c r="D221" s="186" t="s">
        <v>138</v>
      </c>
      <c r="E221" s="194" t="s">
        <v>5</v>
      </c>
      <c r="F221" s="195" t="s">
        <v>142</v>
      </c>
      <c r="H221" s="196">
        <v>123.565</v>
      </c>
      <c r="I221" s="197"/>
      <c r="L221" s="193"/>
      <c r="M221" s="198"/>
      <c r="N221" s="199"/>
      <c r="O221" s="199"/>
      <c r="P221" s="199"/>
      <c r="Q221" s="199"/>
      <c r="R221" s="199"/>
      <c r="S221" s="199"/>
      <c r="T221" s="200"/>
      <c r="AT221" s="194" t="s">
        <v>138</v>
      </c>
      <c r="AU221" s="194" t="s">
        <v>81</v>
      </c>
      <c r="AV221" s="12" t="s">
        <v>81</v>
      </c>
      <c r="AW221" s="12" t="s">
        <v>35</v>
      </c>
      <c r="AX221" s="12" t="s">
        <v>71</v>
      </c>
      <c r="AY221" s="194" t="s">
        <v>126</v>
      </c>
    </row>
    <row r="222" spans="2:51" s="11" customFormat="1">
      <c r="B222" s="185"/>
      <c r="D222" s="186" t="s">
        <v>138</v>
      </c>
      <c r="E222" s="187" t="s">
        <v>5</v>
      </c>
      <c r="F222" s="188" t="s">
        <v>143</v>
      </c>
      <c r="H222" s="187" t="s">
        <v>5</v>
      </c>
      <c r="I222" s="189"/>
      <c r="L222" s="185"/>
      <c r="M222" s="190"/>
      <c r="N222" s="191"/>
      <c r="O222" s="191"/>
      <c r="P222" s="191"/>
      <c r="Q222" s="191"/>
      <c r="R222" s="191"/>
      <c r="S222" s="191"/>
      <c r="T222" s="192"/>
      <c r="AT222" s="187" t="s">
        <v>138</v>
      </c>
      <c r="AU222" s="187" t="s">
        <v>81</v>
      </c>
      <c r="AV222" s="11" t="s">
        <v>79</v>
      </c>
      <c r="AW222" s="11" t="s">
        <v>35</v>
      </c>
      <c r="AX222" s="11" t="s">
        <v>71</v>
      </c>
      <c r="AY222" s="187" t="s">
        <v>126</v>
      </c>
    </row>
    <row r="223" spans="2:51" s="12" customFormat="1">
      <c r="B223" s="193"/>
      <c r="D223" s="186" t="s">
        <v>138</v>
      </c>
      <c r="E223" s="194" t="s">
        <v>5</v>
      </c>
      <c r="F223" s="195" t="s">
        <v>144</v>
      </c>
      <c r="H223" s="196">
        <v>994.08699999999999</v>
      </c>
      <c r="I223" s="197"/>
      <c r="L223" s="193"/>
      <c r="M223" s="198"/>
      <c r="N223" s="199"/>
      <c r="O223" s="199"/>
      <c r="P223" s="199"/>
      <c r="Q223" s="199"/>
      <c r="R223" s="199"/>
      <c r="S223" s="199"/>
      <c r="T223" s="200"/>
      <c r="AT223" s="194" t="s">
        <v>138</v>
      </c>
      <c r="AU223" s="194" t="s">
        <v>81</v>
      </c>
      <c r="AV223" s="12" t="s">
        <v>81</v>
      </c>
      <c r="AW223" s="12" t="s">
        <v>35</v>
      </c>
      <c r="AX223" s="12" t="s">
        <v>71</v>
      </c>
      <c r="AY223" s="194" t="s">
        <v>126</v>
      </c>
    </row>
    <row r="224" spans="2:51" s="11" customFormat="1">
      <c r="B224" s="185"/>
      <c r="D224" s="186" t="s">
        <v>138</v>
      </c>
      <c r="E224" s="187" t="s">
        <v>5</v>
      </c>
      <c r="F224" s="188" t="s">
        <v>145</v>
      </c>
      <c r="H224" s="187" t="s">
        <v>5</v>
      </c>
      <c r="I224" s="189"/>
      <c r="L224" s="185"/>
      <c r="M224" s="190"/>
      <c r="N224" s="191"/>
      <c r="O224" s="191"/>
      <c r="P224" s="191"/>
      <c r="Q224" s="191"/>
      <c r="R224" s="191"/>
      <c r="S224" s="191"/>
      <c r="T224" s="192"/>
      <c r="AT224" s="187" t="s">
        <v>138</v>
      </c>
      <c r="AU224" s="187" t="s">
        <v>81</v>
      </c>
      <c r="AV224" s="11" t="s">
        <v>79</v>
      </c>
      <c r="AW224" s="11" t="s">
        <v>35</v>
      </c>
      <c r="AX224" s="11" t="s">
        <v>71</v>
      </c>
      <c r="AY224" s="187" t="s">
        <v>126</v>
      </c>
    </row>
    <row r="225" spans="2:65" s="12" customFormat="1">
      <c r="B225" s="193"/>
      <c r="D225" s="186" t="s">
        <v>138</v>
      </c>
      <c r="E225" s="194" t="s">
        <v>5</v>
      </c>
      <c r="F225" s="195" t="s">
        <v>146</v>
      </c>
      <c r="H225" s="196">
        <v>1244.529</v>
      </c>
      <c r="I225" s="197"/>
      <c r="L225" s="193"/>
      <c r="M225" s="198"/>
      <c r="N225" s="199"/>
      <c r="O225" s="199"/>
      <c r="P225" s="199"/>
      <c r="Q225" s="199"/>
      <c r="R225" s="199"/>
      <c r="S225" s="199"/>
      <c r="T225" s="200"/>
      <c r="AT225" s="194" t="s">
        <v>138</v>
      </c>
      <c r="AU225" s="194" t="s">
        <v>81</v>
      </c>
      <c r="AV225" s="12" t="s">
        <v>81</v>
      </c>
      <c r="AW225" s="12" t="s">
        <v>35</v>
      </c>
      <c r="AX225" s="12" t="s">
        <v>71</v>
      </c>
      <c r="AY225" s="194" t="s">
        <v>126</v>
      </c>
    </row>
    <row r="226" spans="2:65" s="11" customFormat="1">
      <c r="B226" s="185"/>
      <c r="D226" s="186" t="s">
        <v>138</v>
      </c>
      <c r="E226" s="187" t="s">
        <v>5</v>
      </c>
      <c r="F226" s="188" t="s">
        <v>147</v>
      </c>
      <c r="H226" s="187" t="s">
        <v>5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7" t="s">
        <v>138</v>
      </c>
      <c r="AU226" s="187" t="s">
        <v>81</v>
      </c>
      <c r="AV226" s="11" t="s">
        <v>79</v>
      </c>
      <c r="AW226" s="11" t="s">
        <v>35</v>
      </c>
      <c r="AX226" s="11" t="s">
        <v>71</v>
      </c>
      <c r="AY226" s="187" t="s">
        <v>126</v>
      </c>
    </row>
    <row r="227" spans="2:65" s="12" customFormat="1">
      <c r="B227" s="193"/>
      <c r="D227" s="186" t="s">
        <v>138</v>
      </c>
      <c r="E227" s="194" t="s">
        <v>5</v>
      </c>
      <c r="F227" s="195" t="s">
        <v>148</v>
      </c>
      <c r="H227" s="196">
        <v>838.64400000000001</v>
      </c>
      <c r="I227" s="197"/>
      <c r="L227" s="193"/>
      <c r="M227" s="198"/>
      <c r="N227" s="199"/>
      <c r="O227" s="199"/>
      <c r="P227" s="199"/>
      <c r="Q227" s="199"/>
      <c r="R227" s="199"/>
      <c r="S227" s="199"/>
      <c r="T227" s="200"/>
      <c r="AT227" s="194" t="s">
        <v>138</v>
      </c>
      <c r="AU227" s="194" t="s">
        <v>81</v>
      </c>
      <c r="AV227" s="12" t="s">
        <v>81</v>
      </c>
      <c r="AW227" s="12" t="s">
        <v>35</v>
      </c>
      <c r="AX227" s="12" t="s">
        <v>71</v>
      </c>
      <c r="AY227" s="194" t="s">
        <v>126</v>
      </c>
    </row>
    <row r="228" spans="2:65" s="11" customFormat="1">
      <c r="B228" s="185"/>
      <c r="D228" s="186" t="s">
        <v>138</v>
      </c>
      <c r="E228" s="187" t="s">
        <v>5</v>
      </c>
      <c r="F228" s="188" t="s">
        <v>149</v>
      </c>
      <c r="H228" s="187" t="s">
        <v>5</v>
      </c>
      <c r="I228" s="189"/>
      <c r="L228" s="185"/>
      <c r="M228" s="190"/>
      <c r="N228" s="191"/>
      <c r="O228" s="191"/>
      <c r="P228" s="191"/>
      <c r="Q228" s="191"/>
      <c r="R228" s="191"/>
      <c r="S228" s="191"/>
      <c r="T228" s="192"/>
      <c r="AT228" s="187" t="s">
        <v>138</v>
      </c>
      <c r="AU228" s="187" t="s">
        <v>81</v>
      </c>
      <c r="AV228" s="11" t="s">
        <v>79</v>
      </c>
      <c r="AW228" s="11" t="s">
        <v>35</v>
      </c>
      <c r="AX228" s="11" t="s">
        <v>71</v>
      </c>
      <c r="AY228" s="187" t="s">
        <v>126</v>
      </c>
    </row>
    <row r="229" spans="2:65" s="12" customFormat="1">
      <c r="B229" s="193"/>
      <c r="D229" s="186" t="s">
        <v>138</v>
      </c>
      <c r="E229" s="194" t="s">
        <v>5</v>
      </c>
      <c r="F229" s="195" t="s">
        <v>150</v>
      </c>
      <c r="H229" s="196">
        <v>785.64700000000005</v>
      </c>
      <c r="I229" s="197"/>
      <c r="L229" s="193"/>
      <c r="M229" s="198"/>
      <c r="N229" s="199"/>
      <c r="O229" s="199"/>
      <c r="P229" s="199"/>
      <c r="Q229" s="199"/>
      <c r="R229" s="199"/>
      <c r="S229" s="199"/>
      <c r="T229" s="200"/>
      <c r="AT229" s="194" t="s">
        <v>138</v>
      </c>
      <c r="AU229" s="194" t="s">
        <v>81</v>
      </c>
      <c r="AV229" s="12" t="s">
        <v>81</v>
      </c>
      <c r="AW229" s="12" t="s">
        <v>35</v>
      </c>
      <c r="AX229" s="12" t="s">
        <v>71</v>
      </c>
      <c r="AY229" s="194" t="s">
        <v>126</v>
      </c>
    </row>
    <row r="230" spans="2:65" s="11" customFormat="1">
      <c r="B230" s="185"/>
      <c r="D230" s="186" t="s">
        <v>138</v>
      </c>
      <c r="E230" s="187" t="s">
        <v>5</v>
      </c>
      <c r="F230" s="188" t="s">
        <v>151</v>
      </c>
      <c r="H230" s="187" t="s">
        <v>5</v>
      </c>
      <c r="I230" s="189"/>
      <c r="L230" s="185"/>
      <c r="M230" s="190"/>
      <c r="N230" s="191"/>
      <c r="O230" s="191"/>
      <c r="P230" s="191"/>
      <c r="Q230" s="191"/>
      <c r="R230" s="191"/>
      <c r="S230" s="191"/>
      <c r="T230" s="192"/>
      <c r="AT230" s="187" t="s">
        <v>138</v>
      </c>
      <c r="AU230" s="187" t="s">
        <v>81</v>
      </c>
      <c r="AV230" s="11" t="s">
        <v>79</v>
      </c>
      <c r="AW230" s="11" t="s">
        <v>35</v>
      </c>
      <c r="AX230" s="11" t="s">
        <v>71</v>
      </c>
      <c r="AY230" s="187" t="s">
        <v>126</v>
      </c>
    </row>
    <row r="231" spans="2:65" s="12" customFormat="1">
      <c r="B231" s="193"/>
      <c r="D231" s="186" t="s">
        <v>138</v>
      </c>
      <c r="E231" s="194" t="s">
        <v>5</v>
      </c>
      <c r="F231" s="195" t="s">
        <v>152</v>
      </c>
      <c r="H231" s="196">
        <v>457.84899999999999</v>
      </c>
      <c r="I231" s="197"/>
      <c r="L231" s="193"/>
      <c r="M231" s="198"/>
      <c r="N231" s="199"/>
      <c r="O231" s="199"/>
      <c r="P231" s="199"/>
      <c r="Q231" s="199"/>
      <c r="R231" s="199"/>
      <c r="S231" s="199"/>
      <c r="T231" s="200"/>
      <c r="AT231" s="194" t="s">
        <v>138</v>
      </c>
      <c r="AU231" s="194" t="s">
        <v>81</v>
      </c>
      <c r="AV231" s="12" t="s">
        <v>81</v>
      </c>
      <c r="AW231" s="12" t="s">
        <v>35</v>
      </c>
      <c r="AX231" s="12" t="s">
        <v>71</v>
      </c>
      <c r="AY231" s="194" t="s">
        <v>126</v>
      </c>
    </row>
    <row r="232" spans="2:65" s="11" customFormat="1">
      <c r="B232" s="185"/>
      <c r="D232" s="186" t="s">
        <v>138</v>
      </c>
      <c r="E232" s="187" t="s">
        <v>5</v>
      </c>
      <c r="F232" s="188" t="s">
        <v>153</v>
      </c>
      <c r="H232" s="187" t="s">
        <v>5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7" t="s">
        <v>138</v>
      </c>
      <c r="AU232" s="187" t="s">
        <v>81</v>
      </c>
      <c r="AV232" s="11" t="s">
        <v>79</v>
      </c>
      <c r="AW232" s="11" t="s">
        <v>35</v>
      </c>
      <c r="AX232" s="11" t="s">
        <v>71</v>
      </c>
      <c r="AY232" s="187" t="s">
        <v>126</v>
      </c>
    </row>
    <row r="233" spans="2:65" s="12" customFormat="1">
      <c r="B233" s="193"/>
      <c r="D233" s="186" t="s">
        <v>138</v>
      </c>
      <c r="E233" s="194" t="s">
        <v>5</v>
      </c>
      <c r="F233" s="195" t="s">
        <v>154</v>
      </c>
      <c r="H233" s="196">
        <v>304.35000000000002</v>
      </c>
      <c r="I233" s="197"/>
      <c r="L233" s="193"/>
      <c r="M233" s="198"/>
      <c r="N233" s="199"/>
      <c r="O233" s="199"/>
      <c r="P233" s="199"/>
      <c r="Q233" s="199"/>
      <c r="R233" s="199"/>
      <c r="S233" s="199"/>
      <c r="T233" s="200"/>
      <c r="AT233" s="194" t="s">
        <v>138</v>
      </c>
      <c r="AU233" s="194" t="s">
        <v>81</v>
      </c>
      <c r="AV233" s="12" t="s">
        <v>81</v>
      </c>
      <c r="AW233" s="12" t="s">
        <v>35</v>
      </c>
      <c r="AX233" s="12" t="s">
        <v>71</v>
      </c>
      <c r="AY233" s="194" t="s">
        <v>126</v>
      </c>
    </row>
    <row r="234" spans="2:65" s="13" customFormat="1">
      <c r="B234" s="201"/>
      <c r="D234" s="186" t="s">
        <v>138</v>
      </c>
      <c r="E234" s="202" t="s">
        <v>5</v>
      </c>
      <c r="F234" s="203" t="s">
        <v>155</v>
      </c>
      <c r="H234" s="204">
        <v>9856.58</v>
      </c>
      <c r="I234" s="205"/>
      <c r="L234" s="201"/>
      <c r="M234" s="206"/>
      <c r="N234" s="207"/>
      <c r="O234" s="207"/>
      <c r="P234" s="207"/>
      <c r="Q234" s="207"/>
      <c r="R234" s="207"/>
      <c r="S234" s="207"/>
      <c r="T234" s="208"/>
      <c r="AT234" s="202" t="s">
        <v>138</v>
      </c>
      <c r="AU234" s="202" t="s">
        <v>81</v>
      </c>
      <c r="AV234" s="13" t="s">
        <v>135</v>
      </c>
      <c r="AW234" s="13" t="s">
        <v>35</v>
      </c>
      <c r="AX234" s="13" t="s">
        <v>79</v>
      </c>
      <c r="AY234" s="202" t="s">
        <v>126</v>
      </c>
    </row>
    <row r="235" spans="2:65" s="1" customFormat="1" ht="25.5" customHeight="1">
      <c r="B235" s="172"/>
      <c r="C235" s="173" t="s">
        <v>268</v>
      </c>
      <c r="D235" s="173" t="s">
        <v>130</v>
      </c>
      <c r="E235" s="174" t="s">
        <v>269</v>
      </c>
      <c r="F235" s="175" t="s">
        <v>270</v>
      </c>
      <c r="G235" s="176" t="s">
        <v>133</v>
      </c>
      <c r="H235" s="177">
        <v>4928.29</v>
      </c>
      <c r="I235" s="178"/>
      <c r="J235" s="179">
        <f>ROUND(I235*H235,2)</f>
        <v>0</v>
      </c>
      <c r="K235" s="175" t="s">
        <v>134</v>
      </c>
      <c r="L235" s="40"/>
      <c r="M235" s="180" t="s">
        <v>5</v>
      </c>
      <c r="N235" s="181" t="s">
        <v>42</v>
      </c>
      <c r="O235" s="41"/>
      <c r="P235" s="182">
        <f>O235*H235</f>
        <v>0</v>
      </c>
      <c r="Q235" s="182">
        <v>0</v>
      </c>
      <c r="R235" s="182">
        <f>Q235*H235</f>
        <v>0</v>
      </c>
      <c r="S235" s="182">
        <v>0</v>
      </c>
      <c r="T235" s="183">
        <f>S235*H235</f>
        <v>0</v>
      </c>
      <c r="AR235" s="23" t="s">
        <v>135</v>
      </c>
      <c r="AT235" s="23" t="s">
        <v>130</v>
      </c>
      <c r="AU235" s="23" t="s">
        <v>81</v>
      </c>
      <c r="AY235" s="23" t="s">
        <v>126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23" t="s">
        <v>79</v>
      </c>
      <c r="BK235" s="184">
        <f>ROUND(I235*H235,2)</f>
        <v>0</v>
      </c>
      <c r="BL235" s="23" t="s">
        <v>135</v>
      </c>
      <c r="BM235" s="23" t="s">
        <v>271</v>
      </c>
    </row>
    <row r="236" spans="2:65" s="11" customFormat="1">
      <c r="B236" s="185"/>
      <c r="D236" s="186" t="s">
        <v>138</v>
      </c>
      <c r="E236" s="187" t="s">
        <v>5</v>
      </c>
      <c r="F236" s="188" t="s">
        <v>139</v>
      </c>
      <c r="H236" s="187" t="s">
        <v>5</v>
      </c>
      <c r="I236" s="189"/>
      <c r="L236" s="185"/>
      <c r="M236" s="190"/>
      <c r="N236" s="191"/>
      <c r="O236" s="191"/>
      <c r="P236" s="191"/>
      <c r="Q236" s="191"/>
      <c r="R236" s="191"/>
      <c r="S236" s="191"/>
      <c r="T236" s="192"/>
      <c r="AT236" s="187" t="s">
        <v>138</v>
      </c>
      <c r="AU236" s="187" t="s">
        <v>81</v>
      </c>
      <c r="AV236" s="11" t="s">
        <v>79</v>
      </c>
      <c r="AW236" s="11" t="s">
        <v>35</v>
      </c>
      <c r="AX236" s="11" t="s">
        <v>71</v>
      </c>
      <c r="AY236" s="187" t="s">
        <v>126</v>
      </c>
    </row>
    <row r="237" spans="2:65" s="12" customFormat="1">
      <c r="B237" s="193"/>
      <c r="D237" s="186" t="s">
        <v>138</v>
      </c>
      <c r="E237" s="194" t="s">
        <v>5</v>
      </c>
      <c r="F237" s="195" t="s">
        <v>140</v>
      </c>
      <c r="H237" s="196">
        <v>179.619</v>
      </c>
      <c r="I237" s="197"/>
      <c r="L237" s="193"/>
      <c r="M237" s="198"/>
      <c r="N237" s="199"/>
      <c r="O237" s="199"/>
      <c r="P237" s="199"/>
      <c r="Q237" s="199"/>
      <c r="R237" s="199"/>
      <c r="S237" s="199"/>
      <c r="T237" s="200"/>
      <c r="AT237" s="194" t="s">
        <v>138</v>
      </c>
      <c r="AU237" s="194" t="s">
        <v>81</v>
      </c>
      <c r="AV237" s="12" t="s">
        <v>81</v>
      </c>
      <c r="AW237" s="12" t="s">
        <v>35</v>
      </c>
      <c r="AX237" s="12" t="s">
        <v>71</v>
      </c>
      <c r="AY237" s="194" t="s">
        <v>126</v>
      </c>
    </row>
    <row r="238" spans="2:65" s="11" customFormat="1">
      <c r="B238" s="185"/>
      <c r="D238" s="186" t="s">
        <v>138</v>
      </c>
      <c r="E238" s="187" t="s">
        <v>5</v>
      </c>
      <c r="F238" s="188" t="s">
        <v>141</v>
      </c>
      <c r="H238" s="187" t="s">
        <v>5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7" t="s">
        <v>138</v>
      </c>
      <c r="AU238" s="187" t="s">
        <v>81</v>
      </c>
      <c r="AV238" s="11" t="s">
        <v>79</v>
      </c>
      <c r="AW238" s="11" t="s">
        <v>35</v>
      </c>
      <c r="AX238" s="11" t="s">
        <v>71</v>
      </c>
      <c r="AY238" s="187" t="s">
        <v>126</v>
      </c>
    </row>
    <row r="239" spans="2:65" s="12" customFormat="1">
      <c r="B239" s="193"/>
      <c r="D239" s="186" t="s">
        <v>138</v>
      </c>
      <c r="E239" s="194" t="s">
        <v>5</v>
      </c>
      <c r="F239" s="195" t="s">
        <v>142</v>
      </c>
      <c r="H239" s="196">
        <v>123.565</v>
      </c>
      <c r="I239" s="197"/>
      <c r="L239" s="193"/>
      <c r="M239" s="198"/>
      <c r="N239" s="199"/>
      <c r="O239" s="199"/>
      <c r="P239" s="199"/>
      <c r="Q239" s="199"/>
      <c r="R239" s="199"/>
      <c r="S239" s="199"/>
      <c r="T239" s="200"/>
      <c r="AT239" s="194" t="s">
        <v>138</v>
      </c>
      <c r="AU239" s="194" t="s">
        <v>81</v>
      </c>
      <c r="AV239" s="12" t="s">
        <v>81</v>
      </c>
      <c r="AW239" s="12" t="s">
        <v>35</v>
      </c>
      <c r="AX239" s="12" t="s">
        <v>71</v>
      </c>
      <c r="AY239" s="194" t="s">
        <v>126</v>
      </c>
    </row>
    <row r="240" spans="2:65" s="11" customFormat="1">
      <c r="B240" s="185"/>
      <c r="D240" s="186" t="s">
        <v>138</v>
      </c>
      <c r="E240" s="187" t="s">
        <v>5</v>
      </c>
      <c r="F240" s="188" t="s">
        <v>143</v>
      </c>
      <c r="H240" s="187" t="s">
        <v>5</v>
      </c>
      <c r="I240" s="189"/>
      <c r="L240" s="185"/>
      <c r="M240" s="190"/>
      <c r="N240" s="191"/>
      <c r="O240" s="191"/>
      <c r="P240" s="191"/>
      <c r="Q240" s="191"/>
      <c r="R240" s="191"/>
      <c r="S240" s="191"/>
      <c r="T240" s="192"/>
      <c r="AT240" s="187" t="s">
        <v>138</v>
      </c>
      <c r="AU240" s="187" t="s">
        <v>81</v>
      </c>
      <c r="AV240" s="11" t="s">
        <v>79</v>
      </c>
      <c r="AW240" s="11" t="s">
        <v>35</v>
      </c>
      <c r="AX240" s="11" t="s">
        <v>71</v>
      </c>
      <c r="AY240" s="187" t="s">
        <v>126</v>
      </c>
    </row>
    <row r="241" spans="2:65" s="12" customFormat="1">
      <c r="B241" s="193"/>
      <c r="D241" s="186" t="s">
        <v>138</v>
      </c>
      <c r="E241" s="194" t="s">
        <v>5</v>
      </c>
      <c r="F241" s="195" t="s">
        <v>144</v>
      </c>
      <c r="H241" s="196">
        <v>994.08699999999999</v>
      </c>
      <c r="I241" s="197"/>
      <c r="L241" s="193"/>
      <c r="M241" s="198"/>
      <c r="N241" s="199"/>
      <c r="O241" s="199"/>
      <c r="P241" s="199"/>
      <c r="Q241" s="199"/>
      <c r="R241" s="199"/>
      <c r="S241" s="199"/>
      <c r="T241" s="200"/>
      <c r="AT241" s="194" t="s">
        <v>138</v>
      </c>
      <c r="AU241" s="194" t="s">
        <v>81</v>
      </c>
      <c r="AV241" s="12" t="s">
        <v>81</v>
      </c>
      <c r="AW241" s="12" t="s">
        <v>35</v>
      </c>
      <c r="AX241" s="12" t="s">
        <v>71</v>
      </c>
      <c r="AY241" s="194" t="s">
        <v>126</v>
      </c>
    </row>
    <row r="242" spans="2:65" s="11" customFormat="1">
      <c r="B242" s="185"/>
      <c r="D242" s="186" t="s">
        <v>138</v>
      </c>
      <c r="E242" s="187" t="s">
        <v>5</v>
      </c>
      <c r="F242" s="188" t="s">
        <v>145</v>
      </c>
      <c r="H242" s="187" t="s">
        <v>5</v>
      </c>
      <c r="I242" s="189"/>
      <c r="L242" s="185"/>
      <c r="M242" s="190"/>
      <c r="N242" s="191"/>
      <c r="O242" s="191"/>
      <c r="P242" s="191"/>
      <c r="Q242" s="191"/>
      <c r="R242" s="191"/>
      <c r="S242" s="191"/>
      <c r="T242" s="192"/>
      <c r="AT242" s="187" t="s">
        <v>138</v>
      </c>
      <c r="AU242" s="187" t="s">
        <v>81</v>
      </c>
      <c r="AV242" s="11" t="s">
        <v>79</v>
      </c>
      <c r="AW242" s="11" t="s">
        <v>35</v>
      </c>
      <c r="AX242" s="11" t="s">
        <v>71</v>
      </c>
      <c r="AY242" s="187" t="s">
        <v>126</v>
      </c>
    </row>
    <row r="243" spans="2:65" s="12" customFormat="1">
      <c r="B243" s="193"/>
      <c r="D243" s="186" t="s">
        <v>138</v>
      </c>
      <c r="E243" s="194" t="s">
        <v>5</v>
      </c>
      <c r="F243" s="195" t="s">
        <v>146</v>
      </c>
      <c r="H243" s="196">
        <v>1244.529</v>
      </c>
      <c r="I243" s="197"/>
      <c r="L243" s="193"/>
      <c r="M243" s="198"/>
      <c r="N243" s="199"/>
      <c r="O243" s="199"/>
      <c r="P243" s="199"/>
      <c r="Q243" s="199"/>
      <c r="R243" s="199"/>
      <c r="S243" s="199"/>
      <c r="T243" s="200"/>
      <c r="AT243" s="194" t="s">
        <v>138</v>
      </c>
      <c r="AU243" s="194" t="s">
        <v>81</v>
      </c>
      <c r="AV243" s="12" t="s">
        <v>81</v>
      </c>
      <c r="AW243" s="12" t="s">
        <v>35</v>
      </c>
      <c r="AX243" s="12" t="s">
        <v>71</v>
      </c>
      <c r="AY243" s="194" t="s">
        <v>126</v>
      </c>
    </row>
    <row r="244" spans="2:65" s="11" customFormat="1">
      <c r="B244" s="185"/>
      <c r="D244" s="186" t="s">
        <v>138</v>
      </c>
      <c r="E244" s="187" t="s">
        <v>5</v>
      </c>
      <c r="F244" s="188" t="s">
        <v>147</v>
      </c>
      <c r="H244" s="187" t="s">
        <v>5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7" t="s">
        <v>138</v>
      </c>
      <c r="AU244" s="187" t="s">
        <v>81</v>
      </c>
      <c r="AV244" s="11" t="s">
        <v>79</v>
      </c>
      <c r="AW244" s="11" t="s">
        <v>35</v>
      </c>
      <c r="AX244" s="11" t="s">
        <v>71</v>
      </c>
      <c r="AY244" s="187" t="s">
        <v>126</v>
      </c>
    </row>
    <row r="245" spans="2:65" s="12" customFormat="1">
      <c r="B245" s="193"/>
      <c r="D245" s="186" t="s">
        <v>138</v>
      </c>
      <c r="E245" s="194" t="s">
        <v>5</v>
      </c>
      <c r="F245" s="195" t="s">
        <v>148</v>
      </c>
      <c r="H245" s="196">
        <v>838.64400000000001</v>
      </c>
      <c r="I245" s="197"/>
      <c r="L245" s="193"/>
      <c r="M245" s="198"/>
      <c r="N245" s="199"/>
      <c r="O245" s="199"/>
      <c r="P245" s="199"/>
      <c r="Q245" s="199"/>
      <c r="R245" s="199"/>
      <c r="S245" s="199"/>
      <c r="T245" s="200"/>
      <c r="AT245" s="194" t="s">
        <v>138</v>
      </c>
      <c r="AU245" s="194" t="s">
        <v>81</v>
      </c>
      <c r="AV245" s="12" t="s">
        <v>81</v>
      </c>
      <c r="AW245" s="12" t="s">
        <v>35</v>
      </c>
      <c r="AX245" s="12" t="s">
        <v>71</v>
      </c>
      <c r="AY245" s="194" t="s">
        <v>126</v>
      </c>
    </row>
    <row r="246" spans="2:65" s="11" customFormat="1">
      <c r="B246" s="185"/>
      <c r="D246" s="186" t="s">
        <v>138</v>
      </c>
      <c r="E246" s="187" t="s">
        <v>5</v>
      </c>
      <c r="F246" s="188" t="s">
        <v>149</v>
      </c>
      <c r="H246" s="187" t="s">
        <v>5</v>
      </c>
      <c r="I246" s="189"/>
      <c r="L246" s="185"/>
      <c r="M246" s="190"/>
      <c r="N246" s="191"/>
      <c r="O246" s="191"/>
      <c r="P246" s="191"/>
      <c r="Q246" s="191"/>
      <c r="R246" s="191"/>
      <c r="S246" s="191"/>
      <c r="T246" s="192"/>
      <c r="AT246" s="187" t="s">
        <v>138</v>
      </c>
      <c r="AU246" s="187" t="s">
        <v>81</v>
      </c>
      <c r="AV246" s="11" t="s">
        <v>79</v>
      </c>
      <c r="AW246" s="11" t="s">
        <v>35</v>
      </c>
      <c r="AX246" s="11" t="s">
        <v>71</v>
      </c>
      <c r="AY246" s="187" t="s">
        <v>126</v>
      </c>
    </row>
    <row r="247" spans="2:65" s="12" customFormat="1">
      <c r="B247" s="193"/>
      <c r="D247" s="186" t="s">
        <v>138</v>
      </c>
      <c r="E247" s="194" t="s">
        <v>5</v>
      </c>
      <c r="F247" s="195" t="s">
        <v>150</v>
      </c>
      <c r="H247" s="196">
        <v>785.64700000000005</v>
      </c>
      <c r="I247" s="197"/>
      <c r="L247" s="193"/>
      <c r="M247" s="198"/>
      <c r="N247" s="199"/>
      <c r="O247" s="199"/>
      <c r="P247" s="199"/>
      <c r="Q247" s="199"/>
      <c r="R247" s="199"/>
      <c r="S247" s="199"/>
      <c r="T247" s="200"/>
      <c r="AT247" s="194" t="s">
        <v>138</v>
      </c>
      <c r="AU247" s="194" t="s">
        <v>81</v>
      </c>
      <c r="AV247" s="12" t="s">
        <v>81</v>
      </c>
      <c r="AW247" s="12" t="s">
        <v>35</v>
      </c>
      <c r="AX247" s="12" t="s">
        <v>71</v>
      </c>
      <c r="AY247" s="194" t="s">
        <v>126</v>
      </c>
    </row>
    <row r="248" spans="2:65" s="11" customFormat="1">
      <c r="B248" s="185"/>
      <c r="D248" s="186" t="s">
        <v>138</v>
      </c>
      <c r="E248" s="187" t="s">
        <v>5</v>
      </c>
      <c r="F248" s="188" t="s">
        <v>151</v>
      </c>
      <c r="H248" s="187" t="s">
        <v>5</v>
      </c>
      <c r="I248" s="189"/>
      <c r="L248" s="185"/>
      <c r="M248" s="190"/>
      <c r="N248" s="191"/>
      <c r="O248" s="191"/>
      <c r="P248" s="191"/>
      <c r="Q248" s="191"/>
      <c r="R248" s="191"/>
      <c r="S248" s="191"/>
      <c r="T248" s="192"/>
      <c r="AT248" s="187" t="s">
        <v>138</v>
      </c>
      <c r="AU248" s="187" t="s">
        <v>81</v>
      </c>
      <c r="AV248" s="11" t="s">
        <v>79</v>
      </c>
      <c r="AW248" s="11" t="s">
        <v>35</v>
      </c>
      <c r="AX248" s="11" t="s">
        <v>71</v>
      </c>
      <c r="AY248" s="187" t="s">
        <v>126</v>
      </c>
    </row>
    <row r="249" spans="2:65" s="12" customFormat="1">
      <c r="B249" s="193"/>
      <c r="D249" s="186" t="s">
        <v>138</v>
      </c>
      <c r="E249" s="194" t="s">
        <v>5</v>
      </c>
      <c r="F249" s="195" t="s">
        <v>152</v>
      </c>
      <c r="H249" s="196">
        <v>457.84899999999999</v>
      </c>
      <c r="I249" s="197"/>
      <c r="L249" s="193"/>
      <c r="M249" s="198"/>
      <c r="N249" s="199"/>
      <c r="O249" s="199"/>
      <c r="P249" s="199"/>
      <c r="Q249" s="199"/>
      <c r="R249" s="199"/>
      <c r="S249" s="199"/>
      <c r="T249" s="200"/>
      <c r="AT249" s="194" t="s">
        <v>138</v>
      </c>
      <c r="AU249" s="194" t="s">
        <v>81</v>
      </c>
      <c r="AV249" s="12" t="s">
        <v>81</v>
      </c>
      <c r="AW249" s="12" t="s">
        <v>35</v>
      </c>
      <c r="AX249" s="12" t="s">
        <v>71</v>
      </c>
      <c r="AY249" s="194" t="s">
        <v>126</v>
      </c>
    </row>
    <row r="250" spans="2:65" s="11" customFormat="1">
      <c r="B250" s="185"/>
      <c r="D250" s="186" t="s">
        <v>138</v>
      </c>
      <c r="E250" s="187" t="s">
        <v>5</v>
      </c>
      <c r="F250" s="188" t="s">
        <v>153</v>
      </c>
      <c r="H250" s="187" t="s">
        <v>5</v>
      </c>
      <c r="I250" s="189"/>
      <c r="L250" s="185"/>
      <c r="M250" s="190"/>
      <c r="N250" s="191"/>
      <c r="O250" s="191"/>
      <c r="P250" s="191"/>
      <c r="Q250" s="191"/>
      <c r="R250" s="191"/>
      <c r="S250" s="191"/>
      <c r="T250" s="192"/>
      <c r="AT250" s="187" t="s">
        <v>138</v>
      </c>
      <c r="AU250" s="187" t="s">
        <v>81</v>
      </c>
      <c r="AV250" s="11" t="s">
        <v>79</v>
      </c>
      <c r="AW250" s="11" t="s">
        <v>35</v>
      </c>
      <c r="AX250" s="11" t="s">
        <v>71</v>
      </c>
      <c r="AY250" s="187" t="s">
        <v>126</v>
      </c>
    </row>
    <row r="251" spans="2:65" s="12" customFormat="1">
      <c r="B251" s="193"/>
      <c r="D251" s="186" t="s">
        <v>138</v>
      </c>
      <c r="E251" s="194" t="s">
        <v>5</v>
      </c>
      <c r="F251" s="195" t="s">
        <v>154</v>
      </c>
      <c r="H251" s="196">
        <v>304.35000000000002</v>
      </c>
      <c r="I251" s="197"/>
      <c r="L251" s="193"/>
      <c r="M251" s="198"/>
      <c r="N251" s="199"/>
      <c r="O251" s="199"/>
      <c r="P251" s="199"/>
      <c r="Q251" s="199"/>
      <c r="R251" s="199"/>
      <c r="S251" s="199"/>
      <c r="T251" s="200"/>
      <c r="AT251" s="194" t="s">
        <v>138</v>
      </c>
      <c r="AU251" s="194" t="s">
        <v>81</v>
      </c>
      <c r="AV251" s="12" t="s">
        <v>81</v>
      </c>
      <c r="AW251" s="12" t="s">
        <v>35</v>
      </c>
      <c r="AX251" s="12" t="s">
        <v>71</v>
      </c>
      <c r="AY251" s="194" t="s">
        <v>126</v>
      </c>
    </row>
    <row r="252" spans="2:65" s="13" customFormat="1">
      <c r="B252" s="201"/>
      <c r="D252" s="186" t="s">
        <v>138</v>
      </c>
      <c r="E252" s="202" t="s">
        <v>5</v>
      </c>
      <c r="F252" s="203" t="s">
        <v>155</v>
      </c>
      <c r="H252" s="204">
        <v>4928.29</v>
      </c>
      <c r="I252" s="205"/>
      <c r="L252" s="201"/>
      <c r="M252" s="206"/>
      <c r="N252" s="207"/>
      <c r="O252" s="207"/>
      <c r="P252" s="207"/>
      <c r="Q252" s="207"/>
      <c r="R252" s="207"/>
      <c r="S252" s="207"/>
      <c r="T252" s="208"/>
      <c r="AT252" s="202" t="s">
        <v>138</v>
      </c>
      <c r="AU252" s="202" t="s">
        <v>81</v>
      </c>
      <c r="AV252" s="13" t="s">
        <v>135</v>
      </c>
      <c r="AW252" s="13" t="s">
        <v>35</v>
      </c>
      <c r="AX252" s="13" t="s">
        <v>79</v>
      </c>
      <c r="AY252" s="202" t="s">
        <v>126</v>
      </c>
    </row>
    <row r="253" spans="2:65" s="1" customFormat="1" ht="25.5" customHeight="1">
      <c r="B253" s="172"/>
      <c r="C253" s="173" t="s">
        <v>272</v>
      </c>
      <c r="D253" s="173" t="s">
        <v>130</v>
      </c>
      <c r="E253" s="174" t="s">
        <v>273</v>
      </c>
      <c r="F253" s="175" t="s">
        <v>274</v>
      </c>
      <c r="G253" s="176" t="s">
        <v>133</v>
      </c>
      <c r="H253" s="177">
        <v>4928.29</v>
      </c>
      <c r="I253" s="178"/>
      <c r="J253" s="179">
        <f>ROUND(I253*H253,2)</f>
        <v>0</v>
      </c>
      <c r="K253" s="175" t="s">
        <v>134</v>
      </c>
      <c r="L253" s="40"/>
      <c r="M253" s="180" t="s">
        <v>5</v>
      </c>
      <c r="N253" s="181" t="s">
        <v>42</v>
      </c>
      <c r="O253" s="41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AR253" s="23" t="s">
        <v>135</v>
      </c>
      <c r="AT253" s="23" t="s">
        <v>130</v>
      </c>
      <c r="AU253" s="23" t="s">
        <v>81</v>
      </c>
      <c r="AY253" s="23" t="s">
        <v>126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23" t="s">
        <v>79</v>
      </c>
      <c r="BK253" s="184">
        <f>ROUND(I253*H253,2)</f>
        <v>0</v>
      </c>
      <c r="BL253" s="23" t="s">
        <v>135</v>
      </c>
      <c r="BM253" s="23" t="s">
        <v>275</v>
      </c>
    </row>
    <row r="254" spans="2:65" s="11" customFormat="1">
      <c r="B254" s="185"/>
      <c r="D254" s="186" t="s">
        <v>138</v>
      </c>
      <c r="E254" s="187" t="s">
        <v>5</v>
      </c>
      <c r="F254" s="188" t="s">
        <v>139</v>
      </c>
      <c r="H254" s="187" t="s">
        <v>5</v>
      </c>
      <c r="I254" s="189"/>
      <c r="L254" s="185"/>
      <c r="M254" s="190"/>
      <c r="N254" s="191"/>
      <c r="O254" s="191"/>
      <c r="P254" s="191"/>
      <c r="Q254" s="191"/>
      <c r="R254" s="191"/>
      <c r="S254" s="191"/>
      <c r="T254" s="192"/>
      <c r="AT254" s="187" t="s">
        <v>138</v>
      </c>
      <c r="AU254" s="187" t="s">
        <v>81</v>
      </c>
      <c r="AV254" s="11" t="s">
        <v>79</v>
      </c>
      <c r="AW254" s="11" t="s">
        <v>35</v>
      </c>
      <c r="AX254" s="11" t="s">
        <v>71</v>
      </c>
      <c r="AY254" s="187" t="s">
        <v>126</v>
      </c>
    </row>
    <row r="255" spans="2:65" s="12" customFormat="1">
      <c r="B255" s="193"/>
      <c r="D255" s="186" t="s">
        <v>138</v>
      </c>
      <c r="E255" s="194" t="s">
        <v>5</v>
      </c>
      <c r="F255" s="195" t="s">
        <v>140</v>
      </c>
      <c r="H255" s="196">
        <v>179.619</v>
      </c>
      <c r="I255" s="197"/>
      <c r="L255" s="193"/>
      <c r="M255" s="198"/>
      <c r="N255" s="199"/>
      <c r="O255" s="199"/>
      <c r="P255" s="199"/>
      <c r="Q255" s="199"/>
      <c r="R255" s="199"/>
      <c r="S255" s="199"/>
      <c r="T255" s="200"/>
      <c r="AT255" s="194" t="s">
        <v>138</v>
      </c>
      <c r="AU255" s="194" t="s">
        <v>81</v>
      </c>
      <c r="AV255" s="12" t="s">
        <v>81</v>
      </c>
      <c r="AW255" s="12" t="s">
        <v>35</v>
      </c>
      <c r="AX255" s="12" t="s">
        <v>71</v>
      </c>
      <c r="AY255" s="194" t="s">
        <v>126</v>
      </c>
    </row>
    <row r="256" spans="2:65" s="11" customFormat="1">
      <c r="B256" s="185"/>
      <c r="D256" s="186" t="s">
        <v>138</v>
      </c>
      <c r="E256" s="187" t="s">
        <v>5</v>
      </c>
      <c r="F256" s="188" t="s">
        <v>141</v>
      </c>
      <c r="H256" s="187" t="s">
        <v>5</v>
      </c>
      <c r="I256" s="189"/>
      <c r="L256" s="185"/>
      <c r="M256" s="190"/>
      <c r="N256" s="191"/>
      <c r="O256" s="191"/>
      <c r="P256" s="191"/>
      <c r="Q256" s="191"/>
      <c r="R256" s="191"/>
      <c r="S256" s="191"/>
      <c r="T256" s="192"/>
      <c r="AT256" s="187" t="s">
        <v>138</v>
      </c>
      <c r="AU256" s="187" t="s">
        <v>81</v>
      </c>
      <c r="AV256" s="11" t="s">
        <v>79</v>
      </c>
      <c r="AW256" s="11" t="s">
        <v>35</v>
      </c>
      <c r="AX256" s="11" t="s">
        <v>71</v>
      </c>
      <c r="AY256" s="187" t="s">
        <v>126</v>
      </c>
    </row>
    <row r="257" spans="2:65" s="12" customFormat="1">
      <c r="B257" s="193"/>
      <c r="D257" s="186" t="s">
        <v>138</v>
      </c>
      <c r="E257" s="194" t="s">
        <v>5</v>
      </c>
      <c r="F257" s="195" t="s">
        <v>142</v>
      </c>
      <c r="H257" s="196">
        <v>123.565</v>
      </c>
      <c r="I257" s="197"/>
      <c r="L257" s="193"/>
      <c r="M257" s="198"/>
      <c r="N257" s="199"/>
      <c r="O257" s="199"/>
      <c r="P257" s="199"/>
      <c r="Q257" s="199"/>
      <c r="R257" s="199"/>
      <c r="S257" s="199"/>
      <c r="T257" s="200"/>
      <c r="AT257" s="194" t="s">
        <v>138</v>
      </c>
      <c r="AU257" s="194" t="s">
        <v>81</v>
      </c>
      <c r="AV257" s="12" t="s">
        <v>81</v>
      </c>
      <c r="AW257" s="12" t="s">
        <v>35</v>
      </c>
      <c r="AX257" s="12" t="s">
        <v>71</v>
      </c>
      <c r="AY257" s="194" t="s">
        <v>126</v>
      </c>
    </row>
    <row r="258" spans="2:65" s="11" customFormat="1">
      <c r="B258" s="185"/>
      <c r="D258" s="186" t="s">
        <v>138</v>
      </c>
      <c r="E258" s="187" t="s">
        <v>5</v>
      </c>
      <c r="F258" s="188" t="s">
        <v>143</v>
      </c>
      <c r="H258" s="187" t="s">
        <v>5</v>
      </c>
      <c r="I258" s="189"/>
      <c r="L258" s="185"/>
      <c r="M258" s="190"/>
      <c r="N258" s="191"/>
      <c r="O258" s="191"/>
      <c r="P258" s="191"/>
      <c r="Q258" s="191"/>
      <c r="R258" s="191"/>
      <c r="S258" s="191"/>
      <c r="T258" s="192"/>
      <c r="AT258" s="187" t="s">
        <v>138</v>
      </c>
      <c r="AU258" s="187" t="s">
        <v>81</v>
      </c>
      <c r="AV258" s="11" t="s">
        <v>79</v>
      </c>
      <c r="AW258" s="11" t="s">
        <v>35</v>
      </c>
      <c r="AX258" s="11" t="s">
        <v>71</v>
      </c>
      <c r="AY258" s="187" t="s">
        <v>126</v>
      </c>
    </row>
    <row r="259" spans="2:65" s="12" customFormat="1">
      <c r="B259" s="193"/>
      <c r="D259" s="186" t="s">
        <v>138</v>
      </c>
      <c r="E259" s="194" t="s">
        <v>5</v>
      </c>
      <c r="F259" s="195" t="s">
        <v>144</v>
      </c>
      <c r="H259" s="196">
        <v>994.08699999999999</v>
      </c>
      <c r="I259" s="197"/>
      <c r="L259" s="193"/>
      <c r="M259" s="198"/>
      <c r="N259" s="199"/>
      <c r="O259" s="199"/>
      <c r="P259" s="199"/>
      <c r="Q259" s="199"/>
      <c r="R259" s="199"/>
      <c r="S259" s="199"/>
      <c r="T259" s="200"/>
      <c r="AT259" s="194" t="s">
        <v>138</v>
      </c>
      <c r="AU259" s="194" t="s">
        <v>81</v>
      </c>
      <c r="AV259" s="12" t="s">
        <v>81</v>
      </c>
      <c r="AW259" s="12" t="s">
        <v>35</v>
      </c>
      <c r="AX259" s="12" t="s">
        <v>71</v>
      </c>
      <c r="AY259" s="194" t="s">
        <v>126</v>
      </c>
    </row>
    <row r="260" spans="2:65" s="11" customFormat="1">
      <c r="B260" s="185"/>
      <c r="D260" s="186" t="s">
        <v>138</v>
      </c>
      <c r="E260" s="187" t="s">
        <v>5</v>
      </c>
      <c r="F260" s="188" t="s">
        <v>145</v>
      </c>
      <c r="H260" s="187" t="s">
        <v>5</v>
      </c>
      <c r="I260" s="189"/>
      <c r="L260" s="185"/>
      <c r="M260" s="190"/>
      <c r="N260" s="191"/>
      <c r="O260" s="191"/>
      <c r="P260" s="191"/>
      <c r="Q260" s="191"/>
      <c r="R260" s="191"/>
      <c r="S260" s="191"/>
      <c r="T260" s="192"/>
      <c r="AT260" s="187" t="s">
        <v>138</v>
      </c>
      <c r="AU260" s="187" t="s">
        <v>81</v>
      </c>
      <c r="AV260" s="11" t="s">
        <v>79</v>
      </c>
      <c r="AW260" s="11" t="s">
        <v>35</v>
      </c>
      <c r="AX260" s="11" t="s">
        <v>71</v>
      </c>
      <c r="AY260" s="187" t="s">
        <v>126</v>
      </c>
    </row>
    <row r="261" spans="2:65" s="12" customFormat="1">
      <c r="B261" s="193"/>
      <c r="D261" s="186" t="s">
        <v>138</v>
      </c>
      <c r="E261" s="194" t="s">
        <v>5</v>
      </c>
      <c r="F261" s="195" t="s">
        <v>146</v>
      </c>
      <c r="H261" s="196">
        <v>1244.529</v>
      </c>
      <c r="I261" s="197"/>
      <c r="L261" s="193"/>
      <c r="M261" s="198"/>
      <c r="N261" s="199"/>
      <c r="O261" s="199"/>
      <c r="P261" s="199"/>
      <c r="Q261" s="199"/>
      <c r="R261" s="199"/>
      <c r="S261" s="199"/>
      <c r="T261" s="200"/>
      <c r="AT261" s="194" t="s">
        <v>138</v>
      </c>
      <c r="AU261" s="194" t="s">
        <v>81</v>
      </c>
      <c r="AV261" s="12" t="s">
        <v>81</v>
      </c>
      <c r="AW261" s="12" t="s">
        <v>35</v>
      </c>
      <c r="AX261" s="12" t="s">
        <v>71</v>
      </c>
      <c r="AY261" s="194" t="s">
        <v>126</v>
      </c>
    </row>
    <row r="262" spans="2:65" s="11" customFormat="1">
      <c r="B262" s="185"/>
      <c r="D262" s="186" t="s">
        <v>138</v>
      </c>
      <c r="E262" s="187" t="s">
        <v>5</v>
      </c>
      <c r="F262" s="188" t="s">
        <v>147</v>
      </c>
      <c r="H262" s="187" t="s">
        <v>5</v>
      </c>
      <c r="I262" s="189"/>
      <c r="L262" s="185"/>
      <c r="M262" s="190"/>
      <c r="N262" s="191"/>
      <c r="O262" s="191"/>
      <c r="P262" s="191"/>
      <c r="Q262" s="191"/>
      <c r="R262" s="191"/>
      <c r="S262" s="191"/>
      <c r="T262" s="192"/>
      <c r="AT262" s="187" t="s">
        <v>138</v>
      </c>
      <c r="AU262" s="187" t="s">
        <v>81</v>
      </c>
      <c r="AV262" s="11" t="s">
        <v>79</v>
      </c>
      <c r="AW262" s="11" t="s">
        <v>35</v>
      </c>
      <c r="AX262" s="11" t="s">
        <v>71</v>
      </c>
      <c r="AY262" s="187" t="s">
        <v>126</v>
      </c>
    </row>
    <row r="263" spans="2:65" s="12" customFormat="1">
      <c r="B263" s="193"/>
      <c r="D263" s="186" t="s">
        <v>138</v>
      </c>
      <c r="E263" s="194" t="s">
        <v>5</v>
      </c>
      <c r="F263" s="195" t="s">
        <v>148</v>
      </c>
      <c r="H263" s="196">
        <v>838.64400000000001</v>
      </c>
      <c r="I263" s="197"/>
      <c r="L263" s="193"/>
      <c r="M263" s="198"/>
      <c r="N263" s="199"/>
      <c r="O263" s="199"/>
      <c r="P263" s="199"/>
      <c r="Q263" s="199"/>
      <c r="R263" s="199"/>
      <c r="S263" s="199"/>
      <c r="T263" s="200"/>
      <c r="AT263" s="194" t="s">
        <v>138</v>
      </c>
      <c r="AU263" s="194" t="s">
        <v>81</v>
      </c>
      <c r="AV263" s="12" t="s">
        <v>81</v>
      </c>
      <c r="AW263" s="12" t="s">
        <v>35</v>
      </c>
      <c r="AX263" s="12" t="s">
        <v>71</v>
      </c>
      <c r="AY263" s="194" t="s">
        <v>126</v>
      </c>
    </row>
    <row r="264" spans="2:65" s="11" customFormat="1">
      <c r="B264" s="185"/>
      <c r="D264" s="186" t="s">
        <v>138</v>
      </c>
      <c r="E264" s="187" t="s">
        <v>5</v>
      </c>
      <c r="F264" s="188" t="s">
        <v>149</v>
      </c>
      <c r="H264" s="187" t="s">
        <v>5</v>
      </c>
      <c r="I264" s="189"/>
      <c r="L264" s="185"/>
      <c r="M264" s="190"/>
      <c r="N264" s="191"/>
      <c r="O264" s="191"/>
      <c r="P264" s="191"/>
      <c r="Q264" s="191"/>
      <c r="R264" s="191"/>
      <c r="S264" s="191"/>
      <c r="T264" s="192"/>
      <c r="AT264" s="187" t="s">
        <v>138</v>
      </c>
      <c r="AU264" s="187" t="s">
        <v>81</v>
      </c>
      <c r="AV264" s="11" t="s">
        <v>79</v>
      </c>
      <c r="AW264" s="11" t="s">
        <v>35</v>
      </c>
      <c r="AX264" s="11" t="s">
        <v>71</v>
      </c>
      <c r="AY264" s="187" t="s">
        <v>126</v>
      </c>
    </row>
    <row r="265" spans="2:65" s="12" customFormat="1">
      <c r="B265" s="193"/>
      <c r="D265" s="186" t="s">
        <v>138</v>
      </c>
      <c r="E265" s="194" t="s">
        <v>5</v>
      </c>
      <c r="F265" s="195" t="s">
        <v>150</v>
      </c>
      <c r="H265" s="196">
        <v>785.64700000000005</v>
      </c>
      <c r="I265" s="197"/>
      <c r="L265" s="193"/>
      <c r="M265" s="198"/>
      <c r="N265" s="199"/>
      <c r="O265" s="199"/>
      <c r="P265" s="199"/>
      <c r="Q265" s="199"/>
      <c r="R265" s="199"/>
      <c r="S265" s="199"/>
      <c r="T265" s="200"/>
      <c r="AT265" s="194" t="s">
        <v>138</v>
      </c>
      <c r="AU265" s="194" t="s">
        <v>81</v>
      </c>
      <c r="AV265" s="12" t="s">
        <v>81</v>
      </c>
      <c r="AW265" s="12" t="s">
        <v>35</v>
      </c>
      <c r="AX265" s="12" t="s">
        <v>71</v>
      </c>
      <c r="AY265" s="194" t="s">
        <v>126</v>
      </c>
    </row>
    <row r="266" spans="2:65" s="11" customFormat="1">
      <c r="B266" s="185"/>
      <c r="D266" s="186" t="s">
        <v>138</v>
      </c>
      <c r="E266" s="187" t="s">
        <v>5</v>
      </c>
      <c r="F266" s="188" t="s">
        <v>151</v>
      </c>
      <c r="H266" s="187" t="s">
        <v>5</v>
      </c>
      <c r="I266" s="189"/>
      <c r="L266" s="185"/>
      <c r="M266" s="190"/>
      <c r="N266" s="191"/>
      <c r="O266" s="191"/>
      <c r="P266" s="191"/>
      <c r="Q266" s="191"/>
      <c r="R266" s="191"/>
      <c r="S266" s="191"/>
      <c r="T266" s="192"/>
      <c r="AT266" s="187" t="s">
        <v>138</v>
      </c>
      <c r="AU266" s="187" t="s">
        <v>81</v>
      </c>
      <c r="AV266" s="11" t="s">
        <v>79</v>
      </c>
      <c r="AW266" s="11" t="s">
        <v>35</v>
      </c>
      <c r="AX266" s="11" t="s">
        <v>71</v>
      </c>
      <c r="AY266" s="187" t="s">
        <v>126</v>
      </c>
    </row>
    <row r="267" spans="2:65" s="12" customFormat="1">
      <c r="B267" s="193"/>
      <c r="D267" s="186" t="s">
        <v>138</v>
      </c>
      <c r="E267" s="194" t="s">
        <v>5</v>
      </c>
      <c r="F267" s="195" t="s">
        <v>152</v>
      </c>
      <c r="H267" s="196">
        <v>457.84899999999999</v>
      </c>
      <c r="I267" s="197"/>
      <c r="L267" s="193"/>
      <c r="M267" s="198"/>
      <c r="N267" s="199"/>
      <c r="O267" s="199"/>
      <c r="P267" s="199"/>
      <c r="Q267" s="199"/>
      <c r="R267" s="199"/>
      <c r="S267" s="199"/>
      <c r="T267" s="200"/>
      <c r="AT267" s="194" t="s">
        <v>138</v>
      </c>
      <c r="AU267" s="194" t="s">
        <v>81</v>
      </c>
      <c r="AV267" s="12" t="s">
        <v>81</v>
      </c>
      <c r="AW267" s="12" t="s">
        <v>35</v>
      </c>
      <c r="AX267" s="12" t="s">
        <v>71</v>
      </c>
      <c r="AY267" s="194" t="s">
        <v>126</v>
      </c>
    </row>
    <row r="268" spans="2:65" s="11" customFormat="1">
      <c r="B268" s="185"/>
      <c r="D268" s="186" t="s">
        <v>138</v>
      </c>
      <c r="E268" s="187" t="s">
        <v>5</v>
      </c>
      <c r="F268" s="188" t="s">
        <v>153</v>
      </c>
      <c r="H268" s="187" t="s">
        <v>5</v>
      </c>
      <c r="I268" s="189"/>
      <c r="L268" s="185"/>
      <c r="M268" s="190"/>
      <c r="N268" s="191"/>
      <c r="O268" s="191"/>
      <c r="P268" s="191"/>
      <c r="Q268" s="191"/>
      <c r="R268" s="191"/>
      <c r="S268" s="191"/>
      <c r="T268" s="192"/>
      <c r="AT268" s="187" t="s">
        <v>138</v>
      </c>
      <c r="AU268" s="187" t="s">
        <v>81</v>
      </c>
      <c r="AV268" s="11" t="s">
        <v>79</v>
      </c>
      <c r="AW268" s="11" t="s">
        <v>35</v>
      </c>
      <c r="AX268" s="11" t="s">
        <v>71</v>
      </c>
      <c r="AY268" s="187" t="s">
        <v>126</v>
      </c>
    </row>
    <row r="269" spans="2:65" s="12" customFormat="1">
      <c r="B269" s="193"/>
      <c r="D269" s="186" t="s">
        <v>138</v>
      </c>
      <c r="E269" s="194" t="s">
        <v>5</v>
      </c>
      <c r="F269" s="195" t="s">
        <v>154</v>
      </c>
      <c r="H269" s="196">
        <v>304.35000000000002</v>
      </c>
      <c r="I269" s="197"/>
      <c r="L269" s="193"/>
      <c r="M269" s="198"/>
      <c r="N269" s="199"/>
      <c r="O269" s="199"/>
      <c r="P269" s="199"/>
      <c r="Q269" s="199"/>
      <c r="R269" s="199"/>
      <c r="S269" s="199"/>
      <c r="T269" s="200"/>
      <c r="AT269" s="194" t="s">
        <v>138</v>
      </c>
      <c r="AU269" s="194" t="s">
        <v>81</v>
      </c>
      <c r="AV269" s="12" t="s">
        <v>81</v>
      </c>
      <c r="AW269" s="12" t="s">
        <v>35</v>
      </c>
      <c r="AX269" s="12" t="s">
        <v>71</v>
      </c>
      <c r="AY269" s="194" t="s">
        <v>126</v>
      </c>
    </row>
    <row r="270" spans="2:65" s="13" customFormat="1">
      <c r="B270" s="201"/>
      <c r="D270" s="186" t="s">
        <v>138</v>
      </c>
      <c r="E270" s="202" t="s">
        <v>5</v>
      </c>
      <c r="F270" s="203" t="s">
        <v>155</v>
      </c>
      <c r="H270" s="204">
        <v>4928.29</v>
      </c>
      <c r="I270" s="205"/>
      <c r="L270" s="201"/>
      <c r="M270" s="206"/>
      <c r="N270" s="207"/>
      <c r="O270" s="207"/>
      <c r="P270" s="207"/>
      <c r="Q270" s="207"/>
      <c r="R270" s="207"/>
      <c r="S270" s="207"/>
      <c r="T270" s="208"/>
      <c r="AT270" s="202" t="s">
        <v>138</v>
      </c>
      <c r="AU270" s="202" t="s">
        <v>81</v>
      </c>
      <c r="AV270" s="13" t="s">
        <v>135</v>
      </c>
      <c r="AW270" s="13" t="s">
        <v>35</v>
      </c>
      <c r="AX270" s="13" t="s">
        <v>79</v>
      </c>
      <c r="AY270" s="202" t="s">
        <v>126</v>
      </c>
    </row>
    <row r="271" spans="2:65" s="10" customFormat="1" ht="22.35" customHeight="1">
      <c r="B271" s="159"/>
      <c r="D271" s="160" t="s">
        <v>70</v>
      </c>
      <c r="E271" s="170" t="s">
        <v>276</v>
      </c>
      <c r="F271" s="170" t="s">
        <v>277</v>
      </c>
      <c r="I271" s="162"/>
      <c r="J271" s="171">
        <f>BK271</f>
        <v>0</v>
      </c>
      <c r="L271" s="159"/>
      <c r="M271" s="164"/>
      <c r="N271" s="165"/>
      <c r="O271" s="165"/>
      <c r="P271" s="166">
        <f>SUM(P272:P307)</f>
        <v>0</v>
      </c>
      <c r="Q271" s="165"/>
      <c r="R271" s="166">
        <f>SUM(R272:R307)</f>
        <v>3.5462843999999998</v>
      </c>
      <c r="S271" s="165"/>
      <c r="T271" s="167">
        <f>SUM(T272:T307)</f>
        <v>0</v>
      </c>
      <c r="AR271" s="160" t="s">
        <v>79</v>
      </c>
      <c r="AT271" s="168" t="s">
        <v>70</v>
      </c>
      <c r="AU271" s="168" t="s">
        <v>81</v>
      </c>
      <c r="AY271" s="160" t="s">
        <v>126</v>
      </c>
      <c r="BK271" s="169">
        <f>SUM(BK272:BK307)</f>
        <v>0</v>
      </c>
    </row>
    <row r="272" spans="2:65" s="1" customFormat="1" ht="16.5" customHeight="1">
      <c r="B272" s="172"/>
      <c r="C272" s="173" t="s">
        <v>278</v>
      </c>
      <c r="D272" s="173" t="s">
        <v>130</v>
      </c>
      <c r="E272" s="174" t="s">
        <v>279</v>
      </c>
      <c r="F272" s="175" t="s">
        <v>280</v>
      </c>
      <c r="G272" s="176" t="s">
        <v>190</v>
      </c>
      <c r="H272" s="177">
        <v>985.07899999999995</v>
      </c>
      <c r="I272" s="178"/>
      <c r="J272" s="179">
        <f>ROUND(I272*H272,2)</f>
        <v>0</v>
      </c>
      <c r="K272" s="175" t="s">
        <v>177</v>
      </c>
      <c r="L272" s="40"/>
      <c r="M272" s="180" t="s">
        <v>5</v>
      </c>
      <c r="N272" s="181" t="s">
        <v>42</v>
      </c>
      <c r="O272" s="41"/>
      <c r="P272" s="182">
        <f>O272*H272</f>
        <v>0</v>
      </c>
      <c r="Q272" s="182">
        <v>3.5999999999999999E-3</v>
      </c>
      <c r="R272" s="182">
        <f>Q272*H272</f>
        <v>3.5462843999999998</v>
      </c>
      <c r="S272" s="182">
        <v>0</v>
      </c>
      <c r="T272" s="183">
        <f>S272*H272</f>
        <v>0</v>
      </c>
      <c r="AR272" s="23" t="s">
        <v>135</v>
      </c>
      <c r="AT272" s="23" t="s">
        <v>130</v>
      </c>
      <c r="AU272" s="23" t="s">
        <v>136</v>
      </c>
      <c r="AY272" s="23" t="s">
        <v>126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23" t="s">
        <v>79</v>
      </c>
      <c r="BK272" s="184">
        <f>ROUND(I272*H272,2)</f>
        <v>0</v>
      </c>
      <c r="BL272" s="23" t="s">
        <v>135</v>
      </c>
      <c r="BM272" s="23" t="s">
        <v>281</v>
      </c>
    </row>
    <row r="273" spans="2:51" s="11" customFormat="1">
      <c r="B273" s="185"/>
      <c r="D273" s="186" t="s">
        <v>138</v>
      </c>
      <c r="E273" s="187" t="s">
        <v>5</v>
      </c>
      <c r="F273" s="188" t="s">
        <v>282</v>
      </c>
      <c r="H273" s="187" t="s">
        <v>5</v>
      </c>
      <c r="I273" s="189"/>
      <c r="L273" s="185"/>
      <c r="M273" s="190"/>
      <c r="N273" s="191"/>
      <c r="O273" s="191"/>
      <c r="P273" s="191"/>
      <c r="Q273" s="191"/>
      <c r="R273" s="191"/>
      <c r="S273" s="191"/>
      <c r="T273" s="192"/>
      <c r="AT273" s="187" t="s">
        <v>138</v>
      </c>
      <c r="AU273" s="187" t="s">
        <v>136</v>
      </c>
      <c r="AV273" s="11" t="s">
        <v>79</v>
      </c>
      <c r="AW273" s="11" t="s">
        <v>35</v>
      </c>
      <c r="AX273" s="11" t="s">
        <v>71</v>
      </c>
      <c r="AY273" s="187" t="s">
        <v>126</v>
      </c>
    </row>
    <row r="274" spans="2:51" s="12" customFormat="1">
      <c r="B274" s="193"/>
      <c r="D274" s="186" t="s">
        <v>138</v>
      </c>
      <c r="E274" s="194" t="s">
        <v>5</v>
      </c>
      <c r="F274" s="195" t="s">
        <v>283</v>
      </c>
      <c r="H274" s="196">
        <v>731.60900000000004</v>
      </c>
      <c r="I274" s="197"/>
      <c r="L274" s="193"/>
      <c r="M274" s="198"/>
      <c r="N274" s="199"/>
      <c r="O274" s="199"/>
      <c r="P274" s="199"/>
      <c r="Q274" s="199"/>
      <c r="R274" s="199"/>
      <c r="S274" s="199"/>
      <c r="T274" s="200"/>
      <c r="AT274" s="194" t="s">
        <v>138</v>
      </c>
      <c r="AU274" s="194" t="s">
        <v>136</v>
      </c>
      <c r="AV274" s="12" t="s">
        <v>81</v>
      </c>
      <c r="AW274" s="12" t="s">
        <v>35</v>
      </c>
      <c r="AX274" s="12" t="s">
        <v>71</v>
      </c>
      <c r="AY274" s="194" t="s">
        <v>126</v>
      </c>
    </row>
    <row r="275" spans="2:51" s="11" customFormat="1">
      <c r="B275" s="185"/>
      <c r="D275" s="186" t="s">
        <v>138</v>
      </c>
      <c r="E275" s="187" t="s">
        <v>5</v>
      </c>
      <c r="F275" s="188" t="s">
        <v>284</v>
      </c>
      <c r="H275" s="187" t="s">
        <v>5</v>
      </c>
      <c r="I275" s="189"/>
      <c r="L275" s="185"/>
      <c r="M275" s="190"/>
      <c r="N275" s="191"/>
      <c r="O275" s="191"/>
      <c r="P275" s="191"/>
      <c r="Q275" s="191"/>
      <c r="R275" s="191"/>
      <c r="S275" s="191"/>
      <c r="T275" s="192"/>
      <c r="AT275" s="187" t="s">
        <v>138</v>
      </c>
      <c r="AU275" s="187" t="s">
        <v>136</v>
      </c>
      <c r="AV275" s="11" t="s">
        <v>79</v>
      </c>
      <c r="AW275" s="11" t="s">
        <v>35</v>
      </c>
      <c r="AX275" s="11" t="s">
        <v>71</v>
      </c>
      <c r="AY275" s="187" t="s">
        <v>126</v>
      </c>
    </row>
    <row r="276" spans="2:51" s="12" customFormat="1">
      <c r="B276" s="193"/>
      <c r="D276" s="186" t="s">
        <v>138</v>
      </c>
      <c r="E276" s="194" t="s">
        <v>5</v>
      </c>
      <c r="F276" s="195" t="s">
        <v>285</v>
      </c>
      <c r="H276" s="196">
        <v>6.61</v>
      </c>
      <c r="I276" s="197"/>
      <c r="L276" s="193"/>
      <c r="M276" s="198"/>
      <c r="N276" s="199"/>
      <c r="O276" s="199"/>
      <c r="P276" s="199"/>
      <c r="Q276" s="199"/>
      <c r="R276" s="199"/>
      <c r="S276" s="199"/>
      <c r="T276" s="200"/>
      <c r="AT276" s="194" t="s">
        <v>138</v>
      </c>
      <c r="AU276" s="194" t="s">
        <v>136</v>
      </c>
      <c r="AV276" s="12" t="s">
        <v>81</v>
      </c>
      <c r="AW276" s="12" t="s">
        <v>35</v>
      </c>
      <c r="AX276" s="12" t="s">
        <v>71</v>
      </c>
      <c r="AY276" s="194" t="s">
        <v>126</v>
      </c>
    </row>
    <row r="277" spans="2:51" s="11" customFormat="1">
      <c r="B277" s="185"/>
      <c r="D277" s="186" t="s">
        <v>138</v>
      </c>
      <c r="E277" s="187" t="s">
        <v>5</v>
      </c>
      <c r="F277" s="188" t="s">
        <v>286</v>
      </c>
      <c r="H277" s="187" t="s">
        <v>5</v>
      </c>
      <c r="I277" s="189"/>
      <c r="L277" s="185"/>
      <c r="M277" s="190"/>
      <c r="N277" s="191"/>
      <c r="O277" s="191"/>
      <c r="P277" s="191"/>
      <c r="Q277" s="191"/>
      <c r="R277" s="191"/>
      <c r="S277" s="191"/>
      <c r="T277" s="192"/>
      <c r="AT277" s="187" t="s">
        <v>138</v>
      </c>
      <c r="AU277" s="187" t="s">
        <v>136</v>
      </c>
      <c r="AV277" s="11" t="s">
        <v>79</v>
      </c>
      <c r="AW277" s="11" t="s">
        <v>35</v>
      </c>
      <c r="AX277" s="11" t="s">
        <v>71</v>
      </c>
      <c r="AY277" s="187" t="s">
        <v>126</v>
      </c>
    </row>
    <row r="278" spans="2:51" s="12" customFormat="1">
      <c r="B278" s="193"/>
      <c r="D278" s="186" t="s">
        <v>138</v>
      </c>
      <c r="E278" s="194" t="s">
        <v>5</v>
      </c>
      <c r="F278" s="195" t="s">
        <v>287</v>
      </c>
      <c r="H278" s="196">
        <v>6.59</v>
      </c>
      <c r="I278" s="197"/>
      <c r="L278" s="193"/>
      <c r="M278" s="198"/>
      <c r="N278" s="199"/>
      <c r="O278" s="199"/>
      <c r="P278" s="199"/>
      <c r="Q278" s="199"/>
      <c r="R278" s="199"/>
      <c r="S278" s="199"/>
      <c r="T278" s="200"/>
      <c r="AT278" s="194" t="s">
        <v>138</v>
      </c>
      <c r="AU278" s="194" t="s">
        <v>136</v>
      </c>
      <c r="AV278" s="12" t="s">
        <v>81</v>
      </c>
      <c r="AW278" s="12" t="s">
        <v>35</v>
      </c>
      <c r="AX278" s="12" t="s">
        <v>71</v>
      </c>
      <c r="AY278" s="194" t="s">
        <v>126</v>
      </c>
    </row>
    <row r="279" spans="2:51" s="11" customFormat="1">
      <c r="B279" s="185"/>
      <c r="D279" s="186" t="s">
        <v>138</v>
      </c>
      <c r="E279" s="187" t="s">
        <v>5</v>
      </c>
      <c r="F279" s="188" t="s">
        <v>288</v>
      </c>
      <c r="H279" s="187" t="s">
        <v>5</v>
      </c>
      <c r="I279" s="189"/>
      <c r="L279" s="185"/>
      <c r="M279" s="190"/>
      <c r="N279" s="191"/>
      <c r="O279" s="191"/>
      <c r="P279" s="191"/>
      <c r="Q279" s="191"/>
      <c r="R279" s="191"/>
      <c r="S279" s="191"/>
      <c r="T279" s="192"/>
      <c r="AT279" s="187" t="s">
        <v>138</v>
      </c>
      <c r="AU279" s="187" t="s">
        <v>136</v>
      </c>
      <c r="AV279" s="11" t="s">
        <v>79</v>
      </c>
      <c r="AW279" s="11" t="s">
        <v>35</v>
      </c>
      <c r="AX279" s="11" t="s">
        <v>71</v>
      </c>
      <c r="AY279" s="187" t="s">
        <v>126</v>
      </c>
    </row>
    <row r="280" spans="2:51" s="12" customFormat="1">
      <c r="B280" s="193"/>
      <c r="D280" s="186" t="s">
        <v>138</v>
      </c>
      <c r="E280" s="194" t="s">
        <v>5</v>
      </c>
      <c r="F280" s="195" t="s">
        <v>289</v>
      </c>
      <c r="H280" s="196">
        <v>117.81</v>
      </c>
      <c r="I280" s="197"/>
      <c r="L280" s="193"/>
      <c r="M280" s="198"/>
      <c r="N280" s="199"/>
      <c r="O280" s="199"/>
      <c r="P280" s="199"/>
      <c r="Q280" s="199"/>
      <c r="R280" s="199"/>
      <c r="S280" s="199"/>
      <c r="T280" s="200"/>
      <c r="AT280" s="194" t="s">
        <v>138</v>
      </c>
      <c r="AU280" s="194" t="s">
        <v>136</v>
      </c>
      <c r="AV280" s="12" t="s">
        <v>81</v>
      </c>
      <c r="AW280" s="12" t="s">
        <v>35</v>
      </c>
      <c r="AX280" s="12" t="s">
        <v>71</v>
      </c>
      <c r="AY280" s="194" t="s">
        <v>126</v>
      </c>
    </row>
    <row r="281" spans="2:51" s="11" customFormat="1">
      <c r="B281" s="185"/>
      <c r="D281" s="186" t="s">
        <v>138</v>
      </c>
      <c r="E281" s="187" t="s">
        <v>5</v>
      </c>
      <c r="F281" s="188" t="s">
        <v>290</v>
      </c>
      <c r="H281" s="187" t="s">
        <v>5</v>
      </c>
      <c r="I281" s="189"/>
      <c r="L281" s="185"/>
      <c r="M281" s="190"/>
      <c r="N281" s="191"/>
      <c r="O281" s="191"/>
      <c r="P281" s="191"/>
      <c r="Q281" s="191"/>
      <c r="R281" s="191"/>
      <c r="S281" s="191"/>
      <c r="T281" s="192"/>
      <c r="AT281" s="187" t="s">
        <v>138</v>
      </c>
      <c r="AU281" s="187" t="s">
        <v>136</v>
      </c>
      <c r="AV281" s="11" t="s">
        <v>79</v>
      </c>
      <c r="AW281" s="11" t="s">
        <v>35</v>
      </c>
      <c r="AX281" s="11" t="s">
        <v>71</v>
      </c>
      <c r="AY281" s="187" t="s">
        <v>126</v>
      </c>
    </row>
    <row r="282" spans="2:51" s="12" customFormat="1">
      <c r="B282" s="193"/>
      <c r="D282" s="186" t="s">
        <v>138</v>
      </c>
      <c r="E282" s="194" t="s">
        <v>5</v>
      </c>
      <c r="F282" s="195" t="s">
        <v>291</v>
      </c>
      <c r="H282" s="196">
        <v>9.1</v>
      </c>
      <c r="I282" s="197"/>
      <c r="L282" s="193"/>
      <c r="M282" s="198"/>
      <c r="N282" s="199"/>
      <c r="O282" s="199"/>
      <c r="P282" s="199"/>
      <c r="Q282" s="199"/>
      <c r="R282" s="199"/>
      <c r="S282" s="199"/>
      <c r="T282" s="200"/>
      <c r="AT282" s="194" t="s">
        <v>138</v>
      </c>
      <c r="AU282" s="194" t="s">
        <v>136</v>
      </c>
      <c r="AV282" s="12" t="s">
        <v>81</v>
      </c>
      <c r="AW282" s="12" t="s">
        <v>35</v>
      </c>
      <c r="AX282" s="12" t="s">
        <v>71</v>
      </c>
      <c r="AY282" s="194" t="s">
        <v>126</v>
      </c>
    </row>
    <row r="283" spans="2:51" s="11" customFormat="1">
      <c r="B283" s="185"/>
      <c r="D283" s="186" t="s">
        <v>138</v>
      </c>
      <c r="E283" s="187" t="s">
        <v>5</v>
      </c>
      <c r="F283" s="188" t="s">
        <v>292</v>
      </c>
      <c r="H283" s="187" t="s">
        <v>5</v>
      </c>
      <c r="I283" s="189"/>
      <c r="L283" s="185"/>
      <c r="M283" s="190"/>
      <c r="N283" s="191"/>
      <c r="O283" s="191"/>
      <c r="P283" s="191"/>
      <c r="Q283" s="191"/>
      <c r="R283" s="191"/>
      <c r="S283" s="191"/>
      <c r="T283" s="192"/>
      <c r="AT283" s="187" t="s">
        <v>138</v>
      </c>
      <c r="AU283" s="187" t="s">
        <v>136</v>
      </c>
      <c r="AV283" s="11" t="s">
        <v>79</v>
      </c>
      <c r="AW283" s="11" t="s">
        <v>35</v>
      </c>
      <c r="AX283" s="11" t="s">
        <v>71</v>
      </c>
      <c r="AY283" s="187" t="s">
        <v>126</v>
      </c>
    </row>
    <row r="284" spans="2:51" s="12" customFormat="1">
      <c r="B284" s="193"/>
      <c r="D284" s="186" t="s">
        <v>138</v>
      </c>
      <c r="E284" s="194" t="s">
        <v>5</v>
      </c>
      <c r="F284" s="195" t="s">
        <v>293</v>
      </c>
      <c r="H284" s="196">
        <v>5.15</v>
      </c>
      <c r="I284" s="197"/>
      <c r="L284" s="193"/>
      <c r="M284" s="198"/>
      <c r="N284" s="199"/>
      <c r="O284" s="199"/>
      <c r="P284" s="199"/>
      <c r="Q284" s="199"/>
      <c r="R284" s="199"/>
      <c r="S284" s="199"/>
      <c r="T284" s="200"/>
      <c r="AT284" s="194" t="s">
        <v>138</v>
      </c>
      <c r="AU284" s="194" t="s">
        <v>136</v>
      </c>
      <c r="AV284" s="12" t="s">
        <v>81</v>
      </c>
      <c r="AW284" s="12" t="s">
        <v>35</v>
      </c>
      <c r="AX284" s="12" t="s">
        <v>71</v>
      </c>
      <c r="AY284" s="194" t="s">
        <v>126</v>
      </c>
    </row>
    <row r="285" spans="2:51" s="11" customFormat="1">
      <c r="B285" s="185"/>
      <c r="D285" s="186" t="s">
        <v>138</v>
      </c>
      <c r="E285" s="187" t="s">
        <v>5</v>
      </c>
      <c r="F285" s="188" t="s">
        <v>294</v>
      </c>
      <c r="H285" s="187" t="s">
        <v>5</v>
      </c>
      <c r="I285" s="189"/>
      <c r="L285" s="185"/>
      <c r="M285" s="190"/>
      <c r="N285" s="191"/>
      <c r="O285" s="191"/>
      <c r="P285" s="191"/>
      <c r="Q285" s="191"/>
      <c r="R285" s="191"/>
      <c r="S285" s="191"/>
      <c r="T285" s="192"/>
      <c r="AT285" s="187" t="s">
        <v>138</v>
      </c>
      <c r="AU285" s="187" t="s">
        <v>136</v>
      </c>
      <c r="AV285" s="11" t="s">
        <v>79</v>
      </c>
      <c r="AW285" s="11" t="s">
        <v>35</v>
      </c>
      <c r="AX285" s="11" t="s">
        <v>71</v>
      </c>
      <c r="AY285" s="187" t="s">
        <v>126</v>
      </c>
    </row>
    <row r="286" spans="2:51" s="12" customFormat="1">
      <c r="B286" s="193"/>
      <c r="D286" s="186" t="s">
        <v>138</v>
      </c>
      <c r="E286" s="194" t="s">
        <v>5</v>
      </c>
      <c r="F286" s="195" t="s">
        <v>295</v>
      </c>
      <c r="H286" s="196">
        <v>6.56</v>
      </c>
      <c r="I286" s="197"/>
      <c r="L286" s="193"/>
      <c r="M286" s="198"/>
      <c r="N286" s="199"/>
      <c r="O286" s="199"/>
      <c r="P286" s="199"/>
      <c r="Q286" s="199"/>
      <c r="R286" s="199"/>
      <c r="S286" s="199"/>
      <c r="T286" s="200"/>
      <c r="AT286" s="194" t="s">
        <v>138</v>
      </c>
      <c r="AU286" s="194" t="s">
        <v>136</v>
      </c>
      <c r="AV286" s="12" t="s">
        <v>81</v>
      </c>
      <c r="AW286" s="12" t="s">
        <v>35</v>
      </c>
      <c r="AX286" s="12" t="s">
        <v>71</v>
      </c>
      <c r="AY286" s="194" t="s">
        <v>126</v>
      </c>
    </row>
    <row r="287" spans="2:51" s="11" customFormat="1">
      <c r="B287" s="185"/>
      <c r="D287" s="186" t="s">
        <v>138</v>
      </c>
      <c r="E287" s="187" t="s">
        <v>5</v>
      </c>
      <c r="F287" s="188" t="s">
        <v>296</v>
      </c>
      <c r="H287" s="187" t="s">
        <v>5</v>
      </c>
      <c r="I287" s="189"/>
      <c r="L287" s="185"/>
      <c r="M287" s="190"/>
      <c r="N287" s="191"/>
      <c r="O287" s="191"/>
      <c r="P287" s="191"/>
      <c r="Q287" s="191"/>
      <c r="R287" s="191"/>
      <c r="S287" s="191"/>
      <c r="T287" s="192"/>
      <c r="AT287" s="187" t="s">
        <v>138</v>
      </c>
      <c r="AU287" s="187" t="s">
        <v>136</v>
      </c>
      <c r="AV287" s="11" t="s">
        <v>79</v>
      </c>
      <c r="AW287" s="11" t="s">
        <v>35</v>
      </c>
      <c r="AX287" s="11" t="s">
        <v>71</v>
      </c>
      <c r="AY287" s="187" t="s">
        <v>126</v>
      </c>
    </row>
    <row r="288" spans="2:51" s="12" customFormat="1">
      <c r="B288" s="193"/>
      <c r="D288" s="186" t="s">
        <v>138</v>
      </c>
      <c r="E288" s="194" t="s">
        <v>5</v>
      </c>
      <c r="F288" s="195" t="s">
        <v>179</v>
      </c>
      <c r="H288" s="196">
        <v>6</v>
      </c>
      <c r="I288" s="197"/>
      <c r="L288" s="193"/>
      <c r="M288" s="198"/>
      <c r="N288" s="199"/>
      <c r="O288" s="199"/>
      <c r="P288" s="199"/>
      <c r="Q288" s="199"/>
      <c r="R288" s="199"/>
      <c r="S288" s="199"/>
      <c r="T288" s="200"/>
      <c r="AT288" s="194" t="s">
        <v>138</v>
      </c>
      <c r="AU288" s="194" t="s">
        <v>136</v>
      </c>
      <c r="AV288" s="12" t="s">
        <v>81</v>
      </c>
      <c r="AW288" s="12" t="s">
        <v>35</v>
      </c>
      <c r="AX288" s="12" t="s">
        <v>71</v>
      </c>
      <c r="AY288" s="194" t="s">
        <v>126</v>
      </c>
    </row>
    <row r="289" spans="2:51" s="11" customFormat="1">
      <c r="B289" s="185"/>
      <c r="D289" s="186" t="s">
        <v>138</v>
      </c>
      <c r="E289" s="187" t="s">
        <v>5</v>
      </c>
      <c r="F289" s="188" t="s">
        <v>297</v>
      </c>
      <c r="H289" s="187" t="s">
        <v>5</v>
      </c>
      <c r="I289" s="189"/>
      <c r="L289" s="185"/>
      <c r="M289" s="190"/>
      <c r="N289" s="191"/>
      <c r="O289" s="191"/>
      <c r="P289" s="191"/>
      <c r="Q289" s="191"/>
      <c r="R289" s="191"/>
      <c r="S289" s="191"/>
      <c r="T289" s="192"/>
      <c r="AT289" s="187" t="s">
        <v>138</v>
      </c>
      <c r="AU289" s="187" t="s">
        <v>136</v>
      </c>
      <c r="AV289" s="11" t="s">
        <v>79</v>
      </c>
      <c r="AW289" s="11" t="s">
        <v>35</v>
      </c>
      <c r="AX289" s="11" t="s">
        <v>71</v>
      </c>
      <c r="AY289" s="187" t="s">
        <v>126</v>
      </c>
    </row>
    <row r="290" spans="2:51" s="12" customFormat="1">
      <c r="B290" s="193"/>
      <c r="D290" s="186" t="s">
        <v>138</v>
      </c>
      <c r="E290" s="194" t="s">
        <v>5</v>
      </c>
      <c r="F290" s="195" t="s">
        <v>298</v>
      </c>
      <c r="H290" s="196">
        <v>5.46</v>
      </c>
      <c r="I290" s="197"/>
      <c r="L290" s="193"/>
      <c r="M290" s="198"/>
      <c r="N290" s="199"/>
      <c r="O290" s="199"/>
      <c r="P290" s="199"/>
      <c r="Q290" s="199"/>
      <c r="R290" s="199"/>
      <c r="S290" s="199"/>
      <c r="T290" s="200"/>
      <c r="AT290" s="194" t="s">
        <v>138</v>
      </c>
      <c r="AU290" s="194" t="s">
        <v>136</v>
      </c>
      <c r="AV290" s="12" t="s">
        <v>81</v>
      </c>
      <c r="AW290" s="12" t="s">
        <v>35</v>
      </c>
      <c r="AX290" s="12" t="s">
        <v>71</v>
      </c>
      <c r="AY290" s="194" t="s">
        <v>126</v>
      </c>
    </row>
    <row r="291" spans="2:51" s="11" customFormat="1">
      <c r="B291" s="185"/>
      <c r="D291" s="186" t="s">
        <v>138</v>
      </c>
      <c r="E291" s="187" t="s">
        <v>5</v>
      </c>
      <c r="F291" s="188" t="s">
        <v>299</v>
      </c>
      <c r="H291" s="187" t="s">
        <v>5</v>
      </c>
      <c r="I291" s="189"/>
      <c r="L291" s="185"/>
      <c r="M291" s="190"/>
      <c r="N291" s="191"/>
      <c r="O291" s="191"/>
      <c r="P291" s="191"/>
      <c r="Q291" s="191"/>
      <c r="R291" s="191"/>
      <c r="S291" s="191"/>
      <c r="T291" s="192"/>
      <c r="AT291" s="187" t="s">
        <v>138</v>
      </c>
      <c r="AU291" s="187" t="s">
        <v>136</v>
      </c>
      <c r="AV291" s="11" t="s">
        <v>79</v>
      </c>
      <c r="AW291" s="11" t="s">
        <v>35</v>
      </c>
      <c r="AX291" s="11" t="s">
        <v>71</v>
      </c>
      <c r="AY291" s="187" t="s">
        <v>126</v>
      </c>
    </row>
    <row r="292" spans="2:51" s="12" customFormat="1">
      <c r="B292" s="193"/>
      <c r="D292" s="186" t="s">
        <v>138</v>
      </c>
      <c r="E292" s="194" t="s">
        <v>5</v>
      </c>
      <c r="F292" s="195" t="s">
        <v>300</v>
      </c>
      <c r="H292" s="196">
        <v>7.42</v>
      </c>
      <c r="I292" s="197"/>
      <c r="L292" s="193"/>
      <c r="M292" s="198"/>
      <c r="N292" s="199"/>
      <c r="O292" s="199"/>
      <c r="P292" s="199"/>
      <c r="Q292" s="199"/>
      <c r="R292" s="199"/>
      <c r="S292" s="199"/>
      <c r="T292" s="200"/>
      <c r="AT292" s="194" t="s">
        <v>138</v>
      </c>
      <c r="AU292" s="194" t="s">
        <v>136</v>
      </c>
      <c r="AV292" s="12" t="s">
        <v>81</v>
      </c>
      <c r="AW292" s="12" t="s">
        <v>35</v>
      </c>
      <c r="AX292" s="12" t="s">
        <v>71</v>
      </c>
      <c r="AY292" s="194" t="s">
        <v>126</v>
      </c>
    </row>
    <row r="293" spans="2:51" s="11" customFormat="1">
      <c r="B293" s="185"/>
      <c r="D293" s="186" t="s">
        <v>138</v>
      </c>
      <c r="E293" s="187" t="s">
        <v>5</v>
      </c>
      <c r="F293" s="188" t="s">
        <v>301</v>
      </c>
      <c r="H293" s="187" t="s">
        <v>5</v>
      </c>
      <c r="I293" s="189"/>
      <c r="L293" s="185"/>
      <c r="M293" s="190"/>
      <c r="N293" s="191"/>
      <c r="O293" s="191"/>
      <c r="P293" s="191"/>
      <c r="Q293" s="191"/>
      <c r="R293" s="191"/>
      <c r="S293" s="191"/>
      <c r="T293" s="192"/>
      <c r="AT293" s="187" t="s">
        <v>138</v>
      </c>
      <c r="AU293" s="187" t="s">
        <v>136</v>
      </c>
      <c r="AV293" s="11" t="s">
        <v>79</v>
      </c>
      <c r="AW293" s="11" t="s">
        <v>35</v>
      </c>
      <c r="AX293" s="11" t="s">
        <v>71</v>
      </c>
      <c r="AY293" s="187" t="s">
        <v>126</v>
      </c>
    </row>
    <row r="294" spans="2:51" s="12" customFormat="1">
      <c r="B294" s="193"/>
      <c r="D294" s="186" t="s">
        <v>138</v>
      </c>
      <c r="E294" s="194" t="s">
        <v>5</v>
      </c>
      <c r="F294" s="195" t="s">
        <v>187</v>
      </c>
      <c r="H294" s="196">
        <v>7</v>
      </c>
      <c r="I294" s="197"/>
      <c r="L294" s="193"/>
      <c r="M294" s="198"/>
      <c r="N294" s="199"/>
      <c r="O294" s="199"/>
      <c r="P294" s="199"/>
      <c r="Q294" s="199"/>
      <c r="R294" s="199"/>
      <c r="S294" s="199"/>
      <c r="T294" s="200"/>
      <c r="AT294" s="194" t="s">
        <v>138</v>
      </c>
      <c r="AU294" s="194" t="s">
        <v>136</v>
      </c>
      <c r="AV294" s="12" t="s">
        <v>81</v>
      </c>
      <c r="AW294" s="12" t="s">
        <v>35</v>
      </c>
      <c r="AX294" s="12" t="s">
        <v>71</v>
      </c>
      <c r="AY294" s="194" t="s">
        <v>126</v>
      </c>
    </row>
    <row r="295" spans="2:51" s="11" customFormat="1">
      <c r="B295" s="185"/>
      <c r="D295" s="186" t="s">
        <v>138</v>
      </c>
      <c r="E295" s="187" t="s">
        <v>5</v>
      </c>
      <c r="F295" s="188" t="s">
        <v>302</v>
      </c>
      <c r="H295" s="187" t="s">
        <v>5</v>
      </c>
      <c r="I295" s="189"/>
      <c r="L295" s="185"/>
      <c r="M295" s="190"/>
      <c r="N295" s="191"/>
      <c r="O295" s="191"/>
      <c r="P295" s="191"/>
      <c r="Q295" s="191"/>
      <c r="R295" s="191"/>
      <c r="S295" s="191"/>
      <c r="T295" s="192"/>
      <c r="AT295" s="187" t="s">
        <v>138</v>
      </c>
      <c r="AU295" s="187" t="s">
        <v>136</v>
      </c>
      <c r="AV295" s="11" t="s">
        <v>79</v>
      </c>
      <c r="AW295" s="11" t="s">
        <v>35</v>
      </c>
      <c r="AX295" s="11" t="s">
        <v>71</v>
      </c>
      <c r="AY295" s="187" t="s">
        <v>126</v>
      </c>
    </row>
    <row r="296" spans="2:51" s="12" customFormat="1">
      <c r="B296" s="193"/>
      <c r="D296" s="186" t="s">
        <v>138</v>
      </c>
      <c r="E296" s="194" t="s">
        <v>5</v>
      </c>
      <c r="F296" s="195" t="s">
        <v>303</v>
      </c>
      <c r="H296" s="196">
        <v>6.5</v>
      </c>
      <c r="I296" s="197"/>
      <c r="L296" s="193"/>
      <c r="M296" s="198"/>
      <c r="N296" s="199"/>
      <c r="O296" s="199"/>
      <c r="P296" s="199"/>
      <c r="Q296" s="199"/>
      <c r="R296" s="199"/>
      <c r="S296" s="199"/>
      <c r="T296" s="200"/>
      <c r="AT296" s="194" t="s">
        <v>138</v>
      </c>
      <c r="AU296" s="194" t="s">
        <v>136</v>
      </c>
      <c r="AV296" s="12" t="s">
        <v>81</v>
      </c>
      <c r="AW296" s="12" t="s">
        <v>35</v>
      </c>
      <c r="AX296" s="12" t="s">
        <v>71</v>
      </c>
      <c r="AY296" s="194" t="s">
        <v>126</v>
      </c>
    </row>
    <row r="297" spans="2:51" s="11" customFormat="1">
      <c r="B297" s="185"/>
      <c r="D297" s="186" t="s">
        <v>138</v>
      </c>
      <c r="E297" s="187" t="s">
        <v>5</v>
      </c>
      <c r="F297" s="188" t="s">
        <v>304</v>
      </c>
      <c r="H297" s="187" t="s">
        <v>5</v>
      </c>
      <c r="I297" s="189"/>
      <c r="L297" s="185"/>
      <c r="M297" s="190"/>
      <c r="N297" s="191"/>
      <c r="O297" s="191"/>
      <c r="P297" s="191"/>
      <c r="Q297" s="191"/>
      <c r="R297" s="191"/>
      <c r="S297" s="191"/>
      <c r="T297" s="192"/>
      <c r="AT297" s="187" t="s">
        <v>138</v>
      </c>
      <c r="AU297" s="187" t="s">
        <v>136</v>
      </c>
      <c r="AV297" s="11" t="s">
        <v>79</v>
      </c>
      <c r="AW297" s="11" t="s">
        <v>35</v>
      </c>
      <c r="AX297" s="11" t="s">
        <v>71</v>
      </c>
      <c r="AY297" s="187" t="s">
        <v>126</v>
      </c>
    </row>
    <row r="298" spans="2:51" s="12" customFormat="1">
      <c r="B298" s="193"/>
      <c r="D298" s="186" t="s">
        <v>138</v>
      </c>
      <c r="E298" s="194" t="s">
        <v>5</v>
      </c>
      <c r="F298" s="195" t="s">
        <v>305</v>
      </c>
      <c r="H298" s="196">
        <v>9.34</v>
      </c>
      <c r="I298" s="197"/>
      <c r="L298" s="193"/>
      <c r="M298" s="198"/>
      <c r="N298" s="199"/>
      <c r="O298" s="199"/>
      <c r="P298" s="199"/>
      <c r="Q298" s="199"/>
      <c r="R298" s="199"/>
      <c r="S298" s="199"/>
      <c r="T298" s="200"/>
      <c r="AT298" s="194" t="s">
        <v>138</v>
      </c>
      <c r="AU298" s="194" t="s">
        <v>136</v>
      </c>
      <c r="AV298" s="12" t="s">
        <v>81</v>
      </c>
      <c r="AW298" s="12" t="s">
        <v>35</v>
      </c>
      <c r="AX298" s="12" t="s">
        <v>71</v>
      </c>
      <c r="AY298" s="194" t="s">
        <v>126</v>
      </c>
    </row>
    <row r="299" spans="2:51" s="11" customFormat="1">
      <c r="B299" s="185"/>
      <c r="D299" s="186" t="s">
        <v>138</v>
      </c>
      <c r="E299" s="187" t="s">
        <v>5</v>
      </c>
      <c r="F299" s="188" t="s">
        <v>306</v>
      </c>
      <c r="H299" s="187" t="s">
        <v>5</v>
      </c>
      <c r="I299" s="189"/>
      <c r="L299" s="185"/>
      <c r="M299" s="190"/>
      <c r="N299" s="191"/>
      <c r="O299" s="191"/>
      <c r="P299" s="191"/>
      <c r="Q299" s="191"/>
      <c r="R299" s="191"/>
      <c r="S299" s="191"/>
      <c r="T299" s="192"/>
      <c r="AT299" s="187" t="s">
        <v>138</v>
      </c>
      <c r="AU299" s="187" t="s">
        <v>136</v>
      </c>
      <c r="AV299" s="11" t="s">
        <v>79</v>
      </c>
      <c r="AW299" s="11" t="s">
        <v>35</v>
      </c>
      <c r="AX299" s="11" t="s">
        <v>71</v>
      </c>
      <c r="AY299" s="187" t="s">
        <v>126</v>
      </c>
    </row>
    <row r="300" spans="2:51" s="12" customFormat="1">
      <c r="B300" s="193"/>
      <c r="D300" s="186" t="s">
        <v>138</v>
      </c>
      <c r="E300" s="194" t="s">
        <v>5</v>
      </c>
      <c r="F300" s="195" t="s">
        <v>307</v>
      </c>
      <c r="H300" s="196">
        <v>16.2</v>
      </c>
      <c r="I300" s="197"/>
      <c r="L300" s="193"/>
      <c r="M300" s="198"/>
      <c r="N300" s="199"/>
      <c r="O300" s="199"/>
      <c r="P300" s="199"/>
      <c r="Q300" s="199"/>
      <c r="R300" s="199"/>
      <c r="S300" s="199"/>
      <c r="T300" s="200"/>
      <c r="AT300" s="194" t="s">
        <v>138</v>
      </c>
      <c r="AU300" s="194" t="s">
        <v>136</v>
      </c>
      <c r="AV300" s="12" t="s">
        <v>81</v>
      </c>
      <c r="AW300" s="12" t="s">
        <v>35</v>
      </c>
      <c r="AX300" s="12" t="s">
        <v>71</v>
      </c>
      <c r="AY300" s="194" t="s">
        <v>126</v>
      </c>
    </row>
    <row r="301" spans="2:51" s="11" customFormat="1">
      <c r="B301" s="185"/>
      <c r="D301" s="186" t="s">
        <v>138</v>
      </c>
      <c r="E301" s="187" t="s">
        <v>5</v>
      </c>
      <c r="F301" s="188" t="s">
        <v>308</v>
      </c>
      <c r="H301" s="187" t="s">
        <v>5</v>
      </c>
      <c r="I301" s="189"/>
      <c r="L301" s="185"/>
      <c r="M301" s="190"/>
      <c r="N301" s="191"/>
      <c r="O301" s="191"/>
      <c r="P301" s="191"/>
      <c r="Q301" s="191"/>
      <c r="R301" s="191"/>
      <c r="S301" s="191"/>
      <c r="T301" s="192"/>
      <c r="AT301" s="187" t="s">
        <v>138</v>
      </c>
      <c r="AU301" s="187" t="s">
        <v>136</v>
      </c>
      <c r="AV301" s="11" t="s">
        <v>79</v>
      </c>
      <c r="AW301" s="11" t="s">
        <v>35</v>
      </c>
      <c r="AX301" s="11" t="s">
        <v>71</v>
      </c>
      <c r="AY301" s="187" t="s">
        <v>126</v>
      </c>
    </row>
    <row r="302" spans="2:51" s="12" customFormat="1">
      <c r="B302" s="193"/>
      <c r="D302" s="186" t="s">
        <v>138</v>
      </c>
      <c r="E302" s="194" t="s">
        <v>5</v>
      </c>
      <c r="F302" s="195" t="s">
        <v>309</v>
      </c>
      <c r="H302" s="196">
        <v>16.23</v>
      </c>
      <c r="I302" s="197"/>
      <c r="L302" s="193"/>
      <c r="M302" s="198"/>
      <c r="N302" s="199"/>
      <c r="O302" s="199"/>
      <c r="P302" s="199"/>
      <c r="Q302" s="199"/>
      <c r="R302" s="199"/>
      <c r="S302" s="199"/>
      <c r="T302" s="200"/>
      <c r="AT302" s="194" t="s">
        <v>138</v>
      </c>
      <c r="AU302" s="194" t="s">
        <v>136</v>
      </c>
      <c r="AV302" s="12" t="s">
        <v>81</v>
      </c>
      <c r="AW302" s="12" t="s">
        <v>35</v>
      </c>
      <c r="AX302" s="12" t="s">
        <v>71</v>
      </c>
      <c r="AY302" s="194" t="s">
        <v>126</v>
      </c>
    </row>
    <row r="303" spans="2:51" s="11" customFormat="1">
      <c r="B303" s="185"/>
      <c r="D303" s="186" t="s">
        <v>138</v>
      </c>
      <c r="E303" s="187" t="s">
        <v>5</v>
      </c>
      <c r="F303" s="188" t="s">
        <v>310</v>
      </c>
      <c r="H303" s="187" t="s">
        <v>5</v>
      </c>
      <c r="I303" s="189"/>
      <c r="L303" s="185"/>
      <c r="M303" s="190"/>
      <c r="N303" s="191"/>
      <c r="O303" s="191"/>
      <c r="P303" s="191"/>
      <c r="Q303" s="191"/>
      <c r="R303" s="191"/>
      <c r="S303" s="191"/>
      <c r="T303" s="192"/>
      <c r="AT303" s="187" t="s">
        <v>138</v>
      </c>
      <c r="AU303" s="187" t="s">
        <v>136</v>
      </c>
      <c r="AV303" s="11" t="s">
        <v>79</v>
      </c>
      <c r="AW303" s="11" t="s">
        <v>35</v>
      </c>
      <c r="AX303" s="11" t="s">
        <v>71</v>
      </c>
      <c r="AY303" s="187" t="s">
        <v>126</v>
      </c>
    </row>
    <row r="304" spans="2:51" s="12" customFormat="1">
      <c r="B304" s="193"/>
      <c r="D304" s="186" t="s">
        <v>138</v>
      </c>
      <c r="E304" s="194" t="s">
        <v>5</v>
      </c>
      <c r="F304" s="195" t="s">
        <v>311</v>
      </c>
      <c r="H304" s="196">
        <v>21.4</v>
      </c>
      <c r="I304" s="197"/>
      <c r="L304" s="193"/>
      <c r="M304" s="198"/>
      <c r="N304" s="199"/>
      <c r="O304" s="199"/>
      <c r="P304" s="199"/>
      <c r="Q304" s="199"/>
      <c r="R304" s="199"/>
      <c r="S304" s="199"/>
      <c r="T304" s="200"/>
      <c r="AT304" s="194" t="s">
        <v>138</v>
      </c>
      <c r="AU304" s="194" t="s">
        <v>136</v>
      </c>
      <c r="AV304" s="12" t="s">
        <v>81</v>
      </c>
      <c r="AW304" s="12" t="s">
        <v>35</v>
      </c>
      <c r="AX304" s="12" t="s">
        <v>71</v>
      </c>
      <c r="AY304" s="194" t="s">
        <v>126</v>
      </c>
    </row>
    <row r="305" spans="2:65" s="11" customFormat="1">
      <c r="B305" s="185"/>
      <c r="D305" s="186" t="s">
        <v>138</v>
      </c>
      <c r="E305" s="187" t="s">
        <v>5</v>
      </c>
      <c r="F305" s="188" t="s">
        <v>312</v>
      </c>
      <c r="H305" s="187" t="s">
        <v>5</v>
      </c>
      <c r="I305" s="189"/>
      <c r="L305" s="185"/>
      <c r="M305" s="190"/>
      <c r="N305" s="191"/>
      <c r="O305" s="191"/>
      <c r="P305" s="191"/>
      <c r="Q305" s="191"/>
      <c r="R305" s="191"/>
      <c r="S305" s="191"/>
      <c r="T305" s="192"/>
      <c r="AT305" s="187" t="s">
        <v>138</v>
      </c>
      <c r="AU305" s="187" t="s">
        <v>136</v>
      </c>
      <c r="AV305" s="11" t="s">
        <v>79</v>
      </c>
      <c r="AW305" s="11" t="s">
        <v>35</v>
      </c>
      <c r="AX305" s="11" t="s">
        <v>71</v>
      </c>
      <c r="AY305" s="187" t="s">
        <v>126</v>
      </c>
    </row>
    <row r="306" spans="2:65" s="12" customFormat="1">
      <c r="B306" s="193"/>
      <c r="D306" s="186" t="s">
        <v>138</v>
      </c>
      <c r="E306" s="194" t="s">
        <v>5</v>
      </c>
      <c r="F306" s="195" t="s">
        <v>313</v>
      </c>
      <c r="H306" s="196">
        <v>6.1</v>
      </c>
      <c r="I306" s="197"/>
      <c r="L306" s="193"/>
      <c r="M306" s="198"/>
      <c r="N306" s="199"/>
      <c r="O306" s="199"/>
      <c r="P306" s="199"/>
      <c r="Q306" s="199"/>
      <c r="R306" s="199"/>
      <c r="S306" s="199"/>
      <c r="T306" s="200"/>
      <c r="AT306" s="194" t="s">
        <v>138</v>
      </c>
      <c r="AU306" s="194" t="s">
        <v>136</v>
      </c>
      <c r="AV306" s="12" t="s">
        <v>81</v>
      </c>
      <c r="AW306" s="12" t="s">
        <v>35</v>
      </c>
      <c r="AX306" s="12" t="s">
        <v>71</v>
      </c>
      <c r="AY306" s="194" t="s">
        <v>126</v>
      </c>
    </row>
    <row r="307" spans="2:65" s="13" customFormat="1">
      <c r="B307" s="201"/>
      <c r="D307" s="186" t="s">
        <v>138</v>
      </c>
      <c r="E307" s="202" t="s">
        <v>5</v>
      </c>
      <c r="F307" s="203" t="s">
        <v>155</v>
      </c>
      <c r="H307" s="204">
        <v>985.07899999999995</v>
      </c>
      <c r="I307" s="205"/>
      <c r="L307" s="201"/>
      <c r="M307" s="206"/>
      <c r="N307" s="207"/>
      <c r="O307" s="207"/>
      <c r="P307" s="207"/>
      <c r="Q307" s="207"/>
      <c r="R307" s="207"/>
      <c r="S307" s="207"/>
      <c r="T307" s="208"/>
      <c r="AT307" s="202" t="s">
        <v>138</v>
      </c>
      <c r="AU307" s="202" t="s">
        <v>136</v>
      </c>
      <c r="AV307" s="13" t="s">
        <v>135</v>
      </c>
      <c r="AW307" s="13" t="s">
        <v>35</v>
      </c>
      <c r="AX307" s="13" t="s">
        <v>79</v>
      </c>
      <c r="AY307" s="202" t="s">
        <v>126</v>
      </c>
    </row>
    <row r="308" spans="2:65" s="10" customFormat="1" ht="22.35" customHeight="1">
      <c r="B308" s="159"/>
      <c r="D308" s="160" t="s">
        <v>70</v>
      </c>
      <c r="E308" s="170" t="s">
        <v>314</v>
      </c>
      <c r="F308" s="170" t="s">
        <v>315</v>
      </c>
      <c r="I308" s="162"/>
      <c r="J308" s="171">
        <f>BK308</f>
        <v>0</v>
      </c>
      <c r="L308" s="159"/>
      <c r="M308" s="164"/>
      <c r="N308" s="165"/>
      <c r="O308" s="165"/>
      <c r="P308" s="166">
        <f>SUM(P309:P368)</f>
        <v>0</v>
      </c>
      <c r="Q308" s="165"/>
      <c r="R308" s="166">
        <f>SUM(R309:R368)</f>
        <v>24.402950000000001</v>
      </c>
      <c r="S308" s="165"/>
      <c r="T308" s="167">
        <f>SUM(T309:T368)</f>
        <v>0</v>
      </c>
      <c r="AR308" s="160" t="s">
        <v>79</v>
      </c>
      <c r="AT308" s="168" t="s">
        <v>70</v>
      </c>
      <c r="AU308" s="168" t="s">
        <v>81</v>
      </c>
      <c r="AY308" s="160" t="s">
        <v>126</v>
      </c>
      <c r="BK308" s="169">
        <f>SUM(BK309:BK368)</f>
        <v>0</v>
      </c>
    </row>
    <row r="309" spans="2:65" s="1" customFormat="1" ht="25.5" customHeight="1">
      <c r="B309" s="172"/>
      <c r="C309" s="209" t="s">
        <v>10</v>
      </c>
      <c r="D309" s="209" t="s">
        <v>180</v>
      </c>
      <c r="E309" s="210" t="s">
        <v>316</v>
      </c>
      <c r="F309" s="211" t="s">
        <v>317</v>
      </c>
      <c r="G309" s="212" t="s">
        <v>202</v>
      </c>
      <c r="H309" s="213">
        <v>165.1</v>
      </c>
      <c r="I309" s="214"/>
      <c r="J309" s="215">
        <f>ROUND(I309*H309,2)</f>
        <v>0</v>
      </c>
      <c r="K309" s="211" t="s">
        <v>177</v>
      </c>
      <c r="L309" s="216"/>
      <c r="M309" s="217" t="s">
        <v>5</v>
      </c>
      <c r="N309" s="218" t="s">
        <v>42</v>
      </c>
      <c r="O309" s="41"/>
      <c r="P309" s="182">
        <f>O309*H309</f>
        <v>0</v>
      </c>
      <c r="Q309" s="182">
        <v>8.3000000000000004E-2</v>
      </c>
      <c r="R309" s="182">
        <f>Q309*H309</f>
        <v>13.7033</v>
      </c>
      <c r="S309" s="182">
        <v>0</v>
      </c>
      <c r="T309" s="183">
        <f>S309*H309</f>
        <v>0</v>
      </c>
      <c r="AR309" s="23" t="s">
        <v>184</v>
      </c>
      <c r="AT309" s="23" t="s">
        <v>180</v>
      </c>
      <c r="AU309" s="23" t="s">
        <v>136</v>
      </c>
      <c r="AY309" s="23" t="s">
        <v>126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23" t="s">
        <v>79</v>
      </c>
      <c r="BK309" s="184">
        <f>ROUND(I309*H309,2)</f>
        <v>0</v>
      </c>
      <c r="BL309" s="23" t="s">
        <v>135</v>
      </c>
      <c r="BM309" s="23" t="s">
        <v>318</v>
      </c>
    </row>
    <row r="310" spans="2:65" s="11" customFormat="1">
      <c r="B310" s="185"/>
      <c r="D310" s="186" t="s">
        <v>138</v>
      </c>
      <c r="E310" s="187" t="s">
        <v>5</v>
      </c>
      <c r="F310" s="188" t="s">
        <v>319</v>
      </c>
      <c r="H310" s="187" t="s">
        <v>5</v>
      </c>
      <c r="I310" s="189"/>
      <c r="L310" s="185"/>
      <c r="M310" s="190"/>
      <c r="N310" s="191"/>
      <c r="O310" s="191"/>
      <c r="P310" s="191"/>
      <c r="Q310" s="191"/>
      <c r="R310" s="191"/>
      <c r="S310" s="191"/>
      <c r="T310" s="192"/>
      <c r="AT310" s="187" t="s">
        <v>138</v>
      </c>
      <c r="AU310" s="187" t="s">
        <v>136</v>
      </c>
      <c r="AV310" s="11" t="s">
        <v>79</v>
      </c>
      <c r="AW310" s="11" t="s">
        <v>35</v>
      </c>
      <c r="AX310" s="11" t="s">
        <v>71</v>
      </c>
      <c r="AY310" s="187" t="s">
        <v>126</v>
      </c>
    </row>
    <row r="311" spans="2:65" s="12" customFormat="1">
      <c r="B311" s="193"/>
      <c r="D311" s="186" t="s">
        <v>138</v>
      </c>
      <c r="E311" s="194" t="s">
        <v>5</v>
      </c>
      <c r="F311" s="195" t="s">
        <v>320</v>
      </c>
      <c r="H311" s="196">
        <v>7</v>
      </c>
      <c r="I311" s="197"/>
      <c r="L311" s="193"/>
      <c r="M311" s="198"/>
      <c r="N311" s="199"/>
      <c r="O311" s="199"/>
      <c r="P311" s="199"/>
      <c r="Q311" s="199"/>
      <c r="R311" s="199"/>
      <c r="S311" s="199"/>
      <c r="T311" s="200"/>
      <c r="AT311" s="194" t="s">
        <v>138</v>
      </c>
      <c r="AU311" s="194" t="s">
        <v>136</v>
      </c>
      <c r="AV311" s="12" t="s">
        <v>81</v>
      </c>
      <c r="AW311" s="12" t="s">
        <v>35</v>
      </c>
      <c r="AX311" s="12" t="s">
        <v>71</v>
      </c>
      <c r="AY311" s="194" t="s">
        <v>126</v>
      </c>
    </row>
    <row r="312" spans="2:65" s="11" customFormat="1">
      <c r="B312" s="185"/>
      <c r="D312" s="186" t="s">
        <v>138</v>
      </c>
      <c r="E312" s="187" t="s">
        <v>5</v>
      </c>
      <c r="F312" s="188" t="s">
        <v>321</v>
      </c>
      <c r="H312" s="187" t="s">
        <v>5</v>
      </c>
      <c r="I312" s="189"/>
      <c r="L312" s="185"/>
      <c r="M312" s="190"/>
      <c r="N312" s="191"/>
      <c r="O312" s="191"/>
      <c r="P312" s="191"/>
      <c r="Q312" s="191"/>
      <c r="R312" s="191"/>
      <c r="S312" s="191"/>
      <c r="T312" s="192"/>
      <c r="AT312" s="187" t="s">
        <v>138</v>
      </c>
      <c r="AU312" s="187" t="s">
        <v>136</v>
      </c>
      <c r="AV312" s="11" t="s">
        <v>79</v>
      </c>
      <c r="AW312" s="11" t="s">
        <v>35</v>
      </c>
      <c r="AX312" s="11" t="s">
        <v>71</v>
      </c>
      <c r="AY312" s="187" t="s">
        <v>126</v>
      </c>
    </row>
    <row r="313" spans="2:65" s="12" customFormat="1">
      <c r="B313" s="193"/>
      <c r="D313" s="186" t="s">
        <v>138</v>
      </c>
      <c r="E313" s="194" t="s">
        <v>5</v>
      </c>
      <c r="F313" s="195" t="s">
        <v>193</v>
      </c>
      <c r="H313" s="196">
        <v>2.5</v>
      </c>
      <c r="I313" s="197"/>
      <c r="L313" s="193"/>
      <c r="M313" s="198"/>
      <c r="N313" s="199"/>
      <c r="O313" s="199"/>
      <c r="P313" s="199"/>
      <c r="Q313" s="199"/>
      <c r="R313" s="199"/>
      <c r="S313" s="199"/>
      <c r="T313" s="200"/>
      <c r="AT313" s="194" t="s">
        <v>138</v>
      </c>
      <c r="AU313" s="194" t="s">
        <v>136</v>
      </c>
      <c r="AV313" s="12" t="s">
        <v>81</v>
      </c>
      <c r="AW313" s="12" t="s">
        <v>35</v>
      </c>
      <c r="AX313" s="12" t="s">
        <v>71</v>
      </c>
      <c r="AY313" s="194" t="s">
        <v>126</v>
      </c>
    </row>
    <row r="314" spans="2:65" s="12" customFormat="1">
      <c r="B314" s="193"/>
      <c r="D314" s="186" t="s">
        <v>138</v>
      </c>
      <c r="E314" s="194" t="s">
        <v>5</v>
      </c>
      <c r="F314" s="195" t="s">
        <v>81</v>
      </c>
      <c r="H314" s="196">
        <v>2</v>
      </c>
      <c r="I314" s="197"/>
      <c r="L314" s="193"/>
      <c r="M314" s="198"/>
      <c r="N314" s="199"/>
      <c r="O314" s="199"/>
      <c r="P314" s="199"/>
      <c r="Q314" s="199"/>
      <c r="R314" s="199"/>
      <c r="S314" s="199"/>
      <c r="T314" s="200"/>
      <c r="AT314" s="194" t="s">
        <v>138</v>
      </c>
      <c r="AU314" s="194" t="s">
        <v>136</v>
      </c>
      <c r="AV314" s="12" t="s">
        <v>81</v>
      </c>
      <c r="AW314" s="12" t="s">
        <v>35</v>
      </c>
      <c r="AX314" s="12" t="s">
        <v>71</v>
      </c>
      <c r="AY314" s="194" t="s">
        <v>126</v>
      </c>
    </row>
    <row r="315" spans="2:65" s="11" customFormat="1">
      <c r="B315" s="185"/>
      <c r="D315" s="186" t="s">
        <v>138</v>
      </c>
      <c r="E315" s="187" t="s">
        <v>5</v>
      </c>
      <c r="F315" s="188" t="s">
        <v>322</v>
      </c>
      <c r="H315" s="187" t="s">
        <v>5</v>
      </c>
      <c r="I315" s="189"/>
      <c r="L315" s="185"/>
      <c r="M315" s="190"/>
      <c r="N315" s="191"/>
      <c r="O315" s="191"/>
      <c r="P315" s="191"/>
      <c r="Q315" s="191"/>
      <c r="R315" s="191"/>
      <c r="S315" s="191"/>
      <c r="T315" s="192"/>
      <c r="AT315" s="187" t="s">
        <v>138</v>
      </c>
      <c r="AU315" s="187" t="s">
        <v>136</v>
      </c>
      <c r="AV315" s="11" t="s">
        <v>79</v>
      </c>
      <c r="AW315" s="11" t="s">
        <v>35</v>
      </c>
      <c r="AX315" s="11" t="s">
        <v>71</v>
      </c>
      <c r="AY315" s="187" t="s">
        <v>126</v>
      </c>
    </row>
    <row r="316" spans="2:65" s="12" customFormat="1">
      <c r="B316" s="193"/>
      <c r="D316" s="186" t="s">
        <v>138</v>
      </c>
      <c r="E316" s="194" t="s">
        <v>5</v>
      </c>
      <c r="F316" s="195" t="s">
        <v>323</v>
      </c>
      <c r="H316" s="196">
        <v>4.0999999999999996</v>
      </c>
      <c r="I316" s="197"/>
      <c r="L316" s="193"/>
      <c r="M316" s="198"/>
      <c r="N316" s="199"/>
      <c r="O316" s="199"/>
      <c r="P316" s="199"/>
      <c r="Q316" s="199"/>
      <c r="R316" s="199"/>
      <c r="S316" s="199"/>
      <c r="T316" s="200"/>
      <c r="AT316" s="194" t="s">
        <v>138</v>
      </c>
      <c r="AU316" s="194" t="s">
        <v>136</v>
      </c>
      <c r="AV316" s="12" t="s">
        <v>81</v>
      </c>
      <c r="AW316" s="12" t="s">
        <v>35</v>
      </c>
      <c r="AX316" s="12" t="s">
        <v>71</v>
      </c>
      <c r="AY316" s="194" t="s">
        <v>126</v>
      </c>
    </row>
    <row r="317" spans="2:65" s="12" customFormat="1">
      <c r="B317" s="193"/>
      <c r="D317" s="186" t="s">
        <v>138</v>
      </c>
      <c r="E317" s="194" t="s">
        <v>5</v>
      </c>
      <c r="F317" s="195" t="s">
        <v>324</v>
      </c>
      <c r="H317" s="196">
        <v>1.5</v>
      </c>
      <c r="I317" s="197"/>
      <c r="L317" s="193"/>
      <c r="M317" s="198"/>
      <c r="N317" s="199"/>
      <c r="O317" s="199"/>
      <c r="P317" s="199"/>
      <c r="Q317" s="199"/>
      <c r="R317" s="199"/>
      <c r="S317" s="199"/>
      <c r="T317" s="200"/>
      <c r="AT317" s="194" t="s">
        <v>138</v>
      </c>
      <c r="AU317" s="194" t="s">
        <v>136</v>
      </c>
      <c r="AV317" s="12" t="s">
        <v>81</v>
      </c>
      <c r="AW317" s="12" t="s">
        <v>35</v>
      </c>
      <c r="AX317" s="12" t="s">
        <v>71</v>
      </c>
      <c r="AY317" s="194" t="s">
        <v>126</v>
      </c>
    </row>
    <row r="318" spans="2:65" s="11" customFormat="1">
      <c r="B318" s="185"/>
      <c r="D318" s="186" t="s">
        <v>138</v>
      </c>
      <c r="E318" s="187" t="s">
        <v>5</v>
      </c>
      <c r="F318" s="188" t="s">
        <v>325</v>
      </c>
      <c r="H318" s="187" t="s">
        <v>5</v>
      </c>
      <c r="I318" s="189"/>
      <c r="L318" s="185"/>
      <c r="M318" s="190"/>
      <c r="N318" s="191"/>
      <c r="O318" s="191"/>
      <c r="P318" s="191"/>
      <c r="Q318" s="191"/>
      <c r="R318" s="191"/>
      <c r="S318" s="191"/>
      <c r="T318" s="192"/>
      <c r="AT318" s="187" t="s">
        <v>138</v>
      </c>
      <c r="AU318" s="187" t="s">
        <v>136</v>
      </c>
      <c r="AV318" s="11" t="s">
        <v>79</v>
      </c>
      <c r="AW318" s="11" t="s">
        <v>35</v>
      </c>
      <c r="AX318" s="11" t="s">
        <v>71</v>
      </c>
      <c r="AY318" s="187" t="s">
        <v>126</v>
      </c>
    </row>
    <row r="319" spans="2:65" s="12" customFormat="1">
      <c r="B319" s="193"/>
      <c r="D319" s="186" t="s">
        <v>138</v>
      </c>
      <c r="E319" s="194" t="s">
        <v>5</v>
      </c>
      <c r="F319" s="195" t="s">
        <v>193</v>
      </c>
      <c r="H319" s="196">
        <v>2.5</v>
      </c>
      <c r="I319" s="197"/>
      <c r="L319" s="193"/>
      <c r="M319" s="198"/>
      <c r="N319" s="199"/>
      <c r="O319" s="199"/>
      <c r="P319" s="199"/>
      <c r="Q319" s="199"/>
      <c r="R319" s="199"/>
      <c r="S319" s="199"/>
      <c r="T319" s="200"/>
      <c r="AT319" s="194" t="s">
        <v>138</v>
      </c>
      <c r="AU319" s="194" t="s">
        <v>136</v>
      </c>
      <c r="AV319" s="12" t="s">
        <v>81</v>
      </c>
      <c r="AW319" s="12" t="s">
        <v>35</v>
      </c>
      <c r="AX319" s="12" t="s">
        <v>71</v>
      </c>
      <c r="AY319" s="194" t="s">
        <v>126</v>
      </c>
    </row>
    <row r="320" spans="2:65" s="11" customFormat="1">
      <c r="B320" s="185"/>
      <c r="D320" s="186" t="s">
        <v>138</v>
      </c>
      <c r="E320" s="187" t="s">
        <v>5</v>
      </c>
      <c r="F320" s="188" t="s">
        <v>326</v>
      </c>
      <c r="H320" s="187" t="s">
        <v>5</v>
      </c>
      <c r="I320" s="189"/>
      <c r="L320" s="185"/>
      <c r="M320" s="190"/>
      <c r="N320" s="191"/>
      <c r="O320" s="191"/>
      <c r="P320" s="191"/>
      <c r="Q320" s="191"/>
      <c r="R320" s="191"/>
      <c r="S320" s="191"/>
      <c r="T320" s="192"/>
      <c r="AT320" s="187" t="s">
        <v>138</v>
      </c>
      <c r="AU320" s="187" t="s">
        <v>136</v>
      </c>
      <c r="AV320" s="11" t="s">
        <v>79</v>
      </c>
      <c r="AW320" s="11" t="s">
        <v>35</v>
      </c>
      <c r="AX320" s="11" t="s">
        <v>71</v>
      </c>
      <c r="AY320" s="187" t="s">
        <v>126</v>
      </c>
    </row>
    <row r="321" spans="2:65" s="12" customFormat="1">
      <c r="B321" s="193"/>
      <c r="D321" s="186" t="s">
        <v>138</v>
      </c>
      <c r="E321" s="194" t="s">
        <v>5</v>
      </c>
      <c r="F321" s="195" t="s">
        <v>81</v>
      </c>
      <c r="H321" s="196">
        <v>2</v>
      </c>
      <c r="I321" s="197"/>
      <c r="L321" s="193"/>
      <c r="M321" s="198"/>
      <c r="N321" s="199"/>
      <c r="O321" s="199"/>
      <c r="P321" s="199"/>
      <c r="Q321" s="199"/>
      <c r="R321" s="199"/>
      <c r="S321" s="199"/>
      <c r="T321" s="200"/>
      <c r="AT321" s="194" t="s">
        <v>138</v>
      </c>
      <c r="AU321" s="194" t="s">
        <v>136</v>
      </c>
      <c r="AV321" s="12" t="s">
        <v>81</v>
      </c>
      <c r="AW321" s="12" t="s">
        <v>35</v>
      </c>
      <c r="AX321" s="12" t="s">
        <v>71</v>
      </c>
      <c r="AY321" s="194" t="s">
        <v>126</v>
      </c>
    </row>
    <row r="322" spans="2:65" s="11" customFormat="1">
      <c r="B322" s="185"/>
      <c r="D322" s="186" t="s">
        <v>138</v>
      </c>
      <c r="E322" s="187" t="s">
        <v>5</v>
      </c>
      <c r="F322" s="188" t="s">
        <v>327</v>
      </c>
      <c r="H322" s="187" t="s">
        <v>5</v>
      </c>
      <c r="I322" s="189"/>
      <c r="L322" s="185"/>
      <c r="M322" s="190"/>
      <c r="N322" s="191"/>
      <c r="O322" s="191"/>
      <c r="P322" s="191"/>
      <c r="Q322" s="191"/>
      <c r="R322" s="191"/>
      <c r="S322" s="191"/>
      <c r="T322" s="192"/>
      <c r="AT322" s="187" t="s">
        <v>138</v>
      </c>
      <c r="AU322" s="187" t="s">
        <v>136</v>
      </c>
      <c r="AV322" s="11" t="s">
        <v>79</v>
      </c>
      <c r="AW322" s="11" t="s">
        <v>35</v>
      </c>
      <c r="AX322" s="11" t="s">
        <v>71</v>
      </c>
      <c r="AY322" s="187" t="s">
        <v>126</v>
      </c>
    </row>
    <row r="323" spans="2:65" s="12" customFormat="1">
      <c r="B323" s="193"/>
      <c r="D323" s="186" t="s">
        <v>138</v>
      </c>
      <c r="E323" s="194" t="s">
        <v>5</v>
      </c>
      <c r="F323" s="195" t="s">
        <v>81</v>
      </c>
      <c r="H323" s="196">
        <v>2</v>
      </c>
      <c r="I323" s="197"/>
      <c r="L323" s="193"/>
      <c r="M323" s="198"/>
      <c r="N323" s="199"/>
      <c r="O323" s="199"/>
      <c r="P323" s="199"/>
      <c r="Q323" s="199"/>
      <c r="R323" s="199"/>
      <c r="S323" s="199"/>
      <c r="T323" s="200"/>
      <c r="AT323" s="194" t="s">
        <v>138</v>
      </c>
      <c r="AU323" s="194" t="s">
        <v>136</v>
      </c>
      <c r="AV323" s="12" t="s">
        <v>81</v>
      </c>
      <c r="AW323" s="12" t="s">
        <v>35</v>
      </c>
      <c r="AX323" s="12" t="s">
        <v>71</v>
      </c>
      <c r="AY323" s="194" t="s">
        <v>126</v>
      </c>
    </row>
    <row r="324" spans="2:65" s="11" customFormat="1">
      <c r="B324" s="185"/>
      <c r="D324" s="186" t="s">
        <v>138</v>
      </c>
      <c r="E324" s="187" t="s">
        <v>5</v>
      </c>
      <c r="F324" s="188" t="s">
        <v>328</v>
      </c>
      <c r="H324" s="187" t="s">
        <v>5</v>
      </c>
      <c r="I324" s="189"/>
      <c r="L324" s="185"/>
      <c r="M324" s="190"/>
      <c r="N324" s="191"/>
      <c r="O324" s="191"/>
      <c r="P324" s="191"/>
      <c r="Q324" s="191"/>
      <c r="R324" s="191"/>
      <c r="S324" s="191"/>
      <c r="T324" s="192"/>
      <c r="AT324" s="187" t="s">
        <v>138</v>
      </c>
      <c r="AU324" s="187" t="s">
        <v>136</v>
      </c>
      <c r="AV324" s="11" t="s">
        <v>79</v>
      </c>
      <c r="AW324" s="11" t="s">
        <v>35</v>
      </c>
      <c r="AX324" s="11" t="s">
        <v>71</v>
      </c>
      <c r="AY324" s="187" t="s">
        <v>126</v>
      </c>
    </row>
    <row r="325" spans="2:65" s="12" customFormat="1">
      <c r="B325" s="193"/>
      <c r="D325" s="186" t="s">
        <v>138</v>
      </c>
      <c r="E325" s="194" t="s">
        <v>5</v>
      </c>
      <c r="F325" s="195" t="s">
        <v>79</v>
      </c>
      <c r="H325" s="196">
        <v>1</v>
      </c>
      <c r="I325" s="197"/>
      <c r="L325" s="193"/>
      <c r="M325" s="198"/>
      <c r="N325" s="199"/>
      <c r="O325" s="199"/>
      <c r="P325" s="199"/>
      <c r="Q325" s="199"/>
      <c r="R325" s="199"/>
      <c r="S325" s="199"/>
      <c r="T325" s="200"/>
      <c r="AT325" s="194" t="s">
        <v>138</v>
      </c>
      <c r="AU325" s="194" t="s">
        <v>136</v>
      </c>
      <c r="AV325" s="12" t="s">
        <v>81</v>
      </c>
      <c r="AW325" s="12" t="s">
        <v>35</v>
      </c>
      <c r="AX325" s="12" t="s">
        <v>71</v>
      </c>
      <c r="AY325" s="194" t="s">
        <v>126</v>
      </c>
    </row>
    <row r="326" spans="2:65" s="11" customFormat="1">
      <c r="B326" s="185"/>
      <c r="D326" s="186" t="s">
        <v>138</v>
      </c>
      <c r="E326" s="187" t="s">
        <v>5</v>
      </c>
      <c r="F326" s="188" t="s">
        <v>329</v>
      </c>
      <c r="H326" s="187" t="s">
        <v>5</v>
      </c>
      <c r="I326" s="189"/>
      <c r="L326" s="185"/>
      <c r="M326" s="190"/>
      <c r="N326" s="191"/>
      <c r="O326" s="191"/>
      <c r="P326" s="191"/>
      <c r="Q326" s="191"/>
      <c r="R326" s="191"/>
      <c r="S326" s="191"/>
      <c r="T326" s="192"/>
      <c r="AT326" s="187" t="s">
        <v>138</v>
      </c>
      <c r="AU326" s="187" t="s">
        <v>136</v>
      </c>
      <c r="AV326" s="11" t="s">
        <v>79</v>
      </c>
      <c r="AW326" s="11" t="s">
        <v>35</v>
      </c>
      <c r="AX326" s="11" t="s">
        <v>71</v>
      </c>
      <c r="AY326" s="187" t="s">
        <v>126</v>
      </c>
    </row>
    <row r="327" spans="2:65" s="12" customFormat="1">
      <c r="B327" s="193"/>
      <c r="D327" s="186" t="s">
        <v>138</v>
      </c>
      <c r="E327" s="194" t="s">
        <v>5</v>
      </c>
      <c r="F327" s="195" t="s">
        <v>81</v>
      </c>
      <c r="H327" s="196">
        <v>2</v>
      </c>
      <c r="I327" s="197"/>
      <c r="L327" s="193"/>
      <c r="M327" s="198"/>
      <c r="N327" s="199"/>
      <c r="O327" s="199"/>
      <c r="P327" s="199"/>
      <c r="Q327" s="199"/>
      <c r="R327" s="199"/>
      <c r="S327" s="199"/>
      <c r="T327" s="200"/>
      <c r="AT327" s="194" t="s">
        <v>138</v>
      </c>
      <c r="AU327" s="194" t="s">
        <v>136</v>
      </c>
      <c r="AV327" s="12" t="s">
        <v>81</v>
      </c>
      <c r="AW327" s="12" t="s">
        <v>35</v>
      </c>
      <c r="AX327" s="12" t="s">
        <v>71</v>
      </c>
      <c r="AY327" s="194" t="s">
        <v>126</v>
      </c>
    </row>
    <row r="328" spans="2:65" s="11" customFormat="1">
      <c r="B328" s="185"/>
      <c r="D328" s="186" t="s">
        <v>138</v>
      </c>
      <c r="E328" s="187" t="s">
        <v>5</v>
      </c>
      <c r="F328" s="188" t="s">
        <v>330</v>
      </c>
      <c r="H328" s="187" t="s">
        <v>5</v>
      </c>
      <c r="I328" s="189"/>
      <c r="L328" s="185"/>
      <c r="M328" s="190"/>
      <c r="N328" s="191"/>
      <c r="O328" s="191"/>
      <c r="P328" s="191"/>
      <c r="Q328" s="191"/>
      <c r="R328" s="191"/>
      <c r="S328" s="191"/>
      <c r="T328" s="192"/>
      <c r="AT328" s="187" t="s">
        <v>138</v>
      </c>
      <c r="AU328" s="187" t="s">
        <v>136</v>
      </c>
      <c r="AV328" s="11" t="s">
        <v>79</v>
      </c>
      <c r="AW328" s="11" t="s">
        <v>35</v>
      </c>
      <c r="AX328" s="11" t="s">
        <v>71</v>
      </c>
      <c r="AY328" s="187" t="s">
        <v>126</v>
      </c>
    </row>
    <row r="329" spans="2:65" s="12" customFormat="1">
      <c r="B329" s="193"/>
      <c r="D329" s="186" t="s">
        <v>138</v>
      </c>
      <c r="E329" s="194" t="s">
        <v>5</v>
      </c>
      <c r="F329" s="195" t="s">
        <v>331</v>
      </c>
      <c r="H329" s="196">
        <v>16.5</v>
      </c>
      <c r="I329" s="197"/>
      <c r="L329" s="193"/>
      <c r="M329" s="198"/>
      <c r="N329" s="199"/>
      <c r="O329" s="199"/>
      <c r="P329" s="199"/>
      <c r="Q329" s="199"/>
      <c r="R329" s="199"/>
      <c r="S329" s="199"/>
      <c r="T329" s="200"/>
      <c r="AT329" s="194" t="s">
        <v>138</v>
      </c>
      <c r="AU329" s="194" t="s">
        <v>136</v>
      </c>
      <c r="AV329" s="12" t="s">
        <v>81</v>
      </c>
      <c r="AW329" s="12" t="s">
        <v>35</v>
      </c>
      <c r="AX329" s="12" t="s">
        <v>71</v>
      </c>
      <c r="AY329" s="194" t="s">
        <v>126</v>
      </c>
    </row>
    <row r="330" spans="2:65" s="11" customFormat="1">
      <c r="B330" s="185"/>
      <c r="D330" s="186" t="s">
        <v>138</v>
      </c>
      <c r="E330" s="187" t="s">
        <v>5</v>
      </c>
      <c r="F330" s="188" t="s">
        <v>332</v>
      </c>
      <c r="H330" s="187" t="s">
        <v>5</v>
      </c>
      <c r="I330" s="189"/>
      <c r="L330" s="185"/>
      <c r="M330" s="190"/>
      <c r="N330" s="191"/>
      <c r="O330" s="191"/>
      <c r="P330" s="191"/>
      <c r="Q330" s="191"/>
      <c r="R330" s="191"/>
      <c r="S330" s="191"/>
      <c r="T330" s="192"/>
      <c r="AT330" s="187" t="s">
        <v>138</v>
      </c>
      <c r="AU330" s="187" t="s">
        <v>136</v>
      </c>
      <c r="AV330" s="11" t="s">
        <v>79</v>
      </c>
      <c r="AW330" s="11" t="s">
        <v>35</v>
      </c>
      <c r="AX330" s="11" t="s">
        <v>71</v>
      </c>
      <c r="AY330" s="187" t="s">
        <v>126</v>
      </c>
    </row>
    <row r="331" spans="2:65" s="12" customFormat="1">
      <c r="B331" s="193"/>
      <c r="D331" s="186" t="s">
        <v>138</v>
      </c>
      <c r="E331" s="194" t="s">
        <v>5</v>
      </c>
      <c r="F331" s="195" t="s">
        <v>81</v>
      </c>
      <c r="H331" s="196">
        <v>2</v>
      </c>
      <c r="I331" s="197"/>
      <c r="L331" s="193"/>
      <c r="M331" s="198"/>
      <c r="N331" s="199"/>
      <c r="O331" s="199"/>
      <c r="P331" s="199"/>
      <c r="Q331" s="199"/>
      <c r="R331" s="199"/>
      <c r="S331" s="199"/>
      <c r="T331" s="200"/>
      <c r="AT331" s="194" t="s">
        <v>138</v>
      </c>
      <c r="AU331" s="194" t="s">
        <v>136</v>
      </c>
      <c r="AV331" s="12" t="s">
        <v>81</v>
      </c>
      <c r="AW331" s="12" t="s">
        <v>35</v>
      </c>
      <c r="AX331" s="12" t="s">
        <v>71</v>
      </c>
      <c r="AY331" s="194" t="s">
        <v>126</v>
      </c>
    </row>
    <row r="332" spans="2:65" s="11" customFormat="1">
      <c r="B332" s="185"/>
      <c r="D332" s="186" t="s">
        <v>138</v>
      </c>
      <c r="E332" s="187" t="s">
        <v>5</v>
      </c>
      <c r="F332" s="188" t="s">
        <v>333</v>
      </c>
      <c r="H332" s="187" t="s">
        <v>5</v>
      </c>
      <c r="I332" s="189"/>
      <c r="L332" s="185"/>
      <c r="M332" s="190"/>
      <c r="N332" s="191"/>
      <c r="O332" s="191"/>
      <c r="P332" s="191"/>
      <c r="Q332" s="191"/>
      <c r="R332" s="191"/>
      <c r="S332" s="191"/>
      <c r="T332" s="192"/>
      <c r="AT332" s="187" t="s">
        <v>138</v>
      </c>
      <c r="AU332" s="187" t="s">
        <v>136</v>
      </c>
      <c r="AV332" s="11" t="s">
        <v>79</v>
      </c>
      <c r="AW332" s="11" t="s">
        <v>35</v>
      </c>
      <c r="AX332" s="11" t="s">
        <v>71</v>
      </c>
      <c r="AY332" s="187" t="s">
        <v>126</v>
      </c>
    </row>
    <row r="333" spans="2:65" s="12" customFormat="1">
      <c r="B333" s="193"/>
      <c r="D333" s="186" t="s">
        <v>138</v>
      </c>
      <c r="E333" s="194" t="s">
        <v>5</v>
      </c>
      <c r="F333" s="195" t="s">
        <v>334</v>
      </c>
      <c r="H333" s="196">
        <v>120</v>
      </c>
      <c r="I333" s="197"/>
      <c r="L333" s="193"/>
      <c r="M333" s="198"/>
      <c r="N333" s="199"/>
      <c r="O333" s="199"/>
      <c r="P333" s="199"/>
      <c r="Q333" s="199"/>
      <c r="R333" s="199"/>
      <c r="S333" s="199"/>
      <c r="T333" s="200"/>
      <c r="AT333" s="194" t="s">
        <v>138</v>
      </c>
      <c r="AU333" s="194" t="s">
        <v>136</v>
      </c>
      <c r="AV333" s="12" t="s">
        <v>81</v>
      </c>
      <c r="AW333" s="12" t="s">
        <v>35</v>
      </c>
      <c r="AX333" s="12" t="s">
        <v>71</v>
      </c>
      <c r="AY333" s="194" t="s">
        <v>126</v>
      </c>
    </row>
    <row r="334" spans="2:65" s="13" customFormat="1">
      <c r="B334" s="201"/>
      <c r="D334" s="186" t="s">
        <v>138</v>
      </c>
      <c r="E334" s="202" t="s">
        <v>5</v>
      </c>
      <c r="F334" s="203" t="s">
        <v>155</v>
      </c>
      <c r="H334" s="204">
        <v>165.1</v>
      </c>
      <c r="I334" s="205"/>
      <c r="L334" s="201"/>
      <c r="M334" s="206"/>
      <c r="N334" s="207"/>
      <c r="O334" s="207"/>
      <c r="P334" s="207"/>
      <c r="Q334" s="207"/>
      <c r="R334" s="207"/>
      <c r="S334" s="207"/>
      <c r="T334" s="208"/>
      <c r="AT334" s="202" t="s">
        <v>138</v>
      </c>
      <c r="AU334" s="202" t="s">
        <v>136</v>
      </c>
      <c r="AV334" s="13" t="s">
        <v>135</v>
      </c>
      <c r="AW334" s="13" t="s">
        <v>35</v>
      </c>
      <c r="AX334" s="13" t="s">
        <v>79</v>
      </c>
      <c r="AY334" s="202" t="s">
        <v>126</v>
      </c>
    </row>
    <row r="335" spans="2:65" s="1" customFormat="1" ht="25.5" customHeight="1">
      <c r="B335" s="172"/>
      <c r="C335" s="209" t="s">
        <v>335</v>
      </c>
      <c r="D335" s="209" t="s">
        <v>180</v>
      </c>
      <c r="E335" s="210" t="s">
        <v>336</v>
      </c>
      <c r="F335" s="211" t="s">
        <v>337</v>
      </c>
      <c r="G335" s="212" t="s">
        <v>202</v>
      </c>
      <c r="H335" s="213">
        <v>159.55000000000001</v>
      </c>
      <c r="I335" s="214"/>
      <c r="J335" s="215">
        <f>ROUND(I335*H335,2)</f>
        <v>0</v>
      </c>
      <c r="K335" s="211" t="s">
        <v>177</v>
      </c>
      <c r="L335" s="216"/>
      <c r="M335" s="217" t="s">
        <v>5</v>
      </c>
      <c r="N335" s="218" t="s">
        <v>42</v>
      </c>
      <c r="O335" s="41"/>
      <c r="P335" s="182">
        <f>O335*H335</f>
        <v>0</v>
      </c>
      <c r="Q335" s="182">
        <v>6.3E-2</v>
      </c>
      <c r="R335" s="182">
        <f>Q335*H335</f>
        <v>10.05165</v>
      </c>
      <c r="S335" s="182">
        <v>0</v>
      </c>
      <c r="T335" s="183">
        <f>S335*H335</f>
        <v>0</v>
      </c>
      <c r="AR335" s="23" t="s">
        <v>184</v>
      </c>
      <c r="AT335" s="23" t="s">
        <v>180</v>
      </c>
      <c r="AU335" s="23" t="s">
        <v>136</v>
      </c>
      <c r="AY335" s="23" t="s">
        <v>126</v>
      </c>
      <c r="BE335" s="184">
        <f>IF(N335="základní",J335,0)</f>
        <v>0</v>
      </c>
      <c r="BF335" s="184">
        <f>IF(N335="snížená",J335,0)</f>
        <v>0</v>
      </c>
      <c r="BG335" s="184">
        <f>IF(N335="zákl. přenesená",J335,0)</f>
        <v>0</v>
      </c>
      <c r="BH335" s="184">
        <f>IF(N335="sníž. přenesená",J335,0)</f>
        <v>0</v>
      </c>
      <c r="BI335" s="184">
        <f>IF(N335="nulová",J335,0)</f>
        <v>0</v>
      </c>
      <c r="BJ335" s="23" t="s">
        <v>79</v>
      </c>
      <c r="BK335" s="184">
        <f>ROUND(I335*H335,2)</f>
        <v>0</v>
      </c>
      <c r="BL335" s="23" t="s">
        <v>135</v>
      </c>
      <c r="BM335" s="23" t="s">
        <v>338</v>
      </c>
    </row>
    <row r="336" spans="2:65" s="11" customFormat="1">
      <c r="B336" s="185"/>
      <c r="D336" s="186" t="s">
        <v>138</v>
      </c>
      <c r="E336" s="187" t="s">
        <v>5</v>
      </c>
      <c r="F336" s="188" t="s">
        <v>339</v>
      </c>
      <c r="H336" s="187" t="s">
        <v>5</v>
      </c>
      <c r="I336" s="189"/>
      <c r="L336" s="185"/>
      <c r="M336" s="190"/>
      <c r="N336" s="191"/>
      <c r="O336" s="191"/>
      <c r="P336" s="191"/>
      <c r="Q336" s="191"/>
      <c r="R336" s="191"/>
      <c r="S336" s="191"/>
      <c r="T336" s="192"/>
      <c r="AT336" s="187" t="s">
        <v>138</v>
      </c>
      <c r="AU336" s="187" t="s">
        <v>136</v>
      </c>
      <c r="AV336" s="11" t="s">
        <v>79</v>
      </c>
      <c r="AW336" s="11" t="s">
        <v>35</v>
      </c>
      <c r="AX336" s="11" t="s">
        <v>71</v>
      </c>
      <c r="AY336" s="187" t="s">
        <v>126</v>
      </c>
    </row>
    <row r="337" spans="2:51" s="12" customFormat="1">
      <c r="B337" s="193"/>
      <c r="D337" s="186" t="s">
        <v>138</v>
      </c>
      <c r="E337" s="194" t="s">
        <v>5</v>
      </c>
      <c r="F337" s="195" t="s">
        <v>340</v>
      </c>
      <c r="H337" s="196">
        <v>9.8000000000000007</v>
      </c>
      <c r="I337" s="197"/>
      <c r="L337" s="193"/>
      <c r="M337" s="198"/>
      <c r="N337" s="199"/>
      <c r="O337" s="199"/>
      <c r="P337" s="199"/>
      <c r="Q337" s="199"/>
      <c r="R337" s="199"/>
      <c r="S337" s="199"/>
      <c r="T337" s="200"/>
      <c r="AT337" s="194" t="s">
        <v>138</v>
      </c>
      <c r="AU337" s="194" t="s">
        <v>136</v>
      </c>
      <c r="AV337" s="12" t="s">
        <v>81</v>
      </c>
      <c r="AW337" s="12" t="s">
        <v>35</v>
      </c>
      <c r="AX337" s="12" t="s">
        <v>71</v>
      </c>
      <c r="AY337" s="194" t="s">
        <v>126</v>
      </c>
    </row>
    <row r="338" spans="2:51" s="11" customFormat="1">
      <c r="B338" s="185"/>
      <c r="D338" s="186" t="s">
        <v>138</v>
      </c>
      <c r="E338" s="187" t="s">
        <v>5</v>
      </c>
      <c r="F338" s="188" t="s">
        <v>319</v>
      </c>
      <c r="H338" s="187" t="s">
        <v>5</v>
      </c>
      <c r="I338" s="189"/>
      <c r="L338" s="185"/>
      <c r="M338" s="190"/>
      <c r="N338" s="191"/>
      <c r="O338" s="191"/>
      <c r="P338" s="191"/>
      <c r="Q338" s="191"/>
      <c r="R338" s="191"/>
      <c r="S338" s="191"/>
      <c r="T338" s="192"/>
      <c r="AT338" s="187" t="s">
        <v>138</v>
      </c>
      <c r="AU338" s="187" t="s">
        <v>136</v>
      </c>
      <c r="AV338" s="11" t="s">
        <v>79</v>
      </c>
      <c r="AW338" s="11" t="s">
        <v>35</v>
      </c>
      <c r="AX338" s="11" t="s">
        <v>71</v>
      </c>
      <c r="AY338" s="187" t="s">
        <v>126</v>
      </c>
    </row>
    <row r="339" spans="2:51" s="12" customFormat="1">
      <c r="B339" s="193"/>
      <c r="D339" s="186" t="s">
        <v>138</v>
      </c>
      <c r="E339" s="194" t="s">
        <v>5</v>
      </c>
      <c r="F339" s="195" t="s">
        <v>341</v>
      </c>
      <c r="H339" s="196">
        <v>17.5</v>
      </c>
      <c r="I339" s="197"/>
      <c r="L339" s="193"/>
      <c r="M339" s="198"/>
      <c r="N339" s="199"/>
      <c r="O339" s="199"/>
      <c r="P339" s="199"/>
      <c r="Q339" s="199"/>
      <c r="R339" s="199"/>
      <c r="S339" s="199"/>
      <c r="T339" s="200"/>
      <c r="AT339" s="194" t="s">
        <v>138</v>
      </c>
      <c r="AU339" s="194" t="s">
        <v>136</v>
      </c>
      <c r="AV339" s="12" t="s">
        <v>81</v>
      </c>
      <c r="AW339" s="12" t="s">
        <v>35</v>
      </c>
      <c r="AX339" s="12" t="s">
        <v>71</v>
      </c>
      <c r="AY339" s="194" t="s">
        <v>126</v>
      </c>
    </row>
    <row r="340" spans="2:51" s="11" customFormat="1">
      <c r="B340" s="185"/>
      <c r="D340" s="186" t="s">
        <v>138</v>
      </c>
      <c r="E340" s="187" t="s">
        <v>5</v>
      </c>
      <c r="F340" s="188" t="s">
        <v>342</v>
      </c>
      <c r="H340" s="187" t="s">
        <v>5</v>
      </c>
      <c r="I340" s="189"/>
      <c r="L340" s="185"/>
      <c r="M340" s="190"/>
      <c r="N340" s="191"/>
      <c r="O340" s="191"/>
      <c r="P340" s="191"/>
      <c r="Q340" s="191"/>
      <c r="R340" s="191"/>
      <c r="S340" s="191"/>
      <c r="T340" s="192"/>
      <c r="AT340" s="187" t="s">
        <v>138</v>
      </c>
      <c r="AU340" s="187" t="s">
        <v>136</v>
      </c>
      <c r="AV340" s="11" t="s">
        <v>79</v>
      </c>
      <c r="AW340" s="11" t="s">
        <v>35</v>
      </c>
      <c r="AX340" s="11" t="s">
        <v>71</v>
      </c>
      <c r="AY340" s="187" t="s">
        <v>126</v>
      </c>
    </row>
    <row r="341" spans="2:51" s="12" customFormat="1">
      <c r="B341" s="193"/>
      <c r="D341" s="186" t="s">
        <v>138</v>
      </c>
      <c r="E341" s="194" t="s">
        <v>5</v>
      </c>
      <c r="F341" s="195" t="s">
        <v>343</v>
      </c>
      <c r="H341" s="196">
        <v>15.3</v>
      </c>
      <c r="I341" s="197"/>
      <c r="L341" s="193"/>
      <c r="M341" s="198"/>
      <c r="N341" s="199"/>
      <c r="O341" s="199"/>
      <c r="P341" s="199"/>
      <c r="Q341" s="199"/>
      <c r="R341" s="199"/>
      <c r="S341" s="199"/>
      <c r="T341" s="200"/>
      <c r="AT341" s="194" t="s">
        <v>138</v>
      </c>
      <c r="AU341" s="194" t="s">
        <v>136</v>
      </c>
      <c r="AV341" s="12" t="s">
        <v>81</v>
      </c>
      <c r="AW341" s="12" t="s">
        <v>35</v>
      </c>
      <c r="AX341" s="12" t="s">
        <v>71</v>
      </c>
      <c r="AY341" s="194" t="s">
        <v>126</v>
      </c>
    </row>
    <row r="342" spans="2:51" s="11" customFormat="1">
      <c r="B342" s="185"/>
      <c r="D342" s="186" t="s">
        <v>138</v>
      </c>
      <c r="E342" s="187" t="s">
        <v>5</v>
      </c>
      <c r="F342" s="188" t="s">
        <v>344</v>
      </c>
      <c r="H342" s="187" t="s">
        <v>5</v>
      </c>
      <c r="I342" s="189"/>
      <c r="L342" s="185"/>
      <c r="M342" s="190"/>
      <c r="N342" s="191"/>
      <c r="O342" s="191"/>
      <c r="P342" s="191"/>
      <c r="Q342" s="191"/>
      <c r="R342" s="191"/>
      <c r="S342" s="191"/>
      <c r="T342" s="192"/>
      <c r="AT342" s="187" t="s">
        <v>138</v>
      </c>
      <c r="AU342" s="187" t="s">
        <v>136</v>
      </c>
      <c r="AV342" s="11" t="s">
        <v>79</v>
      </c>
      <c r="AW342" s="11" t="s">
        <v>35</v>
      </c>
      <c r="AX342" s="11" t="s">
        <v>71</v>
      </c>
      <c r="AY342" s="187" t="s">
        <v>126</v>
      </c>
    </row>
    <row r="343" spans="2:51" s="12" customFormat="1">
      <c r="B343" s="193"/>
      <c r="D343" s="186" t="s">
        <v>138</v>
      </c>
      <c r="E343" s="194" t="s">
        <v>5</v>
      </c>
      <c r="F343" s="195" t="s">
        <v>345</v>
      </c>
      <c r="H343" s="196">
        <v>33.5</v>
      </c>
      <c r="I343" s="197"/>
      <c r="L343" s="193"/>
      <c r="M343" s="198"/>
      <c r="N343" s="199"/>
      <c r="O343" s="199"/>
      <c r="P343" s="199"/>
      <c r="Q343" s="199"/>
      <c r="R343" s="199"/>
      <c r="S343" s="199"/>
      <c r="T343" s="200"/>
      <c r="AT343" s="194" t="s">
        <v>138</v>
      </c>
      <c r="AU343" s="194" t="s">
        <v>136</v>
      </c>
      <c r="AV343" s="12" t="s">
        <v>81</v>
      </c>
      <c r="AW343" s="12" t="s">
        <v>35</v>
      </c>
      <c r="AX343" s="12" t="s">
        <v>71</v>
      </c>
      <c r="AY343" s="194" t="s">
        <v>126</v>
      </c>
    </row>
    <row r="344" spans="2:51" s="11" customFormat="1">
      <c r="B344" s="185"/>
      <c r="D344" s="186" t="s">
        <v>138</v>
      </c>
      <c r="E344" s="187" t="s">
        <v>5</v>
      </c>
      <c r="F344" s="188" t="s">
        <v>346</v>
      </c>
      <c r="H344" s="187" t="s">
        <v>5</v>
      </c>
      <c r="I344" s="189"/>
      <c r="L344" s="185"/>
      <c r="M344" s="190"/>
      <c r="N344" s="191"/>
      <c r="O344" s="191"/>
      <c r="P344" s="191"/>
      <c r="Q344" s="191"/>
      <c r="R344" s="191"/>
      <c r="S344" s="191"/>
      <c r="T344" s="192"/>
      <c r="AT344" s="187" t="s">
        <v>138</v>
      </c>
      <c r="AU344" s="187" t="s">
        <v>136</v>
      </c>
      <c r="AV344" s="11" t="s">
        <v>79</v>
      </c>
      <c r="AW344" s="11" t="s">
        <v>35</v>
      </c>
      <c r="AX344" s="11" t="s">
        <v>71</v>
      </c>
      <c r="AY344" s="187" t="s">
        <v>126</v>
      </c>
    </row>
    <row r="345" spans="2:51" s="12" customFormat="1">
      <c r="B345" s="193"/>
      <c r="D345" s="186" t="s">
        <v>138</v>
      </c>
      <c r="E345" s="194" t="s">
        <v>5</v>
      </c>
      <c r="F345" s="195" t="s">
        <v>347</v>
      </c>
      <c r="H345" s="196">
        <v>19.8</v>
      </c>
      <c r="I345" s="197"/>
      <c r="L345" s="193"/>
      <c r="M345" s="198"/>
      <c r="N345" s="199"/>
      <c r="O345" s="199"/>
      <c r="P345" s="199"/>
      <c r="Q345" s="199"/>
      <c r="R345" s="199"/>
      <c r="S345" s="199"/>
      <c r="T345" s="200"/>
      <c r="AT345" s="194" t="s">
        <v>138</v>
      </c>
      <c r="AU345" s="194" t="s">
        <v>136</v>
      </c>
      <c r="AV345" s="12" t="s">
        <v>81</v>
      </c>
      <c r="AW345" s="12" t="s">
        <v>35</v>
      </c>
      <c r="AX345" s="12" t="s">
        <v>71</v>
      </c>
      <c r="AY345" s="194" t="s">
        <v>126</v>
      </c>
    </row>
    <row r="346" spans="2:51" s="11" customFormat="1">
      <c r="B346" s="185"/>
      <c r="D346" s="186" t="s">
        <v>138</v>
      </c>
      <c r="E346" s="187" t="s">
        <v>5</v>
      </c>
      <c r="F346" s="188" t="s">
        <v>348</v>
      </c>
      <c r="H346" s="187" t="s">
        <v>5</v>
      </c>
      <c r="I346" s="189"/>
      <c r="L346" s="185"/>
      <c r="M346" s="190"/>
      <c r="N346" s="191"/>
      <c r="O346" s="191"/>
      <c r="P346" s="191"/>
      <c r="Q346" s="191"/>
      <c r="R346" s="191"/>
      <c r="S346" s="191"/>
      <c r="T346" s="192"/>
      <c r="AT346" s="187" t="s">
        <v>138</v>
      </c>
      <c r="AU346" s="187" t="s">
        <v>136</v>
      </c>
      <c r="AV346" s="11" t="s">
        <v>79</v>
      </c>
      <c r="AW346" s="11" t="s">
        <v>35</v>
      </c>
      <c r="AX346" s="11" t="s">
        <v>71</v>
      </c>
      <c r="AY346" s="187" t="s">
        <v>126</v>
      </c>
    </row>
    <row r="347" spans="2:51" s="12" customFormat="1">
      <c r="B347" s="193"/>
      <c r="D347" s="186" t="s">
        <v>138</v>
      </c>
      <c r="E347" s="194" t="s">
        <v>5</v>
      </c>
      <c r="F347" s="195" t="s">
        <v>349</v>
      </c>
      <c r="H347" s="196">
        <v>3.1</v>
      </c>
      <c r="I347" s="197"/>
      <c r="L347" s="193"/>
      <c r="M347" s="198"/>
      <c r="N347" s="199"/>
      <c r="O347" s="199"/>
      <c r="P347" s="199"/>
      <c r="Q347" s="199"/>
      <c r="R347" s="199"/>
      <c r="S347" s="199"/>
      <c r="T347" s="200"/>
      <c r="AT347" s="194" t="s">
        <v>138</v>
      </c>
      <c r="AU347" s="194" t="s">
        <v>136</v>
      </c>
      <c r="AV347" s="12" t="s">
        <v>81</v>
      </c>
      <c r="AW347" s="12" t="s">
        <v>35</v>
      </c>
      <c r="AX347" s="12" t="s">
        <v>71</v>
      </c>
      <c r="AY347" s="194" t="s">
        <v>126</v>
      </c>
    </row>
    <row r="348" spans="2:51" s="11" customFormat="1">
      <c r="B348" s="185"/>
      <c r="D348" s="186" t="s">
        <v>138</v>
      </c>
      <c r="E348" s="187" t="s">
        <v>5</v>
      </c>
      <c r="F348" s="188" t="s">
        <v>350</v>
      </c>
      <c r="H348" s="187" t="s">
        <v>5</v>
      </c>
      <c r="I348" s="189"/>
      <c r="L348" s="185"/>
      <c r="M348" s="190"/>
      <c r="N348" s="191"/>
      <c r="O348" s="191"/>
      <c r="P348" s="191"/>
      <c r="Q348" s="191"/>
      <c r="R348" s="191"/>
      <c r="S348" s="191"/>
      <c r="T348" s="192"/>
      <c r="AT348" s="187" t="s">
        <v>138</v>
      </c>
      <c r="AU348" s="187" t="s">
        <v>136</v>
      </c>
      <c r="AV348" s="11" t="s">
        <v>79</v>
      </c>
      <c r="AW348" s="11" t="s">
        <v>35</v>
      </c>
      <c r="AX348" s="11" t="s">
        <v>71</v>
      </c>
      <c r="AY348" s="187" t="s">
        <v>126</v>
      </c>
    </row>
    <row r="349" spans="2:51" s="12" customFormat="1">
      <c r="B349" s="193"/>
      <c r="D349" s="186" t="s">
        <v>138</v>
      </c>
      <c r="E349" s="194" t="s">
        <v>5</v>
      </c>
      <c r="F349" s="195" t="s">
        <v>351</v>
      </c>
      <c r="H349" s="196">
        <v>8.65</v>
      </c>
      <c r="I349" s="197"/>
      <c r="L349" s="193"/>
      <c r="M349" s="198"/>
      <c r="N349" s="199"/>
      <c r="O349" s="199"/>
      <c r="P349" s="199"/>
      <c r="Q349" s="199"/>
      <c r="R349" s="199"/>
      <c r="S349" s="199"/>
      <c r="T349" s="200"/>
      <c r="AT349" s="194" t="s">
        <v>138</v>
      </c>
      <c r="AU349" s="194" t="s">
        <v>136</v>
      </c>
      <c r="AV349" s="12" t="s">
        <v>81</v>
      </c>
      <c r="AW349" s="12" t="s">
        <v>35</v>
      </c>
      <c r="AX349" s="12" t="s">
        <v>71</v>
      </c>
      <c r="AY349" s="194" t="s">
        <v>126</v>
      </c>
    </row>
    <row r="350" spans="2:51" s="11" customFormat="1">
      <c r="B350" s="185"/>
      <c r="D350" s="186" t="s">
        <v>138</v>
      </c>
      <c r="E350" s="187" t="s">
        <v>5</v>
      </c>
      <c r="F350" s="188" t="s">
        <v>352</v>
      </c>
      <c r="H350" s="187" t="s">
        <v>5</v>
      </c>
      <c r="I350" s="189"/>
      <c r="L350" s="185"/>
      <c r="M350" s="190"/>
      <c r="N350" s="191"/>
      <c r="O350" s="191"/>
      <c r="P350" s="191"/>
      <c r="Q350" s="191"/>
      <c r="R350" s="191"/>
      <c r="S350" s="191"/>
      <c r="T350" s="192"/>
      <c r="AT350" s="187" t="s">
        <v>138</v>
      </c>
      <c r="AU350" s="187" t="s">
        <v>136</v>
      </c>
      <c r="AV350" s="11" t="s">
        <v>79</v>
      </c>
      <c r="AW350" s="11" t="s">
        <v>35</v>
      </c>
      <c r="AX350" s="11" t="s">
        <v>71</v>
      </c>
      <c r="AY350" s="187" t="s">
        <v>126</v>
      </c>
    </row>
    <row r="351" spans="2:51" s="12" customFormat="1">
      <c r="B351" s="193"/>
      <c r="D351" s="186" t="s">
        <v>138</v>
      </c>
      <c r="E351" s="194" t="s">
        <v>5</v>
      </c>
      <c r="F351" s="195" t="s">
        <v>353</v>
      </c>
      <c r="H351" s="196">
        <v>9.1999999999999993</v>
      </c>
      <c r="I351" s="197"/>
      <c r="L351" s="193"/>
      <c r="M351" s="198"/>
      <c r="N351" s="199"/>
      <c r="O351" s="199"/>
      <c r="P351" s="199"/>
      <c r="Q351" s="199"/>
      <c r="R351" s="199"/>
      <c r="S351" s="199"/>
      <c r="T351" s="200"/>
      <c r="AT351" s="194" t="s">
        <v>138</v>
      </c>
      <c r="AU351" s="194" t="s">
        <v>136</v>
      </c>
      <c r="AV351" s="12" t="s">
        <v>81</v>
      </c>
      <c r="AW351" s="12" t="s">
        <v>35</v>
      </c>
      <c r="AX351" s="12" t="s">
        <v>71</v>
      </c>
      <c r="AY351" s="194" t="s">
        <v>126</v>
      </c>
    </row>
    <row r="352" spans="2:51" s="11" customFormat="1">
      <c r="B352" s="185"/>
      <c r="D352" s="186" t="s">
        <v>138</v>
      </c>
      <c r="E352" s="187" t="s">
        <v>5</v>
      </c>
      <c r="F352" s="188" t="s">
        <v>354</v>
      </c>
      <c r="H352" s="187" t="s">
        <v>5</v>
      </c>
      <c r="I352" s="189"/>
      <c r="L352" s="185"/>
      <c r="M352" s="190"/>
      <c r="N352" s="191"/>
      <c r="O352" s="191"/>
      <c r="P352" s="191"/>
      <c r="Q352" s="191"/>
      <c r="R352" s="191"/>
      <c r="S352" s="191"/>
      <c r="T352" s="192"/>
      <c r="AT352" s="187" t="s">
        <v>138</v>
      </c>
      <c r="AU352" s="187" t="s">
        <v>136</v>
      </c>
      <c r="AV352" s="11" t="s">
        <v>79</v>
      </c>
      <c r="AW352" s="11" t="s">
        <v>35</v>
      </c>
      <c r="AX352" s="11" t="s">
        <v>71</v>
      </c>
      <c r="AY352" s="187" t="s">
        <v>126</v>
      </c>
    </row>
    <row r="353" spans="2:65" s="12" customFormat="1">
      <c r="B353" s="193"/>
      <c r="D353" s="186" t="s">
        <v>138</v>
      </c>
      <c r="E353" s="194" t="s">
        <v>5</v>
      </c>
      <c r="F353" s="195" t="s">
        <v>355</v>
      </c>
      <c r="H353" s="196">
        <v>8.4</v>
      </c>
      <c r="I353" s="197"/>
      <c r="L353" s="193"/>
      <c r="M353" s="198"/>
      <c r="N353" s="199"/>
      <c r="O353" s="199"/>
      <c r="P353" s="199"/>
      <c r="Q353" s="199"/>
      <c r="R353" s="199"/>
      <c r="S353" s="199"/>
      <c r="T353" s="200"/>
      <c r="AT353" s="194" t="s">
        <v>138</v>
      </c>
      <c r="AU353" s="194" t="s">
        <v>136</v>
      </c>
      <c r="AV353" s="12" t="s">
        <v>81</v>
      </c>
      <c r="AW353" s="12" t="s">
        <v>35</v>
      </c>
      <c r="AX353" s="12" t="s">
        <v>71</v>
      </c>
      <c r="AY353" s="194" t="s">
        <v>126</v>
      </c>
    </row>
    <row r="354" spans="2:65" s="11" customFormat="1">
      <c r="B354" s="185"/>
      <c r="D354" s="186" t="s">
        <v>138</v>
      </c>
      <c r="E354" s="187" t="s">
        <v>5</v>
      </c>
      <c r="F354" s="188" t="s">
        <v>356</v>
      </c>
      <c r="H354" s="187" t="s">
        <v>5</v>
      </c>
      <c r="I354" s="189"/>
      <c r="L354" s="185"/>
      <c r="M354" s="190"/>
      <c r="N354" s="191"/>
      <c r="O354" s="191"/>
      <c r="P354" s="191"/>
      <c r="Q354" s="191"/>
      <c r="R354" s="191"/>
      <c r="S354" s="191"/>
      <c r="T354" s="192"/>
      <c r="AT354" s="187" t="s">
        <v>138</v>
      </c>
      <c r="AU354" s="187" t="s">
        <v>136</v>
      </c>
      <c r="AV354" s="11" t="s">
        <v>79</v>
      </c>
      <c r="AW354" s="11" t="s">
        <v>35</v>
      </c>
      <c r="AX354" s="11" t="s">
        <v>71</v>
      </c>
      <c r="AY354" s="187" t="s">
        <v>126</v>
      </c>
    </row>
    <row r="355" spans="2:65" s="12" customFormat="1">
      <c r="B355" s="193"/>
      <c r="D355" s="186" t="s">
        <v>138</v>
      </c>
      <c r="E355" s="194" t="s">
        <v>5</v>
      </c>
      <c r="F355" s="195" t="s">
        <v>357</v>
      </c>
      <c r="H355" s="196">
        <v>11.4</v>
      </c>
      <c r="I355" s="197"/>
      <c r="L355" s="193"/>
      <c r="M355" s="198"/>
      <c r="N355" s="199"/>
      <c r="O355" s="199"/>
      <c r="P355" s="199"/>
      <c r="Q355" s="199"/>
      <c r="R355" s="199"/>
      <c r="S355" s="199"/>
      <c r="T355" s="200"/>
      <c r="AT355" s="194" t="s">
        <v>138</v>
      </c>
      <c r="AU355" s="194" t="s">
        <v>136</v>
      </c>
      <c r="AV355" s="12" t="s">
        <v>81</v>
      </c>
      <c r="AW355" s="12" t="s">
        <v>35</v>
      </c>
      <c r="AX355" s="12" t="s">
        <v>71</v>
      </c>
      <c r="AY355" s="194" t="s">
        <v>126</v>
      </c>
    </row>
    <row r="356" spans="2:65" s="11" customFormat="1">
      <c r="B356" s="185"/>
      <c r="D356" s="186" t="s">
        <v>138</v>
      </c>
      <c r="E356" s="187" t="s">
        <v>5</v>
      </c>
      <c r="F356" s="188" t="s">
        <v>358</v>
      </c>
      <c r="H356" s="187" t="s">
        <v>5</v>
      </c>
      <c r="I356" s="189"/>
      <c r="L356" s="185"/>
      <c r="M356" s="190"/>
      <c r="N356" s="191"/>
      <c r="O356" s="191"/>
      <c r="P356" s="191"/>
      <c r="Q356" s="191"/>
      <c r="R356" s="191"/>
      <c r="S356" s="191"/>
      <c r="T356" s="192"/>
      <c r="AT356" s="187" t="s">
        <v>138</v>
      </c>
      <c r="AU356" s="187" t="s">
        <v>136</v>
      </c>
      <c r="AV356" s="11" t="s">
        <v>79</v>
      </c>
      <c r="AW356" s="11" t="s">
        <v>35</v>
      </c>
      <c r="AX356" s="11" t="s">
        <v>71</v>
      </c>
      <c r="AY356" s="187" t="s">
        <v>126</v>
      </c>
    </row>
    <row r="357" spans="2:65" s="12" customFormat="1">
      <c r="B357" s="193"/>
      <c r="D357" s="186" t="s">
        <v>138</v>
      </c>
      <c r="E357" s="194" t="s">
        <v>5</v>
      </c>
      <c r="F357" s="195" t="s">
        <v>359</v>
      </c>
      <c r="H357" s="196">
        <v>22.9</v>
      </c>
      <c r="I357" s="197"/>
      <c r="L357" s="193"/>
      <c r="M357" s="198"/>
      <c r="N357" s="199"/>
      <c r="O357" s="199"/>
      <c r="P357" s="199"/>
      <c r="Q357" s="199"/>
      <c r="R357" s="199"/>
      <c r="S357" s="199"/>
      <c r="T357" s="200"/>
      <c r="AT357" s="194" t="s">
        <v>138</v>
      </c>
      <c r="AU357" s="194" t="s">
        <v>136</v>
      </c>
      <c r="AV357" s="12" t="s">
        <v>81</v>
      </c>
      <c r="AW357" s="12" t="s">
        <v>35</v>
      </c>
      <c r="AX357" s="12" t="s">
        <v>71</v>
      </c>
      <c r="AY357" s="194" t="s">
        <v>126</v>
      </c>
    </row>
    <row r="358" spans="2:65" s="13" customFormat="1">
      <c r="B358" s="201"/>
      <c r="D358" s="186" t="s">
        <v>138</v>
      </c>
      <c r="E358" s="202" t="s">
        <v>5</v>
      </c>
      <c r="F358" s="203" t="s">
        <v>155</v>
      </c>
      <c r="H358" s="204">
        <v>159.55000000000001</v>
      </c>
      <c r="I358" s="205"/>
      <c r="L358" s="201"/>
      <c r="M358" s="206"/>
      <c r="N358" s="207"/>
      <c r="O358" s="207"/>
      <c r="P358" s="207"/>
      <c r="Q358" s="207"/>
      <c r="R358" s="207"/>
      <c r="S358" s="207"/>
      <c r="T358" s="208"/>
      <c r="AT358" s="202" t="s">
        <v>138</v>
      </c>
      <c r="AU358" s="202" t="s">
        <v>136</v>
      </c>
      <c r="AV358" s="13" t="s">
        <v>135</v>
      </c>
      <c r="AW358" s="13" t="s">
        <v>35</v>
      </c>
      <c r="AX358" s="13" t="s">
        <v>79</v>
      </c>
      <c r="AY358" s="202" t="s">
        <v>126</v>
      </c>
    </row>
    <row r="359" spans="2:65" s="1" customFormat="1" ht="25.5" customHeight="1">
      <c r="B359" s="172"/>
      <c r="C359" s="209" t="s">
        <v>360</v>
      </c>
      <c r="D359" s="209" t="s">
        <v>180</v>
      </c>
      <c r="E359" s="210" t="s">
        <v>361</v>
      </c>
      <c r="F359" s="211" t="s">
        <v>362</v>
      </c>
      <c r="G359" s="212" t="s">
        <v>202</v>
      </c>
      <c r="H359" s="213">
        <v>9</v>
      </c>
      <c r="I359" s="214"/>
      <c r="J359" s="215">
        <f>ROUND(I359*H359,2)</f>
        <v>0</v>
      </c>
      <c r="K359" s="211" t="s">
        <v>177</v>
      </c>
      <c r="L359" s="216"/>
      <c r="M359" s="217" t="s">
        <v>5</v>
      </c>
      <c r="N359" s="218" t="s">
        <v>42</v>
      </c>
      <c r="O359" s="41"/>
      <c r="P359" s="182">
        <f>O359*H359</f>
        <v>0</v>
      </c>
      <c r="Q359" s="182">
        <v>7.1999999999999995E-2</v>
      </c>
      <c r="R359" s="182">
        <f>Q359*H359</f>
        <v>0.64799999999999991</v>
      </c>
      <c r="S359" s="182">
        <v>0</v>
      </c>
      <c r="T359" s="183">
        <f>S359*H359</f>
        <v>0</v>
      </c>
      <c r="AR359" s="23" t="s">
        <v>184</v>
      </c>
      <c r="AT359" s="23" t="s">
        <v>180</v>
      </c>
      <c r="AU359" s="23" t="s">
        <v>136</v>
      </c>
      <c r="AY359" s="23" t="s">
        <v>126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23" t="s">
        <v>79</v>
      </c>
      <c r="BK359" s="184">
        <f>ROUND(I359*H359,2)</f>
        <v>0</v>
      </c>
      <c r="BL359" s="23" t="s">
        <v>135</v>
      </c>
      <c r="BM359" s="23" t="s">
        <v>363</v>
      </c>
    </row>
    <row r="360" spans="2:65" s="11" customFormat="1">
      <c r="B360" s="185"/>
      <c r="D360" s="186" t="s">
        <v>138</v>
      </c>
      <c r="E360" s="187" t="s">
        <v>5</v>
      </c>
      <c r="F360" s="188" t="s">
        <v>319</v>
      </c>
      <c r="H360" s="187" t="s">
        <v>5</v>
      </c>
      <c r="I360" s="189"/>
      <c r="L360" s="185"/>
      <c r="M360" s="190"/>
      <c r="N360" s="191"/>
      <c r="O360" s="191"/>
      <c r="P360" s="191"/>
      <c r="Q360" s="191"/>
      <c r="R360" s="191"/>
      <c r="S360" s="191"/>
      <c r="T360" s="192"/>
      <c r="AT360" s="187" t="s">
        <v>138</v>
      </c>
      <c r="AU360" s="187" t="s">
        <v>136</v>
      </c>
      <c r="AV360" s="11" t="s">
        <v>79</v>
      </c>
      <c r="AW360" s="11" t="s">
        <v>35</v>
      </c>
      <c r="AX360" s="11" t="s">
        <v>71</v>
      </c>
      <c r="AY360" s="187" t="s">
        <v>126</v>
      </c>
    </row>
    <row r="361" spans="2:65" s="12" customFormat="1">
      <c r="B361" s="193"/>
      <c r="D361" s="186" t="s">
        <v>138</v>
      </c>
      <c r="E361" s="194" t="s">
        <v>5</v>
      </c>
      <c r="F361" s="195" t="s">
        <v>216</v>
      </c>
      <c r="H361" s="196">
        <v>3</v>
      </c>
      <c r="I361" s="197"/>
      <c r="L361" s="193"/>
      <c r="M361" s="198"/>
      <c r="N361" s="199"/>
      <c r="O361" s="199"/>
      <c r="P361" s="199"/>
      <c r="Q361" s="199"/>
      <c r="R361" s="199"/>
      <c r="S361" s="199"/>
      <c r="T361" s="200"/>
      <c r="AT361" s="194" t="s">
        <v>138</v>
      </c>
      <c r="AU361" s="194" t="s">
        <v>136</v>
      </c>
      <c r="AV361" s="12" t="s">
        <v>81</v>
      </c>
      <c r="AW361" s="12" t="s">
        <v>35</v>
      </c>
      <c r="AX361" s="12" t="s">
        <v>71</v>
      </c>
      <c r="AY361" s="194" t="s">
        <v>126</v>
      </c>
    </row>
    <row r="362" spans="2:65" s="11" customFormat="1">
      <c r="B362" s="185"/>
      <c r="D362" s="186" t="s">
        <v>138</v>
      </c>
      <c r="E362" s="187" t="s">
        <v>5</v>
      </c>
      <c r="F362" s="188" t="s">
        <v>364</v>
      </c>
      <c r="H362" s="187" t="s">
        <v>5</v>
      </c>
      <c r="I362" s="189"/>
      <c r="L362" s="185"/>
      <c r="M362" s="190"/>
      <c r="N362" s="191"/>
      <c r="O362" s="191"/>
      <c r="P362" s="191"/>
      <c r="Q362" s="191"/>
      <c r="R362" s="191"/>
      <c r="S362" s="191"/>
      <c r="T362" s="192"/>
      <c r="AT362" s="187" t="s">
        <v>138</v>
      </c>
      <c r="AU362" s="187" t="s">
        <v>136</v>
      </c>
      <c r="AV362" s="11" t="s">
        <v>79</v>
      </c>
      <c r="AW362" s="11" t="s">
        <v>35</v>
      </c>
      <c r="AX362" s="11" t="s">
        <v>71</v>
      </c>
      <c r="AY362" s="187" t="s">
        <v>126</v>
      </c>
    </row>
    <row r="363" spans="2:65" s="12" customFormat="1">
      <c r="B363" s="193"/>
      <c r="D363" s="186" t="s">
        <v>138</v>
      </c>
      <c r="E363" s="194" t="s">
        <v>5</v>
      </c>
      <c r="F363" s="195" t="s">
        <v>221</v>
      </c>
      <c r="H363" s="196">
        <v>2</v>
      </c>
      <c r="I363" s="197"/>
      <c r="L363" s="193"/>
      <c r="M363" s="198"/>
      <c r="N363" s="199"/>
      <c r="O363" s="199"/>
      <c r="P363" s="199"/>
      <c r="Q363" s="199"/>
      <c r="R363" s="199"/>
      <c r="S363" s="199"/>
      <c r="T363" s="200"/>
      <c r="AT363" s="194" t="s">
        <v>138</v>
      </c>
      <c r="AU363" s="194" t="s">
        <v>136</v>
      </c>
      <c r="AV363" s="12" t="s">
        <v>81</v>
      </c>
      <c r="AW363" s="12" t="s">
        <v>35</v>
      </c>
      <c r="AX363" s="12" t="s">
        <v>71</v>
      </c>
      <c r="AY363" s="194" t="s">
        <v>126</v>
      </c>
    </row>
    <row r="364" spans="2:65" s="11" customFormat="1">
      <c r="B364" s="185"/>
      <c r="D364" s="186" t="s">
        <v>138</v>
      </c>
      <c r="E364" s="187" t="s">
        <v>5</v>
      </c>
      <c r="F364" s="188" t="s">
        <v>365</v>
      </c>
      <c r="H364" s="187" t="s">
        <v>5</v>
      </c>
      <c r="I364" s="189"/>
      <c r="L364" s="185"/>
      <c r="M364" s="190"/>
      <c r="N364" s="191"/>
      <c r="O364" s="191"/>
      <c r="P364" s="191"/>
      <c r="Q364" s="191"/>
      <c r="R364" s="191"/>
      <c r="S364" s="191"/>
      <c r="T364" s="192"/>
      <c r="AT364" s="187" t="s">
        <v>138</v>
      </c>
      <c r="AU364" s="187" t="s">
        <v>136</v>
      </c>
      <c r="AV364" s="11" t="s">
        <v>79</v>
      </c>
      <c r="AW364" s="11" t="s">
        <v>35</v>
      </c>
      <c r="AX364" s="11" t="s">
        <v>71</v>
      </c>
      <c r="AY364" s="187" t="s">
        <v>126</v>
      </c>
    </row>
    <row r="365" spans="2:65" s="12" customFormat="1">
      <c r="B365" s="193"/>
      <c r="D365" s="186" t="s">
        <v>138</v>
      </c>
      <c r="E365" s="194" t="s">
        <v>5</v>
      </c>
      <c r="F365" s="195" t="s">
        <v>221</v>
      </c>
      <c r="H365" s="196">
        <v>2</v>
      </c>
      <c r="I365" s="197"/>
      <c r="L365" s="193"/>
      <c r="M365" s="198"/>
      <c r="N365" s="199"/>
      <c r="O365" s="199"/>
      <c r="P365" s="199"/>
      <c r="Q365" s="199"/>
      <c r="R365" s="199"/>
      <c r="S365" s="199"/>
      <c r="T365" s="200"/>
      <c r="AT365" s="194" t="s">
        <v>138</v>
      </c>
      <c r="AU365" s="194" t="s">
        <v>136</v>
      </c>
      <c r="AV365" s="12" t="s">
        <v>81</v>
      </c>
      <c r="AW365" s="12" t="s">
        <v>35</v>
      </c>
      <c r="AX365" s="12" t="s">
        <v>71</v>
      </c>
      <c r="AY365" s="194" t="s">
        <v>126</v>
      </c>
    </row>
    <row r="366" spans="2:65" s="11" customFormat="1">
      <c r="B366" s="185"/>
      <c r="D366" s="186" t="s">
        <v>138</v>
      </c>
      <c r="E366" s="187" t="s">
        <v>5</v>
      </c>
      <c r="F366" s="188" t="s">
        <v>354</v>
      </c>
      <c r="H366" s="187" t="s">
        <v>5</v>
      </c>
      <c r="I366" s="189"/>
      <c r="L366" s="185"/>
      <c r="M366" s="190"/>
      <c r="N366" s="191"/>
      <c r="O366" s="191"/>
      <c r="P366" s="191"/>
      <c r="Q366" s="191"/>
      <c r="R366" s="191"/>
      <c r="S366" s="191"/>
      <c r="T366" s="192"/>
      <c r="AT366" s="187" t="s">
        <v>138</v>
      </c>
      <c r="AU366" s="187" t="s">
        <v>136</v>
      </c>
      <c r="AV366" s="11" t="s">
        <v>79</v>
      </c>
      <c r="AW366" s="11" t="s">
        <v>35</v>
      </c>
      <c r="AX366" s="11" t="s">
        <v>71</v>
      </c>
      <c r="AY366" s="187" t="s">
        <v>126</v>
      </c>
    </row>
    <row r="367" spans="2:65" s="12" customFormat="1">
      <c r="B367" s="193"/>
      <c r="D367" s="186" t="s">
        <v>138</v>
      </c>
      <c r="E367" s="194" t="s">
        <v>5</v>
      </c>
      <c r="F367" s="195" t="s">
        <v>221</v>
      </c>
      <c r="H367" s="196">
        <v>2</v>
      </c>
      <c r="I367" s="197"/>
      <c r="L367" s="193"/>
      <c r="M367" s="198"/>
      <c r="N367" s="199"/>
      <c r="O367" s="199"/>
      <c r="P367" s="199"/>
      <c r="Q367" s="199"/>
      <c r="R367" s="199"/>
      <c r="S367" s="199"/>
      <c r="T367" s="200"/>
      <c r="AT367" s="194" t="s">
        <v>138</v>
      </c>
      <c r="AU367" s="194" t="s">
        <v>136</v>
      </c>
      <c r="AV367" s="12" t="s">
        <v>81</v>
      </c>
      <c r="AW367" s="12" t="s">
        <v>35</v>
      </c>
      <c r="AX367" s="12" t="s">
        <v>71</v>
      </c>
      <c r="AY367" s="194" t="s">
        <v>126</v>
      </c>
    </row>
    <row r="368" spans="2:65" s="13" customFormat="1">
      <c r="B368" s="201"/>
      <c r="D368" s="186" t="s">
        <v>138</v>
      </c>
      <c r="E368" s="202" t="s">
        <v>5</v>
      </c>
      <c r="F368" s="203" t="s">
        <v>155</v>
      </c>
      <c r="H368" s="204">
        <v>9</v>
      </c>
      <c r="I368" s="205"/>
      <c r="L368" s="201"/>
      <c r="M368" s="206"/>
      <c r="N368" s="207"/>
      <c r="O368" s="207"/>
      <c r="P368" s="207"/>
      <c r="Q368" s="207"/>
      <c r="R368" s="207"/>
      <c r="S368" s="207"/>
      <c r="T368" s="208"/>
      <c r="AT368" s="202" t="s">
        <v>138</v>
      </c>
      <c r="AU368" s="202" t="s">
        <v>136</v>
      </c>
      <c r="AV368" s="13" t="s">
        <v>135</v>
      </c>
      <c r="AW368" s="13" t="s">
        <v>35</v>
      </c>
      <c r="AX368" s="13" t="s">
        <v>79</v>
      </c>
      <c r="AY368" s="202" t="s">
        <v>126</v>
      </c>
    </row>
    <row r="369" spans="2:65" s="10" customFormat="1" ht="29.85" customHeight="1">
      <c r="B369" s="159"/>
      <c r="D369" s="160" t="s">
        <v>70</v>
      </c>
      <c r="E369" s="170" t="s">
        <v>206</v>
      </c>
      <c r="F369" s="170" t="s">
        <v>366</v>
      </c>
      <c r="I369" s="162"/>
      <c r="J369" s="171">
        <f>BK369</f>
        <v>0</v>
      </c>
      <c r="L369" s="159"/>
      <c r="M369" s="164"/>
      <c r="N369" s="165"/>
      <c r="O369" s="165"/>
      <c r="P369" s="166">
        <f>P370</f>
        <v>0</v>
      </c>
      <c r="Q369" s="165"/>
      <c r="R369" s="166">
        <f>R370</f>
        <v>51.849209999999999</v>
      </c>
      <c r="S369" s="165"/>
      <c r="T369" s="167">
        <f>T370</f>
        <v>0</v>
      </c>
      <c r="AR369" s="160" t="s">
        <v>79</v>
      </c>
      <c r="AT369" s="168" t="s">
        <v>70</v>
      </c>
      <c r="AU369" s="168" t="s">
        <v>79</v>
      </c>
      <c r="AY369" s="160" t="s">
        <v>126</v>
      </c>
      <c r="BK369" s="169">
        <f>BK370</f>
        <v>0</v>
      </c>
    </row>
    <row r="370" spans="2:65" s="10" customFormat="1" ht="14.85" customHeight="1">
      <c r="B370" s="159"/>
      <c r="D370" s="160" t="s">
        <v>70</v>
      </c>
      <c r="E370" s="170" t="s">
        <v>367</v>
      </c>
      <c r="F370" s="170" t="s">
        <v>368</v>
      </c>
      <c r="I370" s="162"/>
      <c r="J370" s="171">
        <f>BK370</f>
        <v>0</v>
      </c>
      <c r="L370" s="159"/>
      <c r="M370" s="164"/>
      <c r="N370" s="165"/>
      <c r="O370" s="165"/>
      <c r="P370" s="166">
        <f>SUM(P371:P378)</f>
        <v>0</v>
      </c>
      <c r="Q370" s="165"/>
      <c r="R370" s="166">
        <f>SUM(R371:R378)</f>
        <v>51.849209999999999</v>
      </c>
      <c r="S370" s="165"/>
      <c r="T370" s="167">
        <f>SUM(T371:T378)</f>
        <v>0</v>
      </c>
      <c r="AR370" s="160" t="s">
        <v>79</v>
      </c>
      <c r="AT370" s="168" t="s">
        <v>70</v>
      </c>
      <c r="AU370" s="168" t="s">
        <v>81</v>
      </c>
      <c r="AY370" s="160" t="s">
        <v>126</v>
      </c>
      <c r="BK370" s="169">
        <f>SUM(BK371:BK378)</f>
        <v>0</v>
      </c>
    </row>
    <row r="371" spans="2:65" s="1" customFormat="1" ht="38.25" customHeight="1">
      <c r="B371" s="172"/>
      <c r="C371" s="173" t="s">
        <v>369</v>
      </c>
      <c r="D371" s="173" t="s">
        <v>130</v>
      </c>
      <c r="E371" s="174" t="s">
        <v>370</v>
      </c>
      <c r="F371" s="175" t="s">
        <v>371</v>
      </c>
      <c r="G371" s="176" t="s">
        <v>190</v>
      </c>
      <c r="H371" s="177">
        <v>333.65</v>
      </c>
      <c r="I371" s="178"/>
      <c r="J371" s="179">
        <f>ROUND(I371*H371,2)</f>
        <v>0</v>
      </c>
      <c r="K371" s="175" t="s">
        <v>177</v>
      </c>
      <c r="L371" s="40"/>
      <c r="M371" s="180" t="s">
        <v>5</v>
      </c>
      <c r="N371" s="181" t="s">
        <v>42</v>
      </c>
      <c r="O371" s="41"/>
      <c r="P371" s="182">
        <f>O371*H371</f>
        <v>0</v>
      </c>
      <c r="Q371" s="182">
        <v>0.15540000000000001</v>
      </c>
      <c r="R371" s="182">
        <f>Q371*H371</f>
        <v>51.849209999999999</v>
      </c>
      <c r="S371" s="182">
        <v>0</v>
      </c>
      <c r="T371" s="183">
        <f>S371*H371</f>
        <v>0</v>
      </c>
      <c r="AR371" s="23" t="s">
        <v>135</v>
      </c>
      <c r="AT371" s="23" t="s">
        <v>130</v>
      </c>
      <c r="AU371" s="23" t="s">
        <v>136</v>
      </c>
      <c r="AY371" s="23" t="s">
        <v>126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23" t="s">
        <v>79</v>
      </c>
      <c r="BK371" s="184">
        <f>ROUND(I371*H371,2)</f>
        <v>0</v>
      </c>
      <c r="BL371" s="23" t="s">
        <v>135</v>
      </c>
      <c r="BM371" s="23" t="s">
        <v>372</v>
      </c>
    </row>
    <row r="372" spans="2:65" s="11" customFormat="1">
      <c r="B372" s="185"/>
      <c r="D372" s="186" t="s">
        <v>138</v>
      </c>
      <c r="E372" s="187" t="s">
        <v>5</v>
      </c>
      <c r="F372" s="188" t="s">
        <v>373</v>
      </c>
      <c r="H372" s="187" t="s">
        <v>5</v>
      </c>
      <c r="I372" s="189"/>
      <c r="L372" s="185"/>
      <c r="M372" s="190"/>
      <c r="N372" s="191"/>
      <c r="O372" s="191"/>
      <c r="P372" s="191"/>
      <c r="Q372" s="191"/>
      <c r="R372" s="191"/>
      <c r="S372" s="191"/>
      <c r="T372" s="192"/>
      <c r="AT372" s="187" t="s">
        <v>138</v>
      </c>
      <c r="AU372" s="187" t="s">
        <v>136</v>
      </c>
      <c r="AV372" s="11" t="s">
        <v>79</v>
      </c>
      <c r="AW372" s="11" t="s">
        <v>35</v>
      </c>
      <c r="AX372" s="11" t="s">
        <v>71</v>
      </c>
      <c r="AY372" s="187" t="s">
        <v>126</v>
      </c>
    </row>
    <row r="373" spans="2:65" s="12" customFormat="1">
      <c r="B373" s="193"/>
      <c r="D373" s="186" t="s">
        <v>138</v>
      </c>
      <c r="E373" s="194" t="s">
        <v>5</v>
      </c>
      <c r="F373" s="195" t="s">
        <v>374</v>
      </c>
      <c r="H373" s="196">
        <v>165.1</v>
      </c>
      <c r="I373" s="197"/>
      <c r="L373" s="193"/>
      <c r="M373" s="198"/>
      <c r="N373" s="199"/>
      <c r="O373" s="199"/>
      <c r="P373" s="199"/>
      <c r="Q373" s="199"/>
      <c r="R373" s="199"/>
      <c r="S373" s="199"/>
      <c r="T373" s="200"/>
      <c r="AT373" s="194" t="s">
        <v>138</v>
      </c>
      <c r="AU373" s="194" t="s">
        <v>136</v>
      </c>
      <c r="AV373" s="12" t="s">
        <v>81</v>
      </c>
      <c r="AW373" s="12" t="s">
        <v>35</v>
      </c>
      <c r="AX373" s="12" t="s">
        <v>71</v>
      </c>
      <c r="AY373" s="194" t="s">
        <v>126</v>
      </c>
    </row>
    <row r="374" spans="2:65" s="11" customFormat="1">
      <c r="B374" s="185"/>
      <c r="D374" s="186" t="s">
        <v>138</v>
      </c>
      <c r="E374" s="187" t="s">
        <v>5</v>
      </c>
      <c r="F374" s="188" t="s">
        <v>375</v>
      </c>
      <c r="H374" s="187" t="s">
        <v>5</v>
      </c>
      <c r="I374" s="189"/>
      <c r="L374" s="185"/>
      <c r="M374" s="190"/>
      <c r="N374" s="191"/>
      <c r="O374" s="191"/>
      <c r="P374" s="191"/>
      <c r="Q374" s="191"/>
      <c r="R374" s="191"/>
      <c r="S374" s="191"/>
      <c r="T374" s="192"/>
      <c r="AT374" s="187" t="s">
        <v>138</v>
      </c>
      <c r="AU374" s="187" t="s">
        <v>136</v>
      </c>
      <c r="AV374" s="11" t="s">
        <v>79</v>
      </c>
      <c r="AW374" s="11" t="s">
        <v>35</v>
      </c>
      <c r="AX374" s="11" t="s">
        <v>71</v>
      </c>
      <c r="AY374" s="187" t="s">
        <v>126</v>
      </c>
    </row>
    <row r="375" spans="2:65" s="12" customFormat="1">
      <c r="B375" s="193"/>
      <c r="D375" s="186" t="s">
        <v>138</v>
      </c>
      <c r="E375" s="194" t="s">
        <v>5</v>
      </c>
      <c r="F375" s="195" t="s">
        <v>376</v>
      </c>
      <c r="H375" s="196">
        <v>159.55000000000001</v>
      </c>
      <c r="I375" s="197"/>
      <c r="L375" s="193"/>
      <c r="M375" s="198"/>
      <c r="N375" s="199"/>
      <c r="O375" s="199"/>
      <c r="P375" s="199"/>
      <c r="Q375" s="199"/>
      <c r="R375" s="199"/>
      <c r="S375" s="199"/>
      <c r="T375" s="200"/>
      <c r="AT375" s="194" t="s">
        <v>138</v>
      </c>
      <c r="AU375" s="194" t="s">
        <v>136</v>
      </c>
      <c r="AV375" s="12" t="s">
        <v>81</v>
      </c>
      <c r="AW375" s="12" t="s">
        <v>35</v>
      </c>
      <c r="AX375" s="12" t="s">
        <v>71</v>
      </c>
      <c r="AY375" s="194" t="s">
        <v>126</v>
      </c>
    </row>
    <row r="376" spans="2:65" s="11" customFormat="1">
      <c r="B376" s="185"/>
      <c r="D376" s="186" t="s">
        <v>138</v>
      </c>
      <c r="E376" s="187" t="s">
        <v>5</v>
      </c>
      <c r="F376" s="188" t="s">
        <v>377</v>
      </c>
      <c r="H376" s="187" t="s">
        <v>5</v>
      </c>
      <c r="I376" s="189"/>
      <c r="L376" s="185"/>
      <c r="M376" s="190"/>
      <c r="N376" s="191"/>
      <c r="O376" s="191"/>
      <c r="P376" s="191"/>
      <c r="Q376" s="191"/>
      <c r="R376" s="191"/>
      <c r="S376" s="191"/>
      <c r="T376" s="192"/>
      <c r="AT376" s="187" t="s">
        <v>138</v>
      </c>
      <c r="AU376" s="187" t="s">
        <v>136</v>
      </c>
      <c r="AV376" s="11" t="s">
        <v>79</v>
      </c>
      <c r="AW376" s="11" t="s">
        <v>35</v>
      </c>
      <c r="AX376" s="11" t="s">
        <v>71</v>
      </c>
      <c r="AY376" s="187" t="s">
        <v>126</v>
      </c>
    </row>
    <row r="377" spans="2:65" s="12" customFormat="1">
      <c r="B377" s="193"/>
      <c r="D377" s="186" t="s">
        <v>138</v>
      </c>
      <c r="E377" s="194" t="s">
        <v>5</v>
      </c>
      <c r="F377" s="195" t="s">
        <v>206</v>
      </c>
      <c r="H377" s="196">
        <v>9</v>
      </c>
      <c r="I377" s="197"/>
      <c r="L377" s="193"/>
      <c r="M377" s="198"/>
      <c r="N377" s="199"/>
      <c r="O377" s="199"/>
      <c r="P377" s="199"/>
      <c r="Q377" s="199"/>
      <c r="R377" s="199"/>
      <c r="S377" s="199"/>
      <c r="T377" s="200"/>
      <c r="AT377" s="194" t="s">
        <v>138</v>
      </c>
      <c r="AU377" s="194" t="s">
        <v>136</v>
      </c>
      <c r="AV377" s="12" t="s">
        <v>81</v>
      </c>
      <c r="AW377" s="12" t="s">
        <v>35</v>
      </c>
      <c r="AX377" s="12" t="s">
        <v>71</v>
      </c>
      <c r="AY377" s="194" t="s">
        <v>126</v>
      </c>
    </row>
    <row r="378" spans="2:65" s="13" customFormat="1">
      <c r="B378" s="201"/>
      <c r="D378" s="186" t="s">
        <v>138</v>
      </c>
      <c r="E378" s="202" t="s">
        <v>5</v>
      </c>
      <c r="F378" s="203" t="s">
        <v>155</v>
      </c>
      <c r="H378" s="204">
        <v>333.65</v>
      </c>
      <c r="I378" s="205"/>
      <c r="L378" s="201"/>
      <c r="M378" s="206"/>
      <c r="N378" s="207"/>
      <c r="O378" s="207"/>
      <c r="P378" s="207"/>
      <c r="Q378" s="207"/>
      <c r="R378" s="207"/>
      <c r="S378" s="207"/>
      <c r="T378" s="208"/>
      <c r="AT378" s="202" t="s">
        <v>138</v>
      </c>
      <c r="AU378" s="202" t="s">
        <v>136</v>
      </c>
      <c r="AV378" s="13" t="s">
        <v>135</v>
      </c>
      <c r="AW378" s="13" t="s">
        <v>35</v>
      </c>
      <c r="AX378" s="13" t="s">
        <v>79</v>
      </c>
      <c r="AY378" s="202" t="s">
        <v>126</v>
      </c>
    </row>
    <row r="379" spans="2:65" s="10" customFormat="1" ht="29.85" customHeight="1">
      <c r="B379" s="159"/>
      <c r="D379" s="160" t="s">
        <v>70</v>
      </c>
      <c r="E379" s="170" t="s">
        <v>378</v>
      </c>
      <c r="F379" s="170" t="s">
        <v>379</v>
      </c>
      <c r="I379" s="162"/>
      <c r="J379" s="171">
        <f>BK379</f>
        <v>0</v>
      </c>
      <c r="L379" s="159"/>
      <c r="M379" s="164"/>
      <c r="N379" s="165"/>
      <c r="O379" s="165"/>
      <c r="P379" s="166">
        <f>SUM(P380:P391)</f>
        <v>0</v>
      </c>
      <c r="Q379" s="165"/>
      <c r="R379" s="166">
        <f>SUM(R380:R391)</f>
        <v>0</v>
      </c>
      <c r="S379" s="165"/>
      <c r="T379" s="167">
        <f>SUM(T380:T391)</f>
        <v>0</v>
      </c>
      <c r="AR379" s="160" t="s">
        <v>79</v>
      </c>
      <c r="AT379" s="168" t="s">
        <v>70</v>
      </c>
      <c r="AU379" s="168" t="s">
        <v>79</v>
      </c>
      <c r="AY379" s="160" t="s">
        <v>126</v>
      </c>
      <c r="BK379" s="169">
        <f>SUM(BK380:BK391)</f>
        <v>0</v>
      </c>
    </row>
    <row r="380" spans="2:65" s="1" customFormat="1" ht="25.5" customHeight="1">
      <c r="B380" s="172"/>
      <c r="C380" s="173" t="s">
        <v>380</v>
      </c>
      <c r="D380" s="173" t="s">
        <v>130</v>
      </c>
      <c r="E380" s="174" t="s">
        <v>381</v>
      </c>
      <c r="F380" s="175" t="s">
        <v>382</v>
      </c>
      <c r="G380" s="176" t="s">
        <v>164</v>
      </c>
      <c r="H380" s="177">
        <v>1664.819</v>
      </c>
      <c r="I380" s="178"/>
      <c r="J380" s="179">
        <f>ROUND(I380*H380,2)</f>
        <v>0</v>
      </c>
      <c r="K380" s="175" t="s">
        <v>134</v>
      </c>
      <c r="L380" s="40"/>
      <c r="M380" s="180" t="s">
        <v>5</v>
      </c>
      <c r="N380" s="181" t="s">
        <v>42</v>
      </c>
      <c r="O380" s="41"/>
      <c r="P380" s="182">
        <f>O380*H380</f>
        <v>0</v>
      </c>
      <c r="Q380" s="182">
        <v>0</v>
      </c>
      <c r="R380" s="182">
        <f>Q380*H380</f>
        <v>0</v>
      </c>
      <c r="S380" s="182">
        <v>0</v>
      </c>
      <c r="T380" s="183">
        <f>S380*H380</f>
        <v>0</v>
      </c>
      <c r="AR380" s="23" t="s">
        <v>135</v>
      </c>
      <c r="AT380" s="23" t="s">
        <v>130</v>
      </c>
      <c r="AU380" s="23" t="s">
        <v>81</v>
      </c>
      <c r="AY380" s="23" t="s">
        <v>126</v>
      </c>
      <c r="BE380" s="184">
        <f>IF(N380="základní",J380,0)</f>
        <v>0</v>
      </c>
      <c r="BF380" s="184">
        <f>IF(N380="snížená",J380,0)</f>
        <v>0</v>
      </c>
      <c r="BG380" s="184">
        <f>IF(N380="zákl. přenesená",J380,0)</f>
        <v>0</v>
      </c>
      <c r="BH380" s="184">
        <f>IF(N380="sníž. přenesená",J380,0)</f>
        <v>0</v>
      </c>
      <c r="BI380" s="184">
        <f>IF(N380="nulová",J380,0)</f>
        <v>0</v>
      </c>
      <c r="BJ380" s="23" t="s">
        <v>79</v>
      </c>
      <c r="BK380" s="184">
        <f>ROUND(I380*H380,2)</f>
        <v>0</v>
      </c>
      <c r="BL380" s="23" t="s">
        <v>135</v>
      </c>
      <c r="BM380" s="23" t="s">
        <v>383</v>
      </c>
    </row>
    <row r="381" spans="2:65" s="11" customFormat="1">
      <c r="B381" s="185"/>
      <c r="D381" s="186" t="s">
        <v>138</v>
      </c>
      <c r="E381" s="187" t="s">
        <v>5</v>
      </c>
      <c r="F381" s="188" t="s">
        <v>384</v>
      </c>
      <c r="H381" s="187" t="s">
        <v>5</v>
      </c>
      <c r="I381" s="189"/>
      <c r="L381" s="185"/>
      <c r="M381" s="190"/>
      <c r="N381" s="191"/>
      <c r="O381" s="191"/>
      <c r="P381" s="191"/>
      <c r="Q381" s="191"/>
      <c r="R381" s="191"/>
      <c r="S381" s="191"/>
      <c r="T381" s="192"/>
      <c r="AT381" s="187" t="s">
        <v>138</v>
      </c>
      <c r="AU381" s="187" t="s">
        <v>81</v>
      </c>
      <c r="AV381" s="11" t="s">
        <v>79</v>
      </c>
      <c r="AW381" s="11" t="s">
        <v>35</v>
      </c>
      <c r="AX381" s="11" t="s">
        <v>71</v>
      </c>
      <c r="AY381" s="187" t="s">
        <v>126</v>
      </c>
    </row>
    <row r="382" spans="2:65" s="12" customFormat="1">
      <c r="B382" s="193"/>
      <c r="D382" s="186" t="s">
        <v>138</v>
      </c>
      <c r="E382" s="194" t="s">
        <v>5</v>
      </c>
      <c r="F382" s="195" t="s">
        <v>385</v>
      </c>
      <c r="H382" s="196">
        <v>1588.567</v>
      </c>
      <c r="I382" s="197"/>
      <c r="L382" s="193"/>
      <c r="M382" s="198"/>
      <c r="N382" s="199"/>
      <c r="O382" s="199"/>
      <c r="P382" s="199"/>
      <c r="Q382" s="199"/>
      <c r="R382" s="199"/>
      <c r="S382" s="199"/>
      <c r="T382" s="200"/>
      <c r="AT382" s="194" t="s">
        <v>138</v>
      </c>
      <c r="AU382" s="194" t="s">
        <v>81</v>
      </c>
      <c r="AV382" s="12" t="s">
        <v>81</v>
      </c>
      <c r="AW382" s="12" t="s">
        <v>35</v>
      </c>
      <c r="AX382" s="12" t="s">
        <v>71</v>
      </c>
      <c r="AY382" s="194" t="s">
        <v>126</v>
      </c>
    </row>
    <row r="383" spans="2:65" s="11" customFormat="1">
      <c r="B383" s="185"/>
      <c r="D383" s="186" t="s">
        <v>138</v>
      </c>
      <c r="E383" s="187" t="s">
        <v>5</v>
      </c>
      <c r="F383" s="188" t="s">
        <v>386</v>
      </c>
      <c r="H383" s="187" t="s">
        <v>5</v>
      </c>
      <c r="I383" s="189"/>
      <c r="L383" s="185"/>
      <c r="M383" s="190"/>
      <c r="N383" s="191"/>
      <c r="O383" s="191"/>
      <c r="P383" s="191"/>
      <c r="Q383" s="191"/>
      <c r="R383" s="191"/>
      <c r="S383" s="191"/>
      <c r="T383" s="192"/>
      <c r="AT383" s="187" t="s">
        <v>138</v>
      </c>
      <c r="AU383" s="187" t="s">
        <v>81</v>
      </c>
      <c r="AV383" s="11" t="s">
        <v>79</v>
      </c>
      <c r="AW383" s="11" t="s">
        <v>35</v>
      </c>
      <c r="AX383" s="11" t="s">
        <v>71</v>
      </c>
      <c r="AY383" s="187" t="s">
        <v>126</v>
      </c>
    </row>
    <row r="384" spans="2:65" s="12" customFormat="1">
      <c r="B384" s="193"/>
      <c r="D384" s="186" t="s">
        <v>138</v>
      </c>
      <c r="E384" s="194" t="s">
        <v>5</v>
      </c>
      <c r="F384" s="195" t="s">
        <v>387</v>
      </c>
      <c r="H384" s="196">
        <v>76.251999999999995</v>
      </c>
      <c r="I384" s="197"/>
      <c r="L384" s="193"/>
      <c r="M384" s="198"/>
      <c r="N384" s="199"/>
      <c r="O384" s="199"/>
      <c r="P384" s="199"/>
      <c r="Q384" s="199"/>
      <c r="R384" s="199"/>
      <c r="S384" s="199"/>
      <c r="T384" s="200"/>
      <c r="AT384" s="194" t="s">
        <v>138</v>
      </c>
      <c r="AU384" s="194" t="s">
        <v>81</v>
      </c>
      <c r="AV384" s="12" t="s">
        <v>81</v>
      </c>
      <c r="AW384" s="12" t="s">
        <v>35</v>
      </c>
      <c r="AX384" s="12" t="s">
        <v>71</v>
      </c>
      <c r="AY384" s="194" t="s">
        <v>126</v>
      </c>
    </row>
    <row r="385" spans="2:65" s="13" customFormat="1">
      <c r="B385" s="201"/>
      <c r="D385" s="186" t="s">
        <v>138</v>
      </c>
      <c r="E385" s="202" t="s">
        <v>5</v>
      </c>
      <c r="F385" s="203" t="s">
        <v>155</v>
      </c>
      <c r="H385" s="204">
        <v>1664.819</v>
      </c>
      <c r="I385" s="205"/>
      <c r="L385" s="201"/>
      <c r="M385" s="206"/>
      <c r="N385" s="207"/>
      <c r="O385" s="207"/>
      <c r="P385" s="207"/>
      <c r="Q385" s="207"/>
      <c r="R385" s="207"/>
      <c r="S385" s="207"/>
      <c r="T385" s="208"/>
      <c r="AT385" s="202" t="s">
        <v>138</v>
      </c>
      <c r="AU385" s="202" t="s">
        <v>81</v>
      </c>
      <c r="AV385" s="13" t="s">
        <v>135</v>
      </c>
      <c r="AW385" s="13" t="s">
        <v>35</v>
      </c>
      <c r="AX385" s="13" t="s">
        <v>79</v>
      </c>
      <c r="AY385" s="202" t="s">
        <v>126</v>
      </c>
    </row>
    <row r="386" spans="2:65" s="1" customFormat="1" ht="38.25" customHeight="1">
      <c r="B386" s="172"/>
      <c r="C386" s="173" t="s">
        <v>388</v>
      </c>
      <c r="D386" s="173" t="s">
        <v>130</v>
      </c>
      <c r="E386" s="174" t="s">
        <v>389</v>
      </c>
      <c r="F386" s="175" t="s">
        <v>390</v>
      </c>
      <c r="G386" s="176" t="s">
        <v>164</v>
      </c>
      <c r="H386" s="177">
        <v>6659.2759999999998</v>
      </c>
      <c r="I386" s="178"/>
      <c r="J386" s="179">
        <f>ROUND(I386*H386,2)</f>
        <v>0</v>
      </c>
      <c r="K386" s="175" t="s">
        <v>134</v>
      </c>
      <c r="L386" s="40"/>
      <c r="M386" s="180" t="s">
        <v>5</v>
      </c>
      <c r="N386" s="181" t="s">
        <v>42</v>
      </c>
      <c r="O386" s="41"/>
      <c r="P386" s="182">
        <f>O386*H386</f>
        <v>0</v>
      </c>
      <c r="Q386" s="182">
        <v>0</v>
      </c>
      <c r="R386" s="182">
        <f>Q386*H386</f>
        <v>0</v>
      </c>
      <c r="S386" s="182">
        <v>0</v>
      </c>
      <c r="T386" s="183">
        <f>S386*H386</f>
        <v>0</v>
      </c>
      <c r="AR386" s="23" t="s">
        <v>135</v>
      </c>
      <c r="AT386" s="23" t="s">
        <v>130</v>
      </c>
      <c r="AU386" s="23" t="s">
        <v>81</v>
      </c>
      <c r="AY386" s="23" t="s">
        <v>126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23" t="s">
        <v>79</v>
      </c>
      <c r="BK386" s="184">
        <f>ROUND(I386*H386,2)</f>
        <v>0</v>
      </c>
      <c r="BL386" s="23" t="s">
        <v>135</v>
      </c>
      <c r="BM386" s="23" t="s">
        <v>391</v>
      </c>
    </row>
    <row r="387" spans="2:65" s="11" customFormat="1">
      <c r="B387" s="185"/>
      <c r="D387" s="186" t="s">
        <v>138</v>
      </c>
      <c r="E387" s="187" t="s">
        <v>5</v>
      </c>
      <c r="F387" s="188" t="s">
        <v>384</v>
      </c>
      <c r="H387" s="187" t="s">
        <v>5</v>
      </c>
      <c r="I387" s="189"/>
      <c r="L387" s="185"/>
      <c r="M387" s="190"/>
      <c r="N387" s="191"/>
      <c r="O387" s="191"/>
      <c r="P387" s="191"/>
      <c r="Q387" s="191"/>
      <c r="R387" s="191"/>
      <c r="S387" s="191"/>
      <c r="T387" s="192"/>
      <c r="AT387" s="187" t="s">
        <v>138</v>
      </c>
      <c r="AU387" s="187" t="s">
        <v>81</v>
      </c>
      <c r="AV387" s="11" t="s">
        <v>79</v>
      </c>
      <c r="AW387" s="11" t="s">
        <v>35</v>
      </c>
      <c r="AX387" s="11" t="s">
        <v>71</v>
      </c>
      <c r="AY387" s="187" t="s">
        <v>126</v>
      </c>
    </row>
    <row r="388" spans="2:65" s="12" customFormat="1">
      <c r="B388" s="193"/>
      <c r="D388" s="186" t="s">
        <v>138</v>
      </c>
      <c r="E388" s="194" t="s">
        <v>5</v>
      </c>
      <c r="F388" s="195" t="s">
        <v>392</v>
      </c>
      <c r="H388" s="196">
        <v>6354.268</v>
      </c>
      <c r="I388" s="197"/>
      <c r="L388" s="193"/>
      <c r="M388" s="198"/>
      <c r="N388" s="199"/>
      <c r="O388" s="199"/>
      <c r="P388" s="199"/>
      <c r="Q388" s="199"/>
      <c r="R388" s="199"/>
      <c r="S388" s="199"/>
      <c r="T388" s="200"/>
      <c r="AT388" s="194" t="s">
        <v>138</v>
      </c>
      <c r="AU388" s="194" t="s">
        <v>81</v>
      </c>
      <c r="AV388" s="12" t="s">
        <v>81</v>
      </c>
      <c r="AW388" s="12" t="s">
        <v>35</v>
      </c>
      <c r="AX388" s="12" t="s">
        <v>71</v>
      </c>
      <c r="AY388" s="194" t="s">
        <v>126</v>
      </c>
    </row>
    <row r="389" spans="2:65" s="11" customFormat="1">
      <c r="B389" s="185"/>
      <c r="D389" s="186" t="s">
        <v>138</v>
      </c>
      <c r="E389" s="187" t="s">
        <v>5</v>
      </c>
      <c r="F389" s="188" t="s">
        <v>386</v>
      </c>
      <c r="H389" s="187" t="s">
        <v>5</v>
      </c>
      <c r="I389" s="189"/>
      <c r="L389" s="185"/>
      <c r="M389" s="190"/>
      <c r="N389" s="191"/>
      <c r="O389" s="191"/>
      <c r="P389" s="191"/>
      <c r="Q389" s="191"/>
      <c r="R389" s="191"/>
      <c r="S389" s="191"/>
      <c r="T389" s="192"/>
      <c r="AT389" s="187" t="s">
        <v>138</v>
      </c>
      <c r="AU389" s="187" t="s">
        <v>81</v>
      </c>
      <c r="AV389" s="11" t="s">
        <v>79</v>
      </c>
      <c r="AW389" s="11" t="s">
        <v>35</v>
      </c>
      <c r="AX389" s="11" t="s">
        <v>71</v>
      </c>
      <c r="AY389" s="187" t="s">
        <v>126</v>
      </c>
    </row>
    <row r="390" spans="2:65" s="12" customFormat="1">
      <c r="B390" s="193"/>
      <c r="D390" s="186" t="s">
        <v>138</v>
      </c>
      <c r="E390" s="194" t="s">
        <v>5</v>
      </c>
      <c r="F390" s="195" t="s">
        <v>393</v>
      </c>
      <c r="H390" s="196">
        <v>305.00799999999998</v>
      </c>
      <c r="I390" s="197"/>
      <c r="L390" s="193"/>
      <c r="M390" s="198"/>
      <c r="N390" s="199"/>
      <c r="O390" s="199"/>
      <c r="P390" s="199"/>
      <c r="Q390" s="199"/>
      <c r="R390" s="199"/>
      <c r="S390" s="199"/>
      <c r="T390" s="200"/>
      <c r="AT390" s="194" t="s">
        <v>138</v>
      </c>
      <c r="AU390" s="194" t="s">
        <v>81</v>
      </c>
      <c r="AV390" s="12" t="s">
        <v>81</v>
      </c>
      <c r="AW390" s="12" t="s">
        <v>35</v>
      </c>
      <c r="AX390" s="12" t="s">
        <v>71</v>
      </c>
      <c r="AY390" s="194" t="s">
        <v>126</v>
      </c>
    </row>
    <row r="391" spans="2:65" s="13" customFormat="1">
      <c r="B391" s="201"/>
      <c r="D391" s="186" t="s">
        <v>138</v>
      </c>
      <c r="E391" s="202" t="s">
        <v>5</v>
      </c>
      <c r="F391" s="203" t="s">
        <v>155</v>
      </c>
      <c r="H391" s="204">
        <v>6659.2759999999998</v>
      </c>
      <c r="I391" s="205"/>
      <c r="L391" s="201"/>
      <c r="M391" s="219"/>
      <c r="N391" s="220"/>
      <c r="O391" s="220"/>
      <c r="P391" s="220"/>
      <c r="Q391" s="220"/>
      <c r="R391" s="220"/>
      <c r="S391" s="220"/>
      <c r="T391" s="221"/>
      <c r="AT391" s="202" t="s">
        <v>138</v>
      </c>
      <c r="AU391" s="202" t="s">
        <v>81</v>
      </c>
      <c r="AV391" s="13" t="s">
        <v>135</v>
      </c>
      <c r="AW391" s="13" t="s">
        <v>35</v>
      </c>
      <c r="AX391" s="13" t="s">
        <v>79</v>
      </c>
      <c r="AY391" s="202" t="s">
        <v>126</v>
      </c>
    </row>
    <row r="392" spans="2:65" s="1" customFormat="1" ht="6.95" customHeight="1">
      <c r="B392" s="55"/>
      <c r="C392" s="56"/>
      <c r="D392" s="56"/>
      <c r="E392" s="56"/>
      <c r="F392" s="56"/>
      <c r="G392" s="56"/>
      <c r="H392" s="56"/>
      <c r="I392" s="126"/>
      <c r="J392" s="56"/>
      <c r="K392" s="56"/>
      <c r="L392" s="40"/>
    </row>
  </sheetData>
  <autoFilter ref="C84:K391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8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88</v>
      </c>
      <c r="G1" s="344" t="s">
        <v>89</v>
      </c>
      <c r="H1" s="344"/>
      <c r="I1" s="102"/>
      <c r="J1" s="101" t="s">
        <v>90</v>
      </c>
      <c r="K1" s="100" t="s">
        <v>91</v>
      </c>
      <c r="L1" s="101" t="s">
        <v>92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3" t="s">
        <v>84</v>
      </c>
    </row>
    <row r="3" spans="1:70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81</v>
      </c>
    </row>
    <row r="4" spans="1:70" ht="36.950000000000003" customHeight="1">
      <c r="B4" s="27"/>
      <c r="C4" s="28"/>
      <c r="D4" s="29" t="s">
        <v>93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1:70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1:70" ht="16.5" customHeight="1">
      <c r="B7" s="27"/>
      <c r="C7" s="28"/>
      <c r="D7" s="28"/>
      <c r="E7" s="345" t="str">
        <f>'Rekapitulace stavby'!K6</f>
        <v>III-18035 Dnešice-oprava</v>
      </c>
      <c r="F7" s="346"/>
      <c r="G7" s="346"/>
      <c r="H7" s="346"/>
      <c r="I7" s="104"/>
      <c r="J7" s="28"/>
      <c r="K7" s="30"/>
    </row>
    <row r="8" spans="1:70" s="1" customFormat="1" ht="15">
      <c r="B8" s="40"/>
      <c r="C8" s="41"/>
      <c r="D8" s="36" t="s">
        <v>94</v>
      </c>
      <c r="E8" s="41"/>
      <c r="F8" s="41"/>
      <c r="G8" s="41"/>
      <c r="H8" s="41"/>
      <c r="I8" s="105"/>
      <c r="J8" s="41"/>
      <c r="K8" s="44"/>
    </row>
    <row r="9" spans="1:70" s="1" customFormat="1" ht="36.950000000000003" customHeight="1">
      <c r="B9" s="40"/>
      <c r="C9" s="41"/>
      <c r="D9" s="41"/>
      <c r="E9" s="347" t="s">
        <v>394</v>
      </c>
      <c r="F9" s="348"/>
      <c r="G9" s="348"/>
      <c r="H9" s="348"/>
      <c r="I9" s="105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1:70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14. 1. 2018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Ing. Jiří Ulman</v>
      </c>
      <c r="F21" s="41"/>
      <c r="G21" s="41"/>
      <c r="H21" s="41"/>
      <c r="I21" s="106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36" t="s">
        <v>5</v>
      </c>
      <c r="F24" s="336"/>
      <c r="G24" s="336"/>
      <c r="H24" s="33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37</v>
      </c>
      <c r="E27" s="41"/>
      <c r="F27" s="41"/>
      <c r="G27" s="41"/>
      <c r="H27" s="41"/>
      <c r="I27" s="105"/>
      <c r="J27" s="115">
        <f>ROUND(J84,2)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6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7">
        <f>ROUND(SUM(BE84:BE257), 2)</f>
        <v>0</v>
      </c>
      <c r="G30" s="41"/>
      <c r="H30" s="41"/>
      <c r="I30" s="118">
        <v>0.21</v>
      </c>
      <c r="J30" s="117">
        <f>ROUND(ROUND((SUM(BE84:BE257)),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7">
        <f>ROUND(SUM(BF84:BF257), 2)</f>
        <v>0</v>
      </c>
      <c r="G31" s="41"/>
      <c r="H31" s="41"/>
      <c r="I31" s="118">
        <v>0.15</v>
      </c>
      <c r="J31" s="117">
        <f>ROUND(ROUND((SUM(BF84:BF257)),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44</v>
      </c>
      <c r="F32" s="117">
        <f>ROUND(SUM(BG84:BG257), 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45</v>
      </c>
      <c r="F33" s="117">
        <f>ROUND(SUM(BH84:BH257), 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46</v>
      </c>
      <c r="F34" s="117">
        <f>ROUND(SUM(BI84:BI257), 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47</v>
      </c>
      <c r="E36" s="70"/>
      <c r="F36" s="70"/>
      <c r="G36" s="121" t="s">
        <v>48</v>
      </c>
      <c r="H36" s="122" t="s">
        <v>49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0000000000003" customHeight="1">
      <c r="B42" s="40"/>
      <c r="C42" s="29" t="s">
        <v>96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III-18035 Dnešice-oprava</v>
      </c>
      <c r="F45" s="346"/>
      <c r="G45" s="346"/>
      <c r="H45" s="346"/>
      <c r="I45" s="105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SO 104 - Ostatní úpravy</v>
      </c>
      <c r="F47" s="348"/>
      <c r="G47" s="348"/>
      <c r="H47" s="34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Dnešice</v>
      </c>
      <c r="G49" s="41"/>
      <c r="H49" s="41"/>
      <c r="I49" s="106" t="s">
        <v>25</v>
      </c>
      <c r="J49" s="107" t="str">
        <f>IF(J12="","",J12)</f>
        <v>14. 1. 2018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33</v>
      </c>
      <c r="J51" s="336" t="str">
        <f>E21</f>
        <v>Ing. Jiří Ulman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340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47" s="1" customFormat="1" ht="29.25" customHeight="1">
      <c r="B54" s="40"/>
      <c r="C54" s="129" t="s">
        <v>97</v>
      </c>
      <c r="D54" s="119"/>
      <c r="E54" s="119"/>
      <c r="F54" s="119"/>
      <c r="G54" s="119"/>
      <c r="H54" s="119"/>
      <c r="I54" s="130"/>
      <c r="J54" s="131" t="s">
        <v>98</v>
      </c>
      <c r="K54" s="13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99</v>
      </c>
      <c r="D56" s="41"/>
      <c r="E56" s="41"/>
      <c r="F56" s="41"/>
      <c r="G56" s="41"/>
      <c r="H56" s="41"/>
      <c r="I56" s="105"/>
      <c r="J56" s="115">
        <f>J84</f>
        <v>0</v>
      </c>
      <c r="K56" s="44"/>
      <c r="AU56" s="23" t="s">
        <v>100</v>
      </c>
    </row>
    <row r="57" spans="2:47" s="7" customFormat="1" ht="24.95" customHeight="1">
      <c r="B57" s="134"/>
      <c r="C57" s="135"/>
      <c r="D57" s="136" t="s">
        <v>101</v>
      </c>
      <c r="E57" s="137"/>
      <c r="F57" s="137"/>
      <c r="G57" s="137"/>
      <c r="H57" s="137"/>
      <c r="I57" s="138"/>
      <c r="J57" s="139">
        <f>J85</f>
        <v>0</v>
      </c>
      <c r="K57" s="140"/>
    </row>
    <row r="58" spans="2:47" s="8" customFormat="1" ht="19.899999999999999" customHeight="1">
      <c r="B58" s="141"/>
      <c r="C58" s="142"/>
      <c r="D58" s="143" t="s">
        <v>102</v>
      </c>
      <c r="E58" s="144"/>
      <c r="F58" s="144"/>
      <c r="G58" s="144"/>
      <c r="H58" s="144"/>
      <c r="I58" s="145"/>
      <c r="J58" s="146">
        <f>J86</f>
        <v>0</v>
      </c>
      <c r="K58" s="147"/>
    </row>
    <row r="59" spans="2:47" s="8" customFormat="1" ht="14.85" customHeight="1">
      <c r="B59" s="141"/>
      <c r="C59" s="142"/>
      <c r="D59" s="143" t="s">
        <v>103</v>
      </c>
      <c r="E59" s="144"/>
      <c r="F59" s="144"/>
      <c r="G59" s="144"/>
      <c r="H59" s="144"/>
      <c r="I59" s="145"/>
      <c r="J59" s="146">
        <f>J87</f>
        <v>0</v>
      </c>
      <c r="K59" s="147"/>
    </row>
    <row r="60" spans="2:47" s="8" customFormat="1" ht="19.899999999999999" customHeight="1">
      <c r="B60" s="141"/>
      <c r="C60" s="142"/>
      <c r="D60" s="143" t="s">
        <v>104</v>
      </c>
      <c r="E60" s="144"/>
      <c r="F60" s="144"/>
      <c r="G60" s="144"/>
      <c r="H60" s="144"/>
      <c r="I60" s="145"/>
      <c r="J60" s="146">
        <f>J119</f>
        <v>0</v>
      </c>
      <c r="K60" s="147"/>
    </row>
    <row r="61" spans="2:47" s="8" customFormat="1" ht="14.85" customHeight="1">
      <c r="B61" s="141"/>
      <c r="C61" s="142"/>
      <c r="D61" s="143" t="s">
        <v>106</v>
      </c>
      <c r="E61" s="144"/>
      <c r="F61" s="144"/>
      <c r="G61" s="144"/>
      <c r="H61" s="144"/>
      <c r="I61" s="145"/>
      <c r="J61" s="146">
        <f>J132</f>
        <v>0</v>
      </c>
      <c r="K61" s="147"/>
    </row>
    <row r="62" spans="2:47" s="8" customFormat="1" ht="19.899999999999999" customHeight="1">
      <c r="B62" s="141"/>
      <c r="C62" s="142"/>
      <c r="D62" s="143" t="s">
        <v>107</v>
      </c>
      <c r="E62" s="144"/>
      <c r="F62" s="144"/>
      <c r="G62" s="144"/>
      <c r="H62" s="144"/>
      <c r="I62" s="145"/>
      <c r="J62" s="146">
        <f>J217</f>
        <v>0</v>
      </c>
      <c r="K62" s="147"/>
    </row>
    <row r="63" spans="2:47" s="8" customFormat="1" ht="14.85" customHeight="1">
      <c r="B63" s="141"/>
      <c r="C63" s="142"/>
      <c r="D63" s="143" t="s">
        <v>108</v>
      </c>
      <c r="E63" s="144"/>
      <c r="F63" s="144"/>
      <c r="G63" s="144"/>
      <c r="H63" s="144"/>
      <c r="I63" s="145"/>
      <c r="J63" s="146">
        <f>J218</f>
        <v>0</v>
      </c>
      <c r="K63" s="147"/>
    </row>
    <row r="64" spans="2:47" s="8" customFormat="1" ht="19.899999999999999" customHeight="1">
      <c r="B64" s="141"/>
      <c r="C64" s="142"/>
      <c r="D64" s="143" t="s">
        <v>109</v>
      </c>
      <c r="E64" s="144"/>
      <c r="F64" s="144"/>
      <c r="G64" s="144"/>
      <c r="H64" s="144"/>
      <c r="I64" s="145"/>
      <c r="J64" s="146">
        <f>J241</f>
        <v>0</v>
      </c>
      <c r="K64" s="147"/>
    </row>
    <row r="65" spans="2:12" s="1" customFormat="1" ht="21.75" customHeight="1">
      <c r="B65" s="40"/>
      <c r="C65" s="41"/>
      <c r="D65" s="41"/>
      <c r="E65" s="41"/>
      <c r="F65" s="41"/>
      <c r="G65" s="41"/>
      <c r="H65" s="41"/>
      <c r="I65" s="105"/>
      <c r="J65" s="41"/>
      <c r="K65" s="4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126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27"/>
      <c r="J70" s="59"/>
      <c r="K70" s="59"/>
      <c r="L70" s="40"/>
    </row>
    <row r="71" spans="2:12" s="1" customFormat="1" ht="36.950000000000003" customHeight="1">
      <c r="B71" s="40"/>
      <c r="C71" s="60" t="s">
        <v>110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41" t="str">
        <f>E7</f>
        <v>III-18035 Dnešice-oprava</v>
      </c>
      <c r="F74" s="342"/>
      <c r="G74" s="342"/>
      <c r="H74" s="342"/>
      <c r="L74" s="40"/>
    </row>
    <row r="75" spans="2:12" s="1" customFormat="1" ht="14.45" customHeight="1">
      <c r="B75" s="40"/>
      <c r="C75" s="62" t="s">
        <v>94</v>
      </c>
      <c r="L75" s="40"/>
    </row>
    <row r="76" spans="2:12" s="1" customFormat="1" ht="17.25" customHeight="1">
      <c r="B76" s="40"/>
      <c r="E76" s="310" t="str">
        <f>E9</f>
        <v>SO 104 - Ostatní úpravy</v>
      </c>
      <c r="F76" s="343"/>
      <c r="G76" s="343"/>
      <c r="H76" s="343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23</v>
      </c>
      <c r="F78" s="148" t="str">
        <f>F12</f>
        <v>Dnešice</v>
      </c>
      <c r="I78" s="149" t="s">
        <v>25</v>
      </c>
      <c r="J78" s="66" t="str">
        <f>IF(J12="","",J12)</f>
        <v>14. 1. 2018</v>
      </c>
      <c r="L78" s="40"/>
    </row>
    <row r="79" spans="2:12" s="1" customFormat="1" ht="6.95" customHeight="1">
      <c r="B79" s="40"/>
      <c r="L79" s="40"/>
    </row>
    <row r="80" spans="2:12" s="1" customFormat="1" ht="15">
      <c r="B80" s="40"/>
      <c r="C80" s="62" t="s">
        <v>27</v>
      </c>
      <c r="F80" s="148" t="str">
        <f>E15</f>
        <v xml:space="preserve"> </v>
      </c>
      <c r="I80" s="149" t="s">
        <v>33</v>
      </c>
      <c r="J80" s="148" t="str">
        <f>E21</f>
        <v>Ing. Jiří Ulman</v>
      </c>
      <c r="L80" s="40"/>
    </row>
    <row r="81" spans="2:65" s="1" customFormat="1" ht="14.45" customHeight="1">
      <c r="B81" s="40"/>
      <c r="C81" s="62" t="s">
        <v>31</v>
      </c>
      <c r="F81" s="148" t="str">
        <f>IF(E18="","",E18)</f>
        <v/>
      </c>
      <c r="L81" s="40"/>
    </row>
    <row r="82" spans="2:65" s="1" customFormat="1" ht="10.35" customHeight="1">
      <c r="B82" s="40"/>
      <c r="L82" s="40"/>
    </row>
    <row r="83" spans="2:65" s="9" customFormat="1" ht="29.25" customHeight="1">
      <c r="B83" s="150"/>
      <c r="C83" s="151" t="s">
        <v>111</v>
      </c>
      <c r="D83" s="152" t="s">
        <v>56</v>
      </c>
      <c r="E83" s="152" t="s">
        <v>52</v>
      </c>
      <c r="F83" s="152" t="s">
        <v>112</v>
      </c>
      <c r="G83" s="152" t="s">
        <v>113</v>
      </c>
      <c r="H83" s="152" t="s">
        <v>114</v>
      </c>
      <c r="I83" s="153" t="s">
        <v>115</v>
      </c>
      <c r="J83" s="152" t="s">
        <v>98</v>
      </c>
      <c r="K83" s="154" t="s">
        <v>116</v>
      </c>
      <c r="L83" s="150"/>
      <c r="M83" s="72" t="s">
        <v>117</v>
      </c>
      <c r="N83" s="73" t="s">
        <v>41</v>
      </c>
      <c r="O83" s="73" t="s">
        <v>118</v>
      </c>
      <c r="P83" s="73" t="s">
        <v>119</v>
      </c>
      <c r="Q83" s="73" t="s">
        <v>120</v>
      </c>
      <c r="R83" s="73" t="s">
        <v>121</v>
      </c>
      <c r="S83" s="73" t="s">
        <v>122</v>
      </c>
      <c r="T83" s="74" t="s">
        <v>123</v>
      </c>
    </row>
    <row r="84" spans="2:65" s="1" customFormat="1" ht="29.25" customHeight="1">
      <c r="B84" s="40"/>
      <c r="C84" s="76" t="s">
        <v>99</v>
      </c>
      <c r="J84" s="155">
        <f>BK84</f>
        <v>0</v>
      </c>
      <c r="L84" s="40"/>
      <c r="M84" s="75"/>
      <c r="N84" s="67"/>
      <c r="O84" s="67"/>
      <c r="P84" s="156">
        <f>P85</f>
        <v>0</v>
      </c>
      <c r="Q84" s="67"/>
      <c r="R84" s="156">
        <f>R85</f>
        <v>64.003471279999999</v>
      </c>
      <c r="S84" s="67"/>
      <c r="T84" s="157">
        <f>T85</f>
        <v>5.2969999999999997</v>
      </c>
      <c r="AT84" s="23" t="s">
        <v>70</v>
      </c>
      <c r="AU84" s="23" t="s">
        <v>100</v>
      </c>
      <c r="BK84" s="158">
        <f>BK85</f>
        <v>0</v>
      </c>
    </row>
    <row r="85" spans="2:65" s="10" customFormat="1" ht="37.35" customHeight="1">
      <c r="B85" s="159"/>
      <c r="D85" s="160" t="s">
        <v>70</v>
      </c>
      <c r="E85" s="161" t="s">
        <v>124</v>
      </c>
      <c r="F85" s="161" t="s">
        <v>125</v>
      </c>
      <c r="I85" s="162"/>
      <c r="J85" s="163">
        <f>BK85</f>
        <v>0</v>
      </c>
      <c r="L85" s="159"/>
      <c r="M85" s="164"/>
      <c r="N85" s="165"/>
      <c r="O85" s="165"/>
      <c r="P85" s="166">
        <f>P86+P119+P217+P241</f>
        <v>0</v>
      </c>
      <c r="Q85" s="165"/>
      <c r="R85" s="166">
        <f>R86+R119+R217+R241</f>
        <v>64.003471279999999</v>
      </c>
      <c r="S85" s="165"/>
      <c r="T85" s="167">
        <f>T86+T119+T217+T241</f>
        <v>5.2969999999999997</v>
      </c>
      <c r="AR85" s="160" t="s">
        <v>79</v>
      </c>
      <c r="AT85" s="168" t="s">
        <v>70</v>
      </c>
      <c r="AU85" s="168" t="s">
        <v>71</v>
      </c>
      <c r="AY85" s="160" t="s">
        <v>126</v>
      </c>
      <c r="BK85" s="169">
        <f>BK86+BK119+BK217+BK241</f>
        <v>0</v>
      </c>
    </row>
    <row r="86" spans="2:65" s="10" customFormat="1" ht="19.899999999999999" customHeight="1">
      <c r="B86" s="159"/>
      <c r="D86" s="160" t="s">
        <v>70</v>
      </c>
      <c r="E86" s="170" t="s">
        <v>79</v>
      </c>
      <c r="F86" s="170" t="s">
        <v>127</v>
      </c>
      <c r="I86" s="162"/>
      <c r="J86" s="171">
        <f>BK86</f>
        <v>0</v>
      </c>
      <c r="L86" s="159"/>
      <c r="M86" s="164"/>
      <c r="N86" s="165"/>
      <c r="O86" s="165"/>
      <c r="P86" s="166">
        <f>P87</f>
        <v>0</v>
      </c>
      <c r="Q86" s="165"/>
      <c r="R86" s="166">
        <f>R87</f>
        <v>3.6303036000000004</v>
      </c>
      <c r="S86" s="165"/>
      <c r="T86" s="167">
        <f>T87</f>
        <v>0</v>
      </c>
      <c r="AR86" s="160" t="s">
        <v>79</v>
      </c>
      <c r="AT86" s="168" t="s">
        <v>70</v>
      </c>
      <c r="AU86" s="168" t="s">
        <v>79</v>
      </c>
      <c r="AY86" s="160" t="s">
        <v>126</v>
      </c>
      <c r="BK86" s="169">
        <f>BK87</f>
        <v>0</v>
      </c>
    </row>
    <row r="87" spans="2:65" s="10" customFormat="1" ht="14.85" customHeight="1">
      <c r="B87" s="159"/>
      <c r="D87" s="160" t="s">
        <v>70</v>
      </c>
      <c r="E87" s="170" t="s">
        <v>128</v>
      </c>
      <c r="F87" s="170" t="s">
        <v>129</v>
      </c>
      <c r="I87" s="162"/>
      <c r="J87" s="171">
        <f>BK87</f>
        <v>0</v>
      </c>
      <c r="L87" s="159"/>
      <c r="M87" s="164"/>
      <c r="N87" s="165"/>
      <c r="O87" s="165"/>
      <c r="P87" s="166">
        <f>SUM(P88:P118)</f>
        <v>0</v>
      </c>
      <c r="Q87" s="165"/>
      <c r="R87" s="166">
        <f>SUM(R88:R118)</f>
        <v>3.6303036000000004</v>
      </c>
      <c r="S87" s="165"/>
      <c r="T87" s="167">
        <f>SUM(T88:T118)</f>
        <v>0</v>
      </c>
      <c r="AR87" s="160" t="s">
        <v>79</v>
      </c>
      <c r="AT87" s="168" t="s">
        <v>70</v>
      </c>
      <c r="AU87" s="168" t="s">
        <v>81</v>
      </c>
      <c r="AY87" s="160" t="s">
        <v>126</v>
      </c>
      <c r="BK87" s="169">
        <f>SUM(BK88:BK118)</f>
        <v>0</v>
      </c>
    </row>
    <row r="88" spans="2:65" s="1" customFormat="1" ht="38.25" customHeight="1">
      <c r="B88" s="172"/>
      <c r="C88" s="173" t="s">
        <v>79</v>
      </c>
      <c r="D88" s="173" t="s">
        <v>130</v>
      </c>
      <c r="E88" s="174" t="s">
        <v>156</v>
      </c>
      <c r="F88" s="175" t="s">
        <v>157</v>
      </c>
      <c r="G88" s="176" t="s">
        <v>158</v>
      </c>
      <c r="H88" s="177">
        <v>22.771000000000001</v>
      </c>
      <c r="I88" s="178"/>
      <c r="J88" s="179">
        <f>ROUND(I88*H88,2)</f>
        <v>0</v>
      </c>
      <c r="K88" s="175" t="s">
        <v>134</v>
      </c>
      <c r="L88" s="40"/>
      <c r="M88" s="180" t="s">
        <v>5</v>
      </c>
      <c r="N88" s="181" t="s">
        <v>42</v>
      </c>
      <c r="O88" s="41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AR88" s="23" t="s">
        <v>135</v>
      </c>
      <c r="AT88" s="23" t="s">
        <v>130</v>
      </c>
      <c r="AU88" s="23" t="s">
        <v>136</v>
      </c>
      <c r="AY88" s="23" t="s">
        <v>126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23" t="s">
        <v>79</v>
      </c>
      <c r="BK88" s="184">
        <f>ROUND(I88*H88,2)</f>
        <v>0</v>
      </c>
      <c r="BL88" s="23" t="s">
        <v>135</v>
      </c>
      <c r="BM88" s="23" t="s">
        <v>395</v>
      </c>
    </row>
    <row r="89" spans="2:65" s="11" customFormat="1">
      <c r="B89" s="185"/>
      <c r="D89" s="186" t="s">
        <v>138</v>
      </c>
      <c r="E89" s="187" t="s">
        <v>5</v>
      </c>
      <c r="F89" s="188" t="s">
        <v>396</v>
      </c>
      <c r="H89" s="187" t="s">
        <v>5</v>
      </c>
      <c r="I89" s="189"/>
      <c r="L89" s="185"/>
      <c r="M89" s="190"/>
      <c r="N89" s="191"/>
      <c r="O89" s="191"/>
      <c r="P89" s="191"/>
      <c r="Q89" s="191"/>
      <c r="R89" s="191"/>
      <c r="S89" s="191"/>
      <c r="T89" s="192"/>
      <c r="AT89" s="187" t="s">
        <v>138</v>
      </c>
      <c r="AU89" s="187" t="s">
        <v>136</v>
      </c>
      <c r="AV89" s="11" t="s">
        <v>79</v>
      </c>
      <c r="AW89" s="11" t="s">
        <v>35</v>
      </c>
      <c r="AX89" s="11" t="s">
        <v>71</v>
      </c>
      <c r="AY89" s="187" t="s">
        <v>126</v>
      </c>
    </row>
    <row r="90" spans="2:65" s="11" customFormat="1">
      <c r="B90" s="185"/>
      <c r="D90" s="186" t="s">
        <v>138</v>
      </c>
      <c r="E90" s="187" t="s">
        <v>5</v>
      </c>
      <c r="F90" s="188" t="s">
        <v>397</v>
      </c>
      <c r="H90" s="187" t="s">
        <v>5</v>
      </c>
      <c r="I90" s="189"/>
      <c r="L90" s="185"/>
      <c r="M90" s="190"/>
      <c r="N90" s="191"/>
      <c r="O90" s="191"/>
      <c r="P90" s="191"/>
      <c r="Q90" s="191"/>
      <c r="R90" s="191"/>
      <c r="S90" s="191"/>
      <c r="T90" s="192"/>
      <c r="AT90" s="187" t="s">
        <v>138</v>
      </c>
      <c r="AU90" s="187" t="s">
        <v>136</v>
      </c>
      <c r="AV90" s="11" t="s">
        <v>79</v>
      </c>
      <c r="AW90" s="11" t="s">
        <v>35</v>
      </c>
      <c r="AX90" s="11" t="s">
        <v>71</v>
      </c>
      <c r="AY90" s="187" t="s">
        <v>126</v>
      </c>
    </row>
    <row r="91" spans="2:65" s="12" customFormat="1" ht="27">
      <c r="B91" s="193"/>
      <c r="D91" s="186" t="s">
        <v>138</v>
      </c>
      <c r="E91" s="194" t="s">
        <v>5</v>
      </c>
      <c r="F91" s="195" t="s">
        <v>398</v>
      </c>
      <c r="H91" s="196">
        <v>22.771000000000001</v>
      </c>
      <c r="I91" s="197"/>
      <c r="L91" s="193"/>
      <c r="M91" s="198"/>
      <c r="N91" s="199"/>
      <c r="O91" s="199"/>
      <c r="P91" s="199"/>
      <c r="Q91" s="199"/>
      <c r="R91" s="199"/>
      <c r="S91" s="199"/>
      <c r="T91" s="200"/>
      <c r="AT91" s="194" t="s">
        <v>138</v>
      </c>
      <c r="AU91" s="194" t="s">
        <v>136</v>
      </c>
      <c r="AV91" s="12" t="s">
        <v>81</v>
      </c>
      <c r="AW91" s="12" t="s">
        <v>35</v>
      </c>
      <c r="AX91" s="12" t="s">
        <v>71</v>
      </c>
      <c r="AY91" s="194" t="s">
        <v>126</v>
      </c>
    </row>
    <row r="92" spans="2:65" s="13" customFormat="1">
      <c r="B92" s="201"/>
      <c r="D92" s="186" t="s">
        <v>138</v>
      </c>
      <c r="E92" s="202" t="s">
        <v>5</v>
      </c>
      <c r="F92" s="203" t="s">
        <v>155</v>
      </c>
      <c r="H92" s="204">
        <v>22.771000000000001</v>
      </c>
      <c r="I92" s="205"/>
      <c r="L92" s="201"/>
      <c r="M92" s="206"/>
      <c r="N92" s="207"/>
      <c r="O92" s="207"/>
      <c r="P92" s="207"/>
      <c r="Q92" s="207"/>
      <c r="R92" s="207"/>
      <c r="S92" s="207"/>
      <c r="T92" s="208"/>
      <c r="AT92" s="202" t="s">
        <v>138</v>
      </c>
      <c r="AU92" s="202" t="s">
        <v>136</v>
      </c>
      <c r="AV92" s="13" t="s">
        <v>135</v>
      </c>
      <c r="AW92" s="13" t="s">
        <v>35</v>
      </c>
      <c r="AX92" s="13" t="s">
        <v>79</v>
      </c>
      <c r="AY92" s="202" t="s">
        <v>126</v>
      </c>
    </row>
    <row r="93" spans="2:65" s="1" customFormat="1" ht="16.5" customHeight="1">
      <c r="B93" s="172"/>
      <c r="C93" s="173" t="s">
        <v>81</v>
      </c>
      <c r="D93" s="173" t="s">
        <v>130</v>
      </c>
      <c r="E93" s="174" t="s">
        <v>162</v>
      </c>
      <c r="F93" s="175" t="s">
        <v>163</v>
      </c>
      <c r="G93" s="176" t="s">
        <v>164</v>
      </c>
      <c r="H93" s="177">
        <v>38.710999999999999</v>
      </c>
      <c r="I93" s="178"/>
      <c r="J93" s="179">
        <f>ROUND(I93*H93,2)</f>
        <v>0</v>
      </c>
      <c r="K93" s="175" t="s">
        <v>134</v>
      </c>
      <c r="L93" s="40"/>
      <c r="M93" s="180" t="s">
        <v>5</v>
      </c>
      <c r="N93" s="181" t="s">
        <v>42</v>
      </c>
      <c r="O93" s="41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23" t="s">
        <v>135</v>
      </c>
      <c r="AT93" s="23" t="s">
        <v>130</v>
      </c>
      <c r="AU93" s="23" t="s">
        <v>136</v>
      </c>
      <c r="AY93" s="23" t="s">
        <v>126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23" t="s">
        <v>79</v>
      </c>
      <c r="BK93" s="184">
        <f>ROUND(I93*H93,2)</f>
        <v>0</v>
      </c>
      <c r="BL93" s="23" t="s">
        <v>135</v>
      </c>
      <c r="BM93" s="23" t="s">
        <v>399</v>
      </c>
    </row>
    <row r="94" spans="2:65" s="11" customFormat="1">
      <c r="B94" s="185"/>
      <c r="D94" s="186" t="s">
        <v>138</v>
      </c>
      <c r="E94" s="187" t="s">
        <v>5</v>
      </c>
      <c r="F94" s="188" t="s">
        <v>396</v>
      </c>
      <c r="H94" s="187" t="s">
        <v>5</v>
      </c>
      <c r="I94" s="189"/>
      <c r="L94" s="185"/>
      <c r="M94" s="190"/>
      <c r="N94" s="191"/>
      <c r="O94" s="191"/>
      <c r="P94" s="191"/>
      <c r="Q94" s="191"/>
      <c r="R94" s="191"/>
      <c r="S94" s="191"/>
      <c r="T94" s="192"/>
      <c r="AT94" s="187" t="s">
        <v>138</v>
      </c>
      <c r="AU94" s="187" t="s">
        <v>136</v>
      </c>
      <c r="AV94" s="11" t="s">
        <v>79</v>
      </c>
      <c r="AW94" s="11" t="s">
        <v>35</v>
      </c>
      <c r="AX94" s="11" t="s">
        <v>71</v>
      </c>
      <c r="AY94" s="187" t="s">
        <v>126</v>
      </c>
    </row>
    <row r="95" spans="2:65" s="11" customFormat="1">
      <c r="B95" s="185"/>
      <c r="D95" s="186" t="s">
        <v>138</v>
      </c>
      <c r="E95" s="187" t="s">
        <v>5</v>
      </c>
      <c r="F95" s="188" t="s">
        <v>397</v>
      </c>
      <c r="H95" s="187" t="s">
        <v>5</v>
      </c>
      <c r="I95" s="189"/>
      <c r="L95" s="185"/>
      <c r="M95" s="190"/>
      <c r="N95" s="191"/>
      <c r="O95" s="191"/>
      <c r="P95" s="191"/>
      <c r="Q95" s="191"/>
      <c r="R95" s="191"/>
      <c r="S95" s="191"/>
      <c r="T95" s="192"/>
      <c r="AT95" s="187" t="s">
        <v>138</v>
      </c>
      <c r="AU95" s="187" t="s">
        <v>136</v>
      </c>
      <c r="AV95" s="11" t="s">
        <v>79</v>
      </c>
      <c r="AW95" s="11" t="s">
        <v>35</v>
      </c>
      <c r="AX95" s="11" t="s">
        <v>71</v>
      </c>
      <c r="AY95" s="187" t="s">
        <v>126</v>
      </c>
    </row>
    <row r="96" spans="2:65" s="12" customFormat="1" ht="27">
      <c r="B96" s="193"/>
      <c r="D96" s="186" t="s">
        <v>138</v>
      </c>
      <c r="E96" s="194" t="s">
        <v>5</v>
      </c>
      <c r="F96" s="195" t="s">
        <v>400</v>
      </c>
      <c r="H96" s="196">
        <v>38.710999999999999</v>
      </c>
      <c r="I96" s="197"/>
      <c r="L96" s="193"/>
      <c r="M96" s="198"/>
      <c r="N96" s="199"/>
      <c r="O96" s="199"/>
      <c r="P96" s="199"/>
      <c r="Q96" s="199"/>
      <c r="R96" s="199"/>
      <c r="S96" s="199"/>
      <c r="T96" s="200"/>
      <c r="AT96" s="194" t="s">
        <v>138</v>
      </c>
      <c r="AU96" s="194" t="s">
        <v>136</v>
      </c>
      <c r="AV96" s="12" t="s">
        <v>81</v>
      </c>
      <c r="AW96" s="12" t="s">
        <v>35</v>
      </c>
      <c r="AX96" s="12" t="s">
        <v>71</v>
      </c>
      <c r="AY96" s="194" t="s">
        <v>126</v>
      </c>
    </row>
    <row r="97" spans="2:65" s="13" customFormat="1">
      <c r="B97" s="201"/>
      <c r="D97" s="186" t="s">
        <v>138</v>
      </c>
      <c r="E97" s="202" t="s">
        <v>5</v>
      </c>
      <c r="F97" s="203" t="s">
        <v>155</v>
      </c>
      <c r="H97" s="204">
        <v>38.710999999999999</v>
      </c>
      <c r="I97" s="205"/>
      <c r="L97" s="201"/>
      <c r="M97" s="206"/>
      <c r="N97" s="207"/>
      <c r="O97" s="207"/>
      <c r="P97" s="207"/>
      <c r="Q97" s="207"/>
      <c r="R97" s="207"/>
      <c r="S97" s="207"/>
      <c r="T97" s="208"/>
      <c r="AT97" s="202" t="s">
        <v>138</v>
      </c>
      <c r="AU97" s="202" t="s">
        <v>136</v>
      </c>
      <c r="AV97" s="13" t="s">
        <v>135</v>
      </c>
      <c r="AW97" s="13" t="s">
        <v>35</v>
      </c>
      <c r="AX97" s="13" t="s">
        <v>79</v>
      </c>
      <c r="AY97" s="202" t="s">
        <v>126</v>
      </c>
    </row>
    <row r="98" spans="2:65" s="1" customFormat="1" ht="16.5" customHeight="1">
      <c r="B98" s="172"/>
      <c r="C98" s="173" t="s">
        <v>136</v>
      </c>
      <c r="D98" s="173" t="s">
        <v>130</v>
      </c>
      <c r="E98" s="174" t="s">
        <v>401</v>
      </c>
      <c r="F98" s="175" t="s">
        <v>402</v>
      </c>
      <c r="G98" s="176" t="s">
        <v>133</v>
      </c>
      <c r="H98" s="177">
        <v>227.71299999999999</v>
      </c>
      <c r="I98" s="178"/>
      <c r="J98" s="179">
        <f>ROUND(I98*H98,2)</f>
        <v>0</v>
      </c>
      <c r="K98" s="175" t="s">
        <v>134</v>
      </c>
      <c r="L98" s="40"/>
      <c r="M98" s="180" t="s">
        <v>5</v>
      </c>
      <c r="N98" s="181" t="s">
        <v>42</v>
      </c>
      <c r="O98" s="41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3" t="s">
        <v>135</v>
      </c>
      <c r="AT98" s="23" t="s">
        <v>130</v>
      </c>
      <c r="AU98" s="23" t="s">
        <v>136</v>
      </c>
      <c r="AY98" s="23" t="s">
        <v>126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79</v>
      </c>
      <c r="BK98" s="184">
        <f>ROUND(I98*H98,2)</f>
        <v>0</v>
      </c>
      <c r="BL98" s="23" t="s">
        <v>135</v>
      </c>
      <c r="BM98" s="23" t="s">
        <v>403</v>
      </c>
    </row>
    <row r="99" spans="2:65" s="11" customFormat="1">
      <c r="B99" s="185"/>
      <c r="D99" s="186" t="s">
        <v>138</v>
      </c>
      <c r="E99" s="187" t="s">
        <v>5</v>
      </c>
      <c r="F99" s="188" t="s">
        <v>396</v>
      </c>
      <c r="H99" s="187" t="s">
        <v>5</v>
      </c>
      <c r="I99" s="189"/>
      <c r="L99" s="185"/>
      <c r="M99" s="190"/>
      <c r="N99" s="191"/>
      <c r="O99" s="191"/>
      <c r="P99" s="191"/>
      <c r="Q99" s="191"/>
      <c r="R99" s="191"/>
      <c r="S99" s="191"/>
      <c r="T99" s="192"/>
      <c r="AT99" s="187" t="s">
        <v>138</v>
      </c>
      <c r="AU99" s="187" t="s">
        <v>136</v>
      </c>
      <c r="AV99" s="11" t="s">
        <v>79</v>
      </c>
      <c r="AW99" s="11" t="s">
        <v>35</v>
      </c>
      <c r="AX99" s="11" t="s">
        <v>71</v>
      </c>
      <c r="AY99" s="187" t="s">
        <v>126</v>
      </c>
    </row>
    <row r="100" spans="2:65" s="11" customFormat="1">
      <c r="B100" s="185"/>
      <c r="D100" s="186" t="s">
        <v>138</v>
      </c>
      <c r="E100" s="187" t="s">
        <v>5</v>
      </c>
      <c r="F100" s="188" t="s">
        <v>397</v>
      </c>
      <c r="H100" s="187" t="s">
        <v>5</v>
      </c>
      <c r="I100" s="189"/>
      <c r="L100" s="185"/>
      <c r="M100" s="190"/>
      <c r="N100" s="191"/>
      <c r="O100" s="191"/>
      <c r="P100" s="191"/>
      <c r="Q100" s="191"/>
      <c r="R100" s="191"/>
      <c r="S100" s="191"/>
      <c r="T100" s="192"/>
      <c r="AT100" s="187" t="s">
        <v>138</v>
      </c>
      <c r="AU100" s="187" t="s">
        <v>136</v>
      </c>
      <c r="AV100" s="11" t="s">
        <v>79</v>
      </c>
      <c r="AW100" s="11" t="s">
        <v>35</v>
      </c>
      <c r="AX100" s="11" t="s">
        <v>71</v>
      </c>
      <c r="AY100" s="187" t="s">
        <v>126</v>
      </c>
    </row>
    <row r="101" spans="2:65" s="12" customFormat="1" ht="27">
      <c r="B101" s="193"/>
      <c r="D101" s="186" t="s">
        <v>138</v>
      </c>
      <c r="E101" s="194" t="s">
        <v>5</v>
      </c>
      <c r="F101" s="195" t="s">
        <v>404</v>
      </c>
      <c r="H101" s="196">
        <v>227.71299999999999</v>
      </c>
      <c r="I101" s="197"/>
      <c r="L101" s="193"/>
      <c r="M101" s="198"/>
      <c r="N101" s="199"/>
      <c r="O101" s="199"/>
      <c r="P101" s="199"/>
      <c r="Q101" s="199"/>
      <c r="R101" s="199"/>
      <c r="S101" s="199"/>
      <c r="T101" s="200"/>
      <c r="AT101" s="194" t="s">
        <v>138</v>
      </c>
      <c r="AU101" s="194" t="s">
        <v>136</v>
      </c>
      <c r="AV101" s="12" t="s">
        <v>81</v>
      </c>
      <c r="AW101" s="12" t="s">
        <v>35</v>
      </c>
      <c r="AX101" s="12" t="s">
        <v>71</v>
      </c>
      <c r="AY101" s="194" t="s">
        <v>126</v>
      </c>
    </row>
    <row r="102" spans="2:65" s="13" customFormat="1">
      <c r="B102" s="201"/>
      <c r="D102" s="186" t="s">
        <v>138</v>
      </c>
      <c r="E102" s="202" t="s">
        <v>5</v>
      </c>
      <c r="F102" s="203" t="s">
        <v>155</v>
      </c>
      <c r="H102" s="204">
        <v>227.71299999999999</v>
      </c>
      <c r="I102" s="205"/>
      <c r="L102" s="201"/>
      <c r="M102" s="206"/>
      <c r="N102" s="207"/>
      <c r="O102" s="207"/>
      <c r="P102" s="207"/>
      <c r="Q102" s="207"/>
      <c r="R102" s="207"/>
      <c r="S102" s="207"/>
      <c r="T102" s="208"/>
      <c r="AT102" s="202" t="s">
        <v>138</v>
      </c>
      <c r="AU102" s="202" t="s">
        <v>136</v>
      </c>
      <c r="AV102" s="13" t="s">
        <v>135</v>
      </c>
      <c r="AW102" s="13" t="s">
        <v>35</v>
      </c>
      <c r="AX102" s="13" t="s">
        <v>79</v>
      </c>
      <c r="AY102" s="202" t="s">
        <v>126</v>
      </c>
    </row>
    <row r="103" spans="2:65" s="1" customFormat="1" ht="25.5" customHeight="1">
      <c r="B103" s="172"/>
      <c r="C103" s="173" t="s">
        <v>135</v>
      </c>
      <c r="D103" s="173" t="s">
        <v>130</v>
      </c>
      <c r="E103" s="174" t="s">
        <v>405</v>
      </c>
      <c r="F103" s="175" t="s">
        <v>218</v>
      </c>
      <c r="G103" s="176" t="s">
        <v>190</v>
      </c>
      <c r="H103" s="177">
        <v>11.67</v>
      </c>
      <c r="I103" s="178"/>
      <c r="J103" s="179">
        <f>ROUND(I103*H103,2)</f>
        <v>0</v>
      </c>
      <c r="K103" s="175" t="s">
        <v>5</v>
      </c>
      <c r="L103" s="40"/>
      <c r="M103" s="180" t="s">
        <v>5</v>
      </c>
      <c r="N103" s="181" t="s">
        <v>42</v>
      </c>
      <c r="O103" s="41"/>
      <c r="P103" s="182">
        <f>O103*H103</f>
        <v>0</v>
      </c>
      <c r="Q103" s="182">
        <v>0.31108000000000002</v>
      </c>
      <c r="R103" s="182">
        <f>Q103*H103</f>
        <v>3.6303036000000004</v>
      </c>
      <c r="S103" s="182">
        <v>0</v>
      </c>
      <c r="T103" s="183">
        <f>S103*H103</f>
        <v>0</v>
      </c>
      <c r="AR103" s="23" t="s">
        <v>135</v>
      </c>
      <c r="AT103" s="23" t="s">
        <v>130</v>
      </c>
      <c r="AU103" s="23" t="s">
        <v>136</v>
      </c>
      <c r="AY103" s="23" t="s">
        <v>126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3" t="s">
        <v>79</v>
      </c>
      <c r="BK103" s="184">
        <f>ROUND(I103*H103,2)</f>
        <v>0</v>
      </c>
      <c r="BL103" s="23" t="s">
        <v>135</v>
      </c>
      <c r="BM103" s="23" t="s">
        <v>406</v>
      </c>
    </row>
    <row r="104" spans="2:65" s="11" customFormat="1">
      <c r="B104" s="185"/>
      <c r="D104" s="186" t="s">
        <v>138</v>
      </c>
      <c r="E104" s="187" t="s">
        <v>5</v>
      </c>
      <c r="F104" s="188" t="s">
        <v>407</v>
      </c>
      <c r="H104" s="187" t="s">
        <v>5</v>
      </c>
      <c r="I104" s="189"/>
      <c r="L104" s="185"/>
      <c r="M104" s="190"/>
      <c r="N104" s="191"/>
      <c r="O104" s="191"/>
      <c r="P104" s="191"/>
      <c r="Q104" s="191"/>
      <c r="R104" s="191"/>
      <c r="S104" s="191"/>
      <c r="T104" s="192"/>
      <c r="AT104" s="187" t="s">
        <v>138</v>
      </c>
      <c r="AU104" s="187" t="s">
        <v>136</v>
      </c>
      <c r="AV104" s="11" t="s">
        <v>79</v>
      </c>
      <c r="AW104" s="11" t="s">
        <v>35</v>
      </c>
      <c r="AX104" s="11" t="s">
        <v>71</v>
      </c>
      <c r="AY104" s="187" t="s">
        <v>126</v>
      </c>
    </row>
    <row r="105" spans="2:65" s="12" customFormat="1">
      <c r="B105" s="193"/>
      <c r="D105" s="186" t="s">
        <v>138</v>
      </c>
      <c r="E105" s="194" t="s">
        <v>5</v>
      </c>
      <c r="F105" s="195" t="s">
        <v>408</v>
      </c>
      <c r="H105" s="196">
        <v>4.72</v>
      </c>
      <c r="I105" s="197"/>
      <c r="L105" s="193"/>
      <c r="M105" s="198"/>
      <c r="N105" s="199"/>
      <c r="O105" s="199"/>
      <c r="P105" s="199"/>
      <c r="Q105" s="199"/>
      <c r="R105" s="199"/>
      <c r="S105" s="199"/>
      <c r="T105" s="200"/>
      <c r="AT105" s="194" t="s">
        <v>138</v>
      </c>
      <c r="AU105" s="194" t="s">
        <v>136</v>
      </c>
      <c r="AV105" s="12" t="s">
        <v>81</v>
      </c>
      <c r="AW105" s="12" t="s">
        <v>35</v>
      </c>
      <c r="AX105" s="12" t="s">
        <v>71</v>
      </c>
      <c r="AY105" s="194" t="s">
        <v>126</v>
      </c>
    </row>
    <row r="106" spans="2:65" s="11" customFormat="1">
      <c r="B106" s="185"/>
      <c r="D106" s="186" t="s">
        <v>138</v>
      </c>
      <c r="E106" s="187" t="s">
        <v>5</v>
      </c>
      <c r="F106" s="188" t="s">
        <v>409</v>
      </c>
      <c r="H106" s="187" t="s">
        <v>5</v>
      </c>
      <c r="I106" s="189"/>
      <c r="L106" s="185"/>
      <c r="M106" s="190"/>
      <c r="N106" s="191"/>
      <c r="O106" s="191"/>
      <c r="P106" s="191"/>
      <c r="Q106" s="191"/>
      <c r="R106" s="191"/>
      <c r="S106" s="191"/>
      <c r="T106" s="192"/>
      <c r="AT106" s="187" t="s">
        <v>138</v>
      </c>
      <c r="AU106" s="187" t="s">
        <v>136</v>
      </c>
      <c r="AV106" s="11" t="s">
        <v>79</v>
      </c>
      <c r="AW106" s="11" t="s">
        <v>35</v>
      </c>
      <c r="AX106" s="11" t="s">
        <v>71</v>
      </c>
      <c r="AY106" s="187" t="s">
        <v>126</v>
      </c>
    </row>
    <row r="107" spans="2:65" s="12" customFormat="1">
      <c r="B107" s="193"/>
      <c r="D107" s="186" t="s">
        <v>138</v>
      </c>
      <c r="E107" s="194" t="s">
        <v>5</v>
      </c>
      <c r="F107" s="195" t="s">
        <v>410</v>
      </c>
      <c r="H107" s="196">
        <v>6.95</v>
      </c>
      <c r="I107" s="197"/>
      <c r="L107" s="193"/>
      <c r="M107" s="198"/>
      <c r="N107" s="199"/>
      <c r="O107" s="199"/>
      <c r="P107" s="199"/>
      <c r="Q107" s="199"/>
      <c r="R107" s="199"/>
      <c r="S107" s="199"/>
      <c r="T107" s="200"/>
      <c r="AT107" s="194" t="s">
        <v>138</v>
      </c>
      <c r="AU107" s="194" t="s">
        <v>136</v>
      </c>
      <c r="AV107" s="12" t="s">
        <v>81</v>
      </c>
      <c r="AW107" s="12" t="s">
        <v>35</v>
      </c>
      <c r="AX107" s="12" t="s">
        <v>71</v>
      </c>
      <c r="AY107" s="194" t="s">
        <v>126</v>
      </c>
    </row>
    <row r="108" spans="2:65" s="13" customFormat="1">
      <c r="B108" s="201"/>
      <c r="D108" s="186" t="s">
        <v>138</v>
      </c>
      <c r="E108" s="202" t="s">
        <v>5</v>
      </c>
      <c r="F108" s="203" t="s">
        <v>155</v>
      </c>
      <c r="H108" s="204">
        <v>11.67</v>
      </c>
      <c r="I108" s="205"/>
      <c r="L108" s="201"/>
      <c r="M108" s="206"/>
      <c r="N108" s="207"/>
      <c r="O108" s="207"/>
      <c r="P108" s="207"/>
      <c r="Q108" s="207"/>
      <c r="R108" s="207"/>
      <c r="S108" s="207"/>
      <c r="T108" s="208"/>
      <c r="AT108" s="202" t="s">
        <v>138</v>
      </c>
      <c r="AU108" s="202" t="s">
        <v>136</v>
      </c>
      <c r="AV108" s="13" t="s">
        <v>135</v>
      </c>
      <c r="AW108" s="13" t="s">
        <v>35</v>
      </c>
      <c r="AX108" s="13" t="s">
        <v>79</v>
      </c>
      <c r="AY108" s="202" t="s">
        <v>126</v>
      </c>
    </row>
    <row r="109" spans="2:65" s="1" customFormat="1" ht="25.5" customHeight="1">
      <c r="B109" s="172"/>
      <c r="C109" s="173" t="s">
        <v>174</v>
      </c>
      <c r="D109" s="173" t="s">
        <v>130</v>
      </c>
      <c r="E109" s="174" t="s">
        <v>233</v>
      </c>
      <c r="F109" s="175" t="s">
        <v>234</v>
      </c>
      <c r="G109" s="176" t="s">
        <v>164</v>
      </c>
      <c r="H109" s="177">
        <v>38.710999999999999</v>
      </c>
      <c r="I109" s="178"/>
      <c r="J109" s="179">
        <f>ROUND(I109*H109,2)</f>
        <v>0</v>
      </c>
      <c r="K109" s="175" t="s">
        <v>177</v>
      </c>
      <c r="L109" s="40"/>
      <c r="M109" s="180" t="s">
        <v>5</v>
      </c>
      <c r="N109" s="181" t="s">
        <v>42</v>
      </c>
      <c r="O109" s="41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3" t="s">
        <v>135</v>
      </c>
      <c r="AT109" s="23" t="s">
        <v>130</v>
      </c>
      <c r="AU109" s="23" t="s">
        <v>136</v>
      </c>
      <c r="AY109" s="23" t="s">
        <v>126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3" t="s">
        <v>79</v>
      </c>
      <c r="BK109" s="184">
        <f>ROUND(I109*H109,2)</f>
        <v>0</v>
      </c>
      <c r="BL109" s="23" t="s">
        <v>135</v>
      </c>
      <c r="BM109" s="23" t="s">
        <v>411</v>
      </c>
    </row>
    <row r="110" spans="2:65" s="11" customFormat="1">
      <c r="B110" s="185"/>
      <c r="D110" s="186" t="s">
        <v>138</v>
      </c>
      <c r="E110" s="187" t="s">
        <v>5</v>
      </c>
      <c r="F110" s="188" t="s">
        <v>396</v>
      </c>
      <c r="H110" s="187" t="s">
        <v>5</v>
      </c>
      <c r="I110" s="189"/>
      <c r="L110" s="185"/>
      <c r="M110" s="190"/>
      <c r="N110" s="191"/>
      <c r="O110" s="191"/>
      <c r="P110" s="191"/>
      <c r="Q110" s="191"/>
      <c r="R110" s="191"/>
      <c r="S110" s="191"/>
      <c r="T110" s="192"/>
      <c r="AT110" s="187" t="s">
        <v>138</v>
      </c>
      <c r="AU110" s="187" t="s">
        <v>136</v>
      </c>
      <c r="AV110" s="11" t="s">
        <v>79</v>
      </c>
      <c r="AW110" s="11" t="s">
        <v>35</v>
      </c>
      <c r="AX110" s="11" t="s">
        <v>71</v>
      </c>
      <c r="AY110" s="187" t="s">
        <v>126</v>
      </c>
    </row>
    <row r="111" spans="2:65" s="11" customFormat="1">
      <c r="B111" s="185"/>
      <c r="D111" s="186" t="s">
        <v>138</v>
      </c>
      <c r="E111" s="187" t="s">
        <v>5</v>
      </c>
      <c r="F111" s="188" t="s">
        <v>397</v>
      </c>
      <c r="H111" s="187" t="s">
        <v>5</v>
      </c>
      <c r="I111" s="189"/>
      <c r="L111" s="185"/>
      <c r="M111" s="190"/>
      <c r="N111" s="191"/>
      <c r="O111" s="191"/>
      <c r="P111" s="191"/>
      <c r="Q111" s="191"/>
      <c r="R111" s="191"/>
      <c r="S111" s="191"/>
      <c r="T111" s="192"/>
      <c r="AT111" s="187" t="s">
        <v>138</v>
      </c>
      <c r="AU111" s="187" t="s">
        <v>136</v>
      </c>
      <c r="AV111" s="11" t="s">
        <v>79</v>
      </c>
      <c r="AW111" s="11" t="s">
        <v>35</v>
      </c>
      <c r="AX111" s="11" t="s">
        <v>71</v>
      </c>
      <c r="AY111" s="187" t="s">
        <v>126</v>
      </c>
    </row>
    <row r="112" spans="2:65" s="12" customFormat="1" ht="27">
      <c r="B112" s="193"/>
      <c r="D112" s="186" t="s">
        <v>138</v>
      </c>
      <c r="E112" s="194" t="s">
        <v>5</v>
      </c>
      <c r="F112" s="195" t="s">
        <v>400</v>
      </c>
      <c r="H112" s="196">
        <v>38.710999999999999</v>
      </c>
      <c r="I112" s="197"/>
      <c r="L112" s="193"/>
      <c r="M112" s="198"/>
      <c r="N112" s="199"/>
      <c r="O112" s="199"/>
      <c r="P112" s="199"/>
      <c r="Q112" s="199"/>
      <c r="R112" s="199"/>
      <c r="S112" s="199"/>
      <c r="T112" s="200"/>
      <c r="AT112" s="194" t="s">
        <v>138</v>
      </c>
      <c r="AU112" s="194" t="s">
        <v>136</v>
      </c>
      <c r="AV112" s="12" t="s">
        <v>81</v>
      </c>
      <c r="AW112" s="12" t="s">
        <v>35</v>
      </c>
      <c r="AX112" s="12" t="s">
        <v>71</v>
      </c>
      <c r="AY112" s="194" t="s">
        <v>126</v>
      </c>
    </row>
    <row r="113" spans="2:65" s="13" customFormat="1">
      <c r="B113" s="201"/>
      <c r="D113" s="186" t="s">
        <v>138</v>
      </c>
      <c r="E113" s="202" t="s">
        <v>5</v>
      </c>
      <c r="F113" s="203" t="s">
        <v>155</v>
      </c>
      <c r="H113" s="204">
        <v>38.710999999999999</v>
      </c>
      <c r="I113" s="205"/>
      <c r="L113" s="201"/>
      <c r="M113" s="206"/>
      <c r="N113" s="207"/>
      <c r="O113" s="207"/>
      <c r="P113" s="207"/>
      <c r="Q113" s="207"/>
      <c r="R113" s="207"/>
      <c r="S113" s="207"/>
      <c r="T113" s="208"/>
      <c r="AT113" s="202" t="s">
        <v>138</v>
      </c>
      <c r="AU113" s="202" t="s">
        <v>136</v>
      </c>
      <c r="AV113" s="13" t="s">
        <v>135</v>
      </c>
      <c r="AW113" s="13" t="s">
        <v>35</v>
      </c>
      <c r="AX113" s="13" t="s">
        <v>79</v>
      </c>
      <c r="AY113" s="202" t="s">
        <v>126</v>
      </c>
    </row>
    <row r="114" spans="2:65" s="1" customFormat="1" ht="38.25" customHeight="1">
      <c r="B114" s="172"/>
      <c r="C114" s="173" t="s">
        <v>179</v>
      </c>
      <c r="D114" s="173" t="s">
        <v>130</v>
      </c>
      <c r="E114" s="174" t="s">
        <v>239</v>
      </c>
      <c r="F114" s="175" t="s">
        <v>240</v>
      </c>
      <c r="G114" s="176" t="s">
        <v>164</v>
      </c>
      <c r="H114" s="177">
        <v>735.51300000000003</v>
      </c>
      <c r="I114" s="178"/>
      <c r="J114" s="179">
        <f>ROUND(I114*H114,2)</f>
        <v>0</v>
      </c>
      <c r="K114" s="175" t="s">
        <v>177</v>
      </c>
      <c r="L114" s="40"/>
      <c r="M114" s="180" t="s">
        <v>5</v>
      </c>
      <c r="N114" s="181" t="s">
        <v>42</v>
      </c>
      <c r="O114" s="41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3" t="s">
        <v>135</v>
      </c>
      <c r="AT114" s="23" t="s">
        <v>130</v>
      </c>
      <c r="AU114" s="23" t="s">
        <v>136</v>
      </c>
      <c r="AY114" s="23" t="s">
        <v>126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3" t="s">
        <v>79</v>
      </c>
      <c r="BK114" s="184">
        <f>ROUND(I114*H114,2)</f>
        <v>0</v>
      </c>
      <c r="BL114" s="23" t="s">
        <v>135</v>
      </c>
      <c r="BM114" s="23" t="s">
        <v>412</v>
      </c>
    </row>
    <row r="115" spans="2:65" s="11" customFormat="1">
      <c r="B115" s="185"/>
      <c r="D115" s="186" t="s">
        <v>138</v>
      </c>
      <c r="E115" s="187" t="s">
        <v>5</v>
      </c>
      <c r="F115" s="188" t="s">
        <v>396</v>
      </c>
      <c r="H115" s="187" t="s">
        <v>5</v>
      </c>
      <c r="I115" s="189"/>
      <c r="L115" s="185"/>
      <c r="M115" s="190"/>
      <c r="N115" s="191"/>
      <c r="O115" s="191"/>
      <c r="P115" s="191"/>
      <c r="Q115" s="191"/>
      <c r="R115" s="191"/>
      <c r="S115" s="191"/>
      <c r="T115" s="192"/>
      <c r="AT115" s="187" t="s">
        <v>138</v>
      </c>
      <c r="AU115" s="187" t="s">
        <v>136</v>
      </c>
      <c r="AV115" s="11" t="s">
        <v>79</v>
      </c>
      <c r="AW115" s="11" t="s">
        <v>35</v>
      </c>
      <c r="AX115" s="11" t="s">
        <v>71</v>
      </c>
      <c r="AY115" s="187" t="s">
        <v>126</v>
      </c>
    </row>
    <row r="116" spans="2:65" s="11" customFormat="1">
      <c r="B116" s="185"/>
      <c r="D116" s="186" t="s">
        <v>138</v>
      </c>
      <c r="E116" s="187" t="s">
        <v>5</v>
      </c>
      <c r="F116" s="188" t="s">
        <v>397</v>
      </c>
      <c r="H116" s="187" t="s">
        <v>5</v>
      </c>
      <c r="I116" s="189"/>
      <c r="L116" s="185"/>
      <c r="M116" s="190"/>
      <c r="N116" s="191"/>
      <c r="O116" s="191"/>
      <c r="P116" s="191"/>
      <c r="Q116" s="191"/>
      <c r="R116" s="191"/>
      <c r="S116" s="191"/>
      <c r="T116" s="192"/>
      <c r="AT116" s="187" t="s">
        <v>138</v>
      </c>
      <c r="AU116" s="187" t="s">
        <v>136</v>
      </c>
      <c r="AV116" s="11" t="s">
        <v>79</v>
      </c>
      <c r="AW116" s="11" t="s">
        <v>35</v>
      </c>
      <c r="AX116" s="11" t="s">
        <v>71</v>
      </c>
      <c r="AY116" s="187" t="s">
        <v>126</v>
      </c>
    </row>
    <row r="117" spans="2:65" s="12" customFormat="1" ht="27">
      <c r="B117" s="193"/>
      <c r="D117" s="186" t="s">
        <v>138</v>
      </c>
      <c r="E117" s="194" t="s">
        <v>5</v>
      </c>
      <c r="F117" s="195" t="s">
        <v>413</v>
      </c>
      <c r="H117" s="196">
        <v>735.51300000000003</v>
      </c>
      <c r="I117" s="197"/>
      <c r="L117" s="193"/>
      <c r="M117" s="198"/>
      <c r="N117" s="199"/>
      <c r="O117" s="199"/>
      <c r="P117" s="199"/>
      <c r="Q117" s="199"/>
      <c r="R117" s="199"/>
      <c r="S117" s="199"/>
      <c r="T117" s="200"/>
      <c r="AT117" s="194" t="s">
        <v>138</v>
      </c>
      <c r="AU117" s="194" t="s">
        <v>136</v>
      </c>
      <c r="AV117" s="12" t="s">
        <v>81</v>
      </c>
      <c r="AW117" s="12" t="s">
        <v>35</v>
      </c>
      <c r="AX117" s="12" t="s">
        <v>71</v>
      </c>
      <c r="AY117" s="194" t="s">
        <v>126</v>
      </c>
    </row>
    <row r="118" spans="2:65" s="13" customFormat="1">
      <c r="B118" s="201"/>
      <c r="D118" s="186" t="s">
        <v>138</v>
      </c>
      <c r="E118" s="202" t="s">
        <v>5</v>
      </c>
      <c r="F118" s="203" t="s">
        <v>155</v>
      </c>
      <c r="H118" s="204">
        <v>735.51300000000003</v>
      </c>
      <c r="I118" s="205"/>
      <c r="L118" s="201"/>
      <c r="M118" s="206"/>
      <c r="N118" s="207"/>
      <c r="O118" s="207"/>
      <c r="P118" s="207"/>
      <c r="Q118" s="207"/>
      <c r="R118" s="207"/>
      <c r="S118" s="207"/>
      <c r="T118" s="208"/>
      <c r="AT118" s="202" t="s">
        <v>138</v>
      </c>
      <c r="AU118" s="202" t="s">
        <v>136</v>
      </c>
      <c r="AV118" s="13" t="s">
        <v>135</v>
      </c>
      <c r="AW118" s="13" t="s">
        <v>35</v>
      </c>
      <c r="AX118" s="13" t="s">
        <v>79</v>
      </c>
      <c r="AY118" s="202" t="s">
        <v>126</v>
      </c>
    </row>
    <row r="119" spans="2:65" s="10" customFormat="1" ht="29.85" customHeight="1">
      <c r="B119" s="159"/>
      <c r="D119" s="160" t="s">
        <v>70</v>
      </c>
      <c r="E119" s="170" t="s">
        <v>174</v>
      </c>
      <c r="F119" s="170" t="s">
        <v>244</v>
      </c>
      <c r="I119" s="162"/>
      <c r="J119" s="171">
        <f>BK119</f>
        <v>0</v>
      </c>
      <c r="L119" s="159"/>
      <c r="M119" s="164"/>
      <c r="N119" s="165"/>
      <c r="O119" s="165"/>
      <c r="P119" s="166">
        <f>P120+SUM(P121:P132)</f>
        <v>0</v>
      </c>
      <c r="Q119" s="165"/>
      <c r="R119" s="166">
        <f>R120+SUM(R121:R132)</f>
        <v>47.099417680000002</v>
      </c>
      <c r="S119" s="165"/>
      <c r="T119" s="167">
        <f>T120+SUM(T121:T132)</f>
        <v>5.2969999999999997</v>
      </c>
      <c r="AR119" s="160" t="s">
        <v>79</v>
      </c>
      <c r="AT119" s="168" t="s">
        <v>70</v>
      </c>
      <c r="AU119" s="168" t="s">
        <v>79</v>
      </c>
      <c r="AY119" s="160" t="s">
        <v>126</v>
      </c>
      <c r="BK119" s="169">
        <f>BK120+SUM(BK121:BK132)</f>
        <v>0</v>
      </c>
    </row>
    <row r="120" spans="2:65" s="1" customFormat="1" ht="25.5" customHeight="1">
      <c r="B120" s="172"/>
      <c r="C120" s="173" t="s">
        <v>187</v>
      </c>
      <c r="D120" s="173" t="s">
        <v>130</v>
      </c>
      <c r="E120" s="174" t="s">
        <v>245</v>
      </c>
      <c r="F120" s="175" t="s">
        <v>246</v>
      </c>
      <c r="G120" s="176" t="s">
        <v>133</v>
      </c>
      <c r="H120" s="177">
        <v>538.91899999999998</v>
      </c>
      <c r="I120" s="178"/>
      <c r="J120" s="179">
        <f>ROUND(I120*H120,2)</f>
        <v>0</v>
      </c>
      <c r="K120" s="175" t="s">
        <v>134</v>
      </c>
      <c r="L120" s="40"/>
      <c r="M120" s="180" t="s">
        <v>5</v>
      </c>
      <c r="N120" s="181" t="s">
        <v>42</v>
      </c>
      <c r="O120" s="41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3" t="s">
        <v>135</v>
      </c>
      <c r="AT120" s="23" t="s">
        <v>130</v>
      </c>
      <c r="AU120" s="23" t="s">
        <v>81</v>
      </c>
      <c r="AY120" s="23" t="s">
        <v>126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3" t="s">
        <v>79</v>
      </c>
      <c r="BK120" s="184">
        <f>ROUND(I120*H120,2)</f>
        <v>0</v>
      </c>
      <c r="BL120" s="23" t="s">
        <v>135</v>
      </c>
      <c r="BM120" s="23" t="s">
        <v>414</v>
      </c>
    </row>
    <row r="121" spans="2:65" s="11" customFormat="1">
      <c r="B121" s="185"/>
      <c r="D121" s="186" t="s">
        <v>138</v>
      </c>
      <c r="E121" s="187" t="s">
        <v>5</v>
      </c>
      <c r="F121" s="188" t="s">
        <v>396</v>
      </c>
      <c r="H121" s="187" t="s">
        <v>5</v>
      </c>
      <c r="I121" s="189"/>
      <c r="L121" s="185"/>
      <c r="M121" s="190"/>
      <c r="N121" s="191"/>
      <c r="O121" s="191"/>
      <c r="P121" s="191"/>
      <c r="Q121" s="191"/>
      <c r="R121" s="191"/>
      <c r="S121" s="191"/>
      <c r="T121" s="192"/>
      <c r="AT121" s="187" t="s">
        <v>138</v>
      </c>
      <c r="AU121" s="187" t="s">
        <v>81</v>
      </c>
      <c r="AV121" s="11" t="s">
        <v>79</v>
      </c>
      <c r="AW121" s="11" t="s">
        <v>35</v>
      </c>
      <c r="AX121" s="11" t="s">
        <v>71</v>
      </c>
      <c r="AY121" s="187" t="s">
        <v>126</v>
      </c>
    </row>
    <row r="122" spans="2:65" s="11" customFormat="1">
      <c r="B122" s="185"/>
      <c r="D122" s="186" t="s">
        <v>138</v>
      </c>
      <c r="E122" s="187" t="s">
        <v>5</v>
      </c>
      <c r="F122" s="188" t="s">
        <v>397</v>
      </c>
      <c r="H122" s="187" t="s">
        <v>5</v>
      </c>
      <c r="I122" s="189"/>
      <c r="L122" s="185"/>
      <c r="M122" s="190"/>
      <c r="N122" s="191"/>
      <c r="O122" s="191"/>
      <c r="P122" s="191"/>
      <c r="Q122" s="191"/>
      <c r="R122" s="191"/>
      <c r="S122" s="191"/>
      <c r="T122" s="192"/>
      <c r="AT122" s="187" t="s">
        <v>138</v>
      </c>
      <c r="AU122" s="187" t="s">
        <v>81</v>
      </c>
      <c r="AV122" s="11" t="s">
        <v>79</v>
      </c>
      <c r="AW122" s="11" t="s">
        <v>35</v>
      </c>
      <c r="AX122" s="11" t="s">
        <v>71</v>
      </c>
      <c r="AY122" s="187" t="s">
        <v>126</v>
      </c>
    </row>
    <row r="123" spans="2:65" s="12" customFormat="1" ht="27">
      <c r="B123" s="193"/>
      <c r="D123" s="186" t="s">
        <v>138</v>
      </c>
      <c r="E123" s="194" t="s">
        <v>5</v>
      </c>
      <c r="F123" s="195" t="s">
        <v>404</v>
      </c>
      <c r="H123" s="196">
        <v>227.71299999999999</v>
      </c>
      <c r="I123" s="197"/>
      <c r="L123" s="193"/>
      <c r="M123" s="198"/>
      <c r="N123" s="199"/>
      <c r="O123" s="199"/>
      <c r="P123" s="199"/>
      <c r="Q123" s="199"/>
      <c r="R123" s="199"/>
      <c r="S123" s="199"/>
      <c r="T123" s="200"/>
      <c r="AT123" s="194" t="s">
        <v>138</v>
      </c>
      <c r="AU123" s="194" t="s">
        <v>81</v>
      </c>
      <c r="AV123" s="12" t="s">
        <v>81</v>
      </c>
      <c r="AW123" s="12" t="s">
        <v>35</v>
      </c>
      <c r="AX123" s="12" t="s">
        <v>71</v>
      </c>
      <c r="AY123" s="194" t="s">
        <v>126</v>
      </c>
    </row>
    <row r="124" spans="2:65" s="11" customFormat="1">
      <c r="B124" s="185"/>
      <c r="D124" s="186" t="s">
        <v>138</v>
      </c>
      <c r="E124" s="187" t="s">
        <v>5</v>
      </c>
      <c r="F124" s="188" t="s">
        <v>415</v>
      </c>
      <c r="H124" s="187" t="s">
        <v>5</v>
      </c>
      <c r="I124" s="189"/>
      <c r="L124" s="185"/>
      <c r="M124" s="190"/>
      <c r="N124" s="191"/>
      <c r="O124" s="191"/>
      <c r="P124" s="191"/>
      <c r="Q124" s="191"/>
      <c r="R124" s="191"/>
      <c r="S124" s="191"/>
      <c r="T124" s="192"/>
      <c r="AT124" s="187" t="s">
        <v>138</v>
      </c>
      <c r="AU124" s="187" t="s">
        <v>81</v>
      </c>
      <c r="AV124" s="11" t="s">
        <v>79</v>
      </c>
      <c r="AW124" s="11" t="s">
        <v>35</v>
      </c>
      <c r="AX124" s="11" t="s">
        <v>71</v>
      </c>
      <c r="AY124" s="187" t="s">
        <v>126</v>
      </c>
    </row>
    <row r="125" spans="2:65" s="12" customFormat="1" ht="27">
      <c r="B125" s="193"/>
      <c r="D125" s="186" t="s">
        <v>138</v>
      </c>
      <c r="E125" s="194" t="s">
        <v>5</v>
      </c>
      <c r="F125" s="195" t="s">
        <v>416</v>
      </c>
      <c r="H125" s="196">
        <v>311.20600000000002</v>
      </c>
      <c r="I125" s="197"/>
      <c r="L125" s="193"/>
      <c r="M125" s="198"/>
      <c r="N125" s="199"/>
      <c r="O125" s="199"/>
      <c r="P125" s="199"/>
      <c r="Q125" s="199"/>
      <c r="R125" s="199"/>
      <c r="S125" s="199"/>
      <c r="T125" s="200"/>
      <c r="AT125" s="194" t="s">
        <v>138</v>
      </c>
      <c r="AU125" s="194" t="s">
        <v>81</v>
      </c>
      <c r="AV125" s="12" t="s">
        <v>81</v>
      </c>
      <c r="AW125" s="12" t="s">
        <v>35</v>
      </c>
      <c r="AX125" s="12" t="s">
        <v>71</v>
      </c>
      <c r="AY125" s="194" t="s">
        <v>126</v>
      </c>
    </row>
    <row r="126" spans="2:65" s="13" customFormat="1">
      <c r="B126" s="201"/>
      <c r="D126" s="186" t="s">
        <v>138</v>
      </c>
      <c r="E126" s="202" t="s">
        <v>5</v>
      </c>
      <c r="F126" s="203" t="s">
        <v>155</v>
      </c>
      <c r="H126" s="204">
        <v>538.91899999999998</v>
      </c>
      <c r="I126" s="205"/>
      <c r="L126" s="201"/>
      <c r="M126" s="206"/>
      <c r="N126" s="207"/>
      <c r="O126" s="207"/>
      <c r="P126" s="207"/>
      <c r="Q126" s="207"/>
      <c r="R126" s="207"/>
      <c r="S126" s="207"/>
      <c r="T126" s="208"/>
      <c r="AT126" s="202" t="s">
        <v>138</v>
      </c>
      <c r="AU126" s="202" t="s">
        <v>81</v>
      </c>
      <c r="AV126" s="13" t="s">
        <v>135</v>
      </c>
      <c r="AW126" s="13" t="s">
        <v>35</v>
      </c>
      <c r="AX126" s="13" t="s">
        <v>79</v>
      </c>
      <c r="AY126" s="202" t="s">
        <v>126</v>
      </c>
    </row>
    <row r="127" spans="2:65" s="1" customFormat="1" ht="25.5" customHeight="1">
      <c r="B127" s="172"/>
      <c r="C127" s="173" t="s">
        <v>184</v>
      </c>
      <c r="D127" s="173" t="s">
        <v>130</v>
      </c>
      <c r="E127" s="174" t="s">
        <v>269</v>
      </c>
      <c r="F127" s="175" t="s">
        <v>270</v>
      </c>
      <c r="G127" s="176" t="s">
        <v>133</v>
      </c>
      <c r="H127" s="177">
        <v>227.71299999999999</v>
      </c>
      <c r="I127" s="178"/>
      <c r="J127" s="179">
        <f>ROUND(I127*H127,2)</f>
        <v>0</v>
      </c>
      <c r="K127" s="175" t="s">
        <v>134</v>
      </c>
      <c r="L127" s="40"/>
      <c r="M127" s="180" t="s">
        <v>5</v>
      </c>
      <c r="N127" s="181" t="s">
        <v>42</v>
      </c>
      <c r="O127" s="41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23" t="s">
        <v>135</v>
      </c>
      <c r="AT127" s="23" t="s">
        <v>130</v>
      </c>
      <c r="AU127" s="23" t="s">
        <v>81</v>
      </c>
      <c r="AY127" s="23" t="s">
        <v>126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3" t="s">
        <v>79</v>
      </c>
      <c r="BK127" s="184">
        <f>ROUND(I127*H127,2)</f>
        <v>0</v>
      </c>
      <c r="BL127" s="23" t="s">
        <v>135</v>
      </c>
      <c r="BM127" s="23" t="s">
        <v>417</v>
      </c>
    </row>
    <row r="128" spans="2:65" s="11" customFormat="1">
      <c r="B128" s="185"/>
      <c r="D128" s="186" t="s">
        <v>138</v>
      </c>
      <c r="E128" s="187" t="s">
        <v>5</v>
      </c>
      <c r="F128" s="188" t="s">
        <v>396</v>
      </c>
      <c r="H128" s="187" t="s">
        <v>5</v>
      </c>
      <c r="I128" s="189"/>
      <c r="L128" s="185"/>
      <c r="M128" s="190"/>
      <c r="N128" s="191"/>
      <c r="O128" s="191"/>
      <c r="P128" s="191"/>
      <c r="Q128" s="191"/>
      <c r="R128" s="191"/>
      <c r="S128" s="191"/>
      <c r="T128" s="192"/>
      <c r="AT128" s="187" t="s">
        <v>138</v>
      </c>
      <c r="AU128" s="187" t="s">
        <v>81</v>
      </c>
      <c r="AV128" s="11" t="s">
        <v>79</v>
      </c>
      <c r="AW128" s="11" t="s">
        <v>35</v>
      </c>
      <c r="AX128" s="11" t="s">
        <v>71</v>
      </c>
      <c r="AY128" s="187" t="s">
        <v>126</v>
      </c>
    </row>
    <row r="129" spans="2:65" s="11" customFormat="1">
      <c r="B129" s="185"/>
      <c r="D129" s="186" t="s">
        <v>138</v>
      </c>
      <c r="E129" s="187" t="s">
        <v>5</v>
      </c>
      <c r="F129" s="188" t="s">
        <v>397</v>
      </c>
      <c r="H129" s="187" t="s">
        <v>5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7" t="s">
        <v>138</v>
      </c>
      <c r="AU129" s="187" t="s">
        <v>81</v>
      </c>
      <c r="AV129" s="11" t="s">
        <v>79</v>
      </c>
      <c r="AW129" s="11" t="s">
        <v>35</v>
      </c>
      <c r="AX129" s="11" t="s">
        <v>71</v>
      </c>
      <c r="AY129" s="187" t="s">
        <v>126</v>
      </c>
    </row>
    <row r="130" spans="2:65" s="12" customFormat="1" ht="27">
      <c r="B130" s="193"/>
      <c r="D130" s="186" t="s">
        <v>138</v>
      </c>
      <c r="E130" s="194" t="s">
        <v>5</v>
      </c>
      <c r="F130" s="195" t="s">
        <v>404</v>
      </c>
      <c r="H130" s="196">
        <v>227.71299999999999</v>
      </c>
      <c r="I130" s="197"/>
      <c r="L130" s="193"/>
      <c r="M130" s="198"/>
      <c r="N130" s="199"/>
      <c r="O130" s="199"/>
      <c r="P130" s="199"/>
      <c r="Q130" s="199"/>
      <c r="R130" s="199"/>
      <c r="S130" s="199"/>
      <c r="T130" s="200"/>
      <c r="AT130" s="194" t="s">
        <v>138</v>
      </c>
      <c r="AU130" s="194" t="s">
        <v>81</v>
      </c>
      <c r="AV130" s="12" t="s">
        <v>81</v>
      </c>
      <c r="AW130" s="12" t="s">
        <v>35</v>
      </c>
      <c r="AX130" s="12" t="s">
        <v>71</v>
      </c>
      <c r="AY130" s="194" t="s">
        <v>126</v>
      </c>
    </row>
    <row r="131" spans="2:65" s="13" customFormat="1">
      <c r="B131" s="201"/>
      <c r="D131" s="186" t="s">
        <v>138</v>
      </c>
      <c r="E131" s="202" t="s">
        <v>5</v>
      </c>
      <c r="F131" s="203" t="s">
        <v>155</v>
      </c>
      <c r="H131" s="204">
        <v>227.71299999999999</v>
      </c>
      <c r="I131" s="205"/>
      <c r="L131" s="201"/>
      <c r="M131" s="206"/>
      <c r="N131" s="207"/>
      <c r="O131" s="207"/>
      <c r="P131" s="207"/>
      <c r="Q131" s="207"/>
      <c r="R131" s="207"/>
      <c r="S131" s="207"/>
      <c r="T131" s="208"/>
      <c r="AT131" s="202" t="s">
        <v>138</v>
      </c>
      <c r="AU131" s="202" t="s">
        <v>81</v>
      </c>
      <c r="AV131" s="13" t="s">
        <v>135</v>
      </c>
      <c r="AW131" s="13" t="s">
        <v>35</v>
      </c>
      <c r="AX131" s="13" t="s">
        <v>79</v>
      </c>
      <c r="AY131" s="202" t="s">
        <v>126</v>
      </c>
    </row>
    <row r="132" spans="2:65" s="10" customFormat="1" ht="22.35" customHeight="1">
      <c r="B132" s="159"/>
      <c r="D132" s="160" t="s">
        <v>70</v>
      </c>
      <c r="E132" s="170" t="s">
        <v>314</v>
      </c>
      <c r="F132" s="170" t="s">
        <v>315</v>
      </c>
      <c r="I132" s="162"/>
      <c r="J132" s="171">
        <f>BK132</f>
        <v>0</v>
      </c>
      <c r="L132" s="159"/>
      <c r="M132" s="164"/>
      <c r="N132" s="165"/>
      <c r="O132" s="165"/>
      <c r="P132" s="166">
        <f>SUM(P133:P216)</f>
        <v>0</v>
      </c>
      <c r="Q132" s="165"/>
      <c r="R132" s="166">
        <f>SUM(R133:R216)</f>
        <v>47.099417680000002</v>
      </c>
      <c r="S132" s="165"/>
      <c r="T132" s="167">
        <f>SUM(T133:T216)</f>
        <v>5.2969999999999997</v>
      </c>
      <c r="AR132" s="160" t="s">
        <v>79</v>
      </c>
      <c r="AT132" s="168" t="s">
        <v>70</v>
      </c>
      <c r="AU132" s="168" t="s">
        <v>81</v>
      </c>
      <c r="AY132" s="160" t="s">
        <v>126</v>
      </c>
      <c r="BK132" s="169">
        <f>SUM(BK133:BK216)</f>
        <v>0</v>
      </c>
    </row>
    <row r="133" spans="2:65" s="1" customFormat="1" ht="25.5" customHeight="1">
      <c r="B133" s="172"/>
      <c r="C133" s="209" t="s">
        <v>206</v>
      </c>
      <c r="D133" s="209" t="s">
        <v>180</v>
      </c>
      <c r="E133" s="210" t="s">
        <v>418</v>
      </c>
      <c r="F133" s="211" t="s">
        <v>419</v>
      </c>
      <c r="G133" s="212" t="s">
        <v>202</v>
      </c>
      <c r="H133" s="213">
        <v>62</v>
      </c>
      <c r="I133" s="214"/>
      <c r="J133" s="215">
        <f>ROUND(I133*H133,2)</f>
        <v>0</v>
      </c>
      <c r="K133" s="211" t="s">
        <v>134</v>
      </c>
      <c r="L133" s="216"/>
      <c r="M133" s="217" t="s">
        <v>5</v>
      </c>
      <c r="N133" s="218" t="s">
        <v>42</v>
      </c>
      <c r="O133" s="41"/>
      <c r="P133" s="182">
        <f>O133*H133</f>
        <v>0</v>
      </c>
      <c r="Q133" s="182">
        <v>4.4999999999999998E-2</v>
      </c>
      <c r="R133" s="182">
        <f>Q133*H133</f>
        <v>2.79</v>
      </c>
      <c r="S133" s="182">
        <v>0</v>
      </c>
      <c r="T133" s="183">
        <f>S133*H133</f>
        <v>0</v>
      </c>
      <c r="AR133" s="23" t="s">
        <v>184</v>
      </c>
      <c r="AT133" s="23" t="s">
        <v>180</v>
      </c>
      <c r="AU133" s="23" t="s">
        <v>136</v>
      </c>
      <c r="AY133" s="23" t="s">
        <v>126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3" t="s">
        <v>79</v>
      </c>
      <c r="BK133" s="184">
        <f>ROUND(I133*H133,2)</f>
        <v>0</v>
      </c>
      <c r="BL133" s="23" t="s">
        <v>135</v>
      </c>
      <c r="BM133" s="23" t="s">
        <v>420</v>
      </c>
    </row>
    <row r="134" spans="2:65" s="11" customFormat="1">
      <c r="B134" s="185"/>
      <c r="D134" s="186" t="s">
        <v>138</v>
      </c>
      <c r="E134" s="187" t="s">
        <v>5</v>
      </c>
      <c r="F134" s="188" t="s">
        <v>339</v>
      </c>
      <c r="H134" s="187" t="s">
        <v>5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7" t="s">
        <v>138</v>
      </c>
      <c r="AU134" s="187" t="s">
        <v>136</v>
      </c>
      <c r="AV134" s="11" t="s">
        <v>79</v>
      </c>
      <c r="AW134" s="11" t="s">
        <v>35</v>
      </c>
      <c r="AX134" s="11" t="s">
        <v>71</v>
      </c>
      <c r="AY134" s="187" t="s">
        <v>126</v>
      </c>
    </row>
    <row r="135" spans="2:65" s="12" customFormat="1">
      <c r="B135" s="193"/>
      <c r="D135" s="186" t="s">
        <v>138</v>
      </c>
      <c r="E135" s="194" t="s">
        <v>5</v>
      </c>
      <c r="F135" s="195" t="s">
        <v>421</v>
      </c>
      <c r="H135" s="196">
        <v>9.5</v>
      </c>
      <c r="I135" s="197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4" t="s">
        <v>138</v>
      </c>
      <c r="AU135" s="194" t="s">
        <v>136</v>
      </c>
      <c r="AV135" s="12" t="s">
        <v>81</v>
      </c>
      <c r="AW135" s="12" t="s">
        <v>35</v>
      </c>
      <c r="AX135" s="12" t="s">
        <v>71</v>
      </c>
      <c r="AY135" s="194" t="s">
        <v>126</v>
      </c>
    </row>
    <row r="136" spans="2:65" s="11" customFormat="1">
      <c r="B136" s="185"/>
      <c r="D136" s="186" t="s">
        <v>138</v>
      </c>
      <c r="E136" s="187" t="s">
        <v>5</v>
      </c>
      <c r="F136" s="188" t="s">
        <v>409</v>
      </c>
      <c r="H136" s="187" t="s">
        <v>5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7" t="s">
        <v>138</v>
      </c>
      <c r="AU136" s="187" t="s">
        <v>136</v>
      </c>
      <c r="AV136" s="11" t="s">
        <v>79</v>
      </c>
      <c r="AW136" s="11" t="s">
        <v>35</v>
      </c>
      <c r="AX136" s="11" t="s">
        <v>71</v>
      </c>
      <c r="AY136" s="187" t="s">
        <v>126</v>
      </c>
    </row>
    <row r="137" spans="2:65" s="12" customFormat="1">
      <c r="B137" s="193"/>
      <c r="D137" s="186" t="s">
        <v>138</v>
      </c>
      <c r="E137" s="194" t="s">
        <v>5</v>
      </c>
      <c r="F137" s="195" t="s">
        <v>422</v>
      </c>
      <c r="H137" s="196">
        <v>11.5</v>
      </c>
      <c r="I137" s="197"/>
      <c r="L137" s="193"/>
      <c r="M137" s="198"/>
      <c r="N137" s="199"/>
      <c r="O137" s="199"/>
      <c r="P137" s="199"/>
      <c r="Q137" s="199"/>
      <c r="R137" s="199"/>
      <c r="S137" s="199"/>
      <c r="T137" s="200"/>
      <c r="AT137" s="194" t="s">
        <v>138</v>
      </c>
      <c r="AU137" s="194" t="s">
        <v>136</v>
      </c>
      <c r="AV137" s="12" t="s">
        <v>81</v>
      </c>
      <c r="AW137" s="12" t="s">
        <v>35</v>
      </c>
      <c r="AX137" s="12" t="s">
        <v>71</v>
      </c>
      <c r="AY137" s="194" t="s">
        <v>126</v>
      </c>
    </row>
    <row r="138" spans="2:65" s="11" customFormat="1">
      <c r="B138" s="185"/>
      <c r="D138" s="186" t="s">
        <v>138</v>
      </c>
      <c r="E138" s="187" t="s">
        <v>5</v>
      </c>
      <c r="F138" s="188" t="s">
        <v>301</v>
      </c>
      <c r="H138" s="187" t="s">
        <v>5</v>
      </c>
      <c r="I138" s="189"/>
      <c r="L138" s="185"/>
      <c r="M138" s="190"/>
      <c r="N138" s="191"/>
      <c r="O138" s="191"/>
      <c r="P138" s="191"/>
      <c r="Q138" s="191"/>
      <c r="R138" s="191"/>
      <c r="S138" s="191"/>
      <c r="T138" s="192"/>
      <c r="AT138" s="187" t="s">
        <v>138</v>
      </c>
      <c r="AU138" s="187" t="s">
        <v>136</v>
      </c>
      <c r="AV138" s="11" t="s">
        <v>79</v>
      </c>
      <c r="AW138" s="11" t="s">
        <v>35</v>
      </c>
      <c r="AX138" s="11" t="s">
        <v>71</v>
      </c>
      <c r="AY138" s="187" t="s">
        <v>126</v>
      </c>
    </row>
    <row r="139" spans="2:65" s="12" customFormat="1">
      <c r="B139" s="193"/>
      <c r="D139" s="186" t="s">
        <v>138</v>
      </c>
      <c r="E139" s="194" t="s">
        <v>5</v>
      </c>
      <c r="F139" s="195" t="s">
        <v>135</v>
      </c>
      <c r="H139" s="196">
        <v>4</v>
      </c>
      <c r="I139" s="197"/>
      <c r="L139" s="193"/>
      <c r="M139" s="198"/>
      <c r="N139" s="199"/>
      <c r="O139" s="199"/>
      <c r="P139" s="199"/>
      <c r="Q139" s="199"/>
      <c r="R139" s="199"/>
      <c r="S139" s="199"/>
      <c r="T139" s="200"/>
      <c r="AT139" s="194" t="s">
        <v>138</v>
      </c>
      <c r="AU139" s="194" t="s">
        <v>136</v>
      </c>
      <c r="AV139" s="12" t="s">
        <v>81</v>
      </c>
      <c r="AW139" s="12" t="s">
        <v>35</v>
      </c>
      <c r="AX139" s="12" t="s">
        <v>71</v>
      </c>
      <c r="AY139" s="194" t="s">
        <v>126</v>
      </c>
    </row>
    <row r="140" spans="2:65" s="11" customFormat="1">
      <c r="B140" s="185"/>
      <c r="D140" s="186" t="s">
        <v>138</v>
      </c>
      <c r="E140" s="187" t="s">
        <v>5</v>
      </c>
      <c r="F140" s="188" t="s">
        <v>423</v>
      </c>
      <c r="H140" s="187" t="s">
        <v>5</v>
      </c>
      <c r="I140" s="189"/>
      <c r="L140" s="185"/>
      <c r="M140" s="190"/>
      <c r="N140" s="191"/>
      <c r="O140" s="191"/>
      <c r="P140" s="191"/>
      <c r="Q140" s="191"/>
      <c r="R140" s="191"/>
      <c r="S140" s="191"/>
      <c r="T140" s="192"/>
      <c r="AT140" s="187" t="s">
        <v>138</v>
      </c>
      <c r="AU140" s="187" t="s">
        <v>136</v>
      </c>
      <c r="AV140" s="11" t="s">
        <v>79</v>
      </c>
      <c r="AW140" s="11" t="s">
        <v>35</v>
      </c>
      <c r="AX140" s="11" t="s">
        <v>71</v>
      </c>
      <c r="AY140" s="187" t="s">
        <v>126</v>
      </c>
    </row>
    <row r="141" spans="2:65" s="12" customFormat="1">
      <c r="B141" s="193"/>
      <c r="D141" s="186" t="s">
        <v>138</v>
      </c>
      <c r="E141" s="194" t="s">
        <v>5</v>
      </c>
      <c r="F141" s="195" t="s">
        <v>136</v>
      </c>
      <c r="H141" s="196">
        <v>3</v>
      </c>
      <c r="I141" s="197"/>
      <c r="L141" s="193"/>
      <c r="M141" s="198"/>
      <c r="N141" s="199"/>
      <c r="O141" s="199"/>
      <c r="P141" s="199"/>
      <c r="Q141" s="199"/>
      <c r="R141" s="199"/>
      <c r="S141" s="199"/>
      <c r="T141" s="200"/>
      <c r="AT141" s="194" t="s">
        <v>138</v>
      </c>
      <c r="AU141" s="194" t="s">
        <v>136</v>
      </c>
      <c r="AV141" s="12" t="s">
        <v>81</v>
      </c>
      <c r="AW141" s="12" t="s">
        <v>35</v>
      </c>
      <c r="AX141" s="12" t="s">
        <v>71</v>
      </c>
      <c r="AY141" s="194" t="s">
        <v>126</v>
      </c>
    </row>
    <row r="142" spans="2:65" s="11" customFormat="1">
      <c r="B142" s="185"/>
      <c r="D142" s="186" t="s">
        <v>138</v>
      </c>
      <c r="E142" s="187" t="s">
        <v>5</v>
      </c>
      <c r="F142" s="188" t="s">
        <v>424</v>
      </c>
      <c r="H142" s="187" t="s">
        <v>5</v>
      </c>
      <c r="I142" s="189"/>
      <c r="L142" s="185"/>
      <c r="M142" s="190"/>
      <c r="N142" s="191"/>
      <c r="O142" s="191"/>
      <c r="P142" s="191"/>
      <c r="Q142" s="191"/>
      <c r="R142" s="191"/>
      <c r="S142" s="191"/>
      <c r="T142" s="192"/>
      <c r="AT142" s="187" t="s">
        <v>138</v>
      </c>
      <c r="AU142" s="187" t="s">
        <v>136</v>
      </c>
      <c r="AV142" s="11" t="s">
        <v>79</v>
      </c>
      <c r="AW142" s="11" t="s">
        <v>35</v>
      </c>
      <c r="AX142" s="11" t="s">
        <v>71</v>
      </c>
      <c r="AY142" s="187" t="s">
        <v>126</v>
      </c>
    </row>
    <row r="143" spans="2:65" s="12" customFormat="1">
      <c r="B143" s="193"/>
      <c r="D143" s="186" t="s">
        <v>138</v>
      </c>
      <c r="E143" s="194" t="s">
        <v>5</v>
      </c>
      <c r="F143" s="195" t="s">
        <v>425</v>
      </c>
      <c r="H143" s="196">
        <v>3</v>
      </c>
      <c r="I143" s="197"/>
      <c r="L143" s="193"/>
      <c r="M143" s="198"/>
      <c r="N143" s="199"/>
      <c r="O143" s="199"/>
      <c r="P143" s="199"/>
      <c r="Q143" s="199"/>
      <c r="R143" s="199"/>
      <c r="S143" s="199"/>
      <c r="T143" s="200"/>
      <c r="AT143" s="194" t="s">
        <v>138</v>
      </c>
      <c r="AU143" s="194" t="s">
        <v>136</v>
      </c>
      <c r="AV143" s="12" t="s">
        <v>81</v>
      </c>
      <c r="AW143" s="12" t="s">
        <v>35</v>
      </c>
      <c r="AX143" s="12" t="s">
        <v>71</v>
      </c>
      <c r="AY143" s="194" t="s">
        <v>126</v>
      </c>
    </row>
    <row r="144" spans="2:65" s="11" customFormat="1">
      <c r="B144" s="185"/>
      <c r="D144" s="186" t="s">
        <v>138</v>
      </c>
      <c r="E144" s="187" t="s">
        <v>5</v>
      </c>
      <c r="F144" s="188" t="s">
        <v>407</v>
      </c>
      <c r="H144" s="187" t="s">
        <v>5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7" t="s">
        <v>138</v>
      </c>
      <c r="AU144" s="187" t="s">
        <v>136</v>
      </c>
      <c r="AV144" s="11" t="s">
        <v>79</v>
      </c>
      <c r="AW144" s="11" t="s">
        <v>35</v>
      </c>
      <c r="AX144" s="11" t="s">
        <v>71</v>
      </c>
      <c r="AY144" s="187" t="s">
        <v>126</v>
      </c>
    </row>
    <row r="145" spans="2:65" s="12" customFormat="1">
      <c r="B145" s="193"/>
      <c r="D145" s="186" t="s">
        <v>138</v>
      </c>
      <c r="E145" s="194" t="s">
        <v>5</v>
      </c>
      <c r="F145" s="195" t="s">
        <v>426</v>
      </c>
      <c r="H145" s="196">
        <v>4.5</v>
      </c>
      <c r="I145" s="197"/>
      <c r="L145" s="193"/>
      <c r="M145" s="198"/>
      <c r="N145" s="199"/>
      <c r="O145" s="199"/>
      <c r="P145" s="199"/>
      <c r="Q145" s="199"/>
      <c r="R145" s="199"/>
      <c r="S145" s="199"/>
      <c r="T145" s="200"/>
      <c r="AT145" s="194" t="s">
        <v>138</v>
      </c>
      <c r="AU145" s="194" t="s">
        <v>136</v>
      </c>
      <c r="AV145" s="12" t="s">
        <v>81</v>
      </c>
      <c r="AW145" s="12" t="s">
        <v>35</v>
      </c>
      <c r="AX145" s="12" t="s">
        <v>71</v>
      </c>
      <c r="AY145" s="194" t="s">
        <v>126</v>
      </c>
    </row>
    <row r="146" spans="2:65" s="11" customFormat="1">
      <c r="B146" s="185"/>
      <c r="D146" s="186" t="s">
        <v>138</v>
      </c>
      <c r="E146" s="187" t="s">
        <v>5</v>
      </c>
      <c r="F146" s="188" t="s">
        <v>427</v>
      </c>
      <c r="H146" s="187" t="s">
        <v>5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7" t="s">
        <v>138</v>
      </c>
      <c r="AU146" s="187" t="s">
        <v>136</v>
      </c>
      <c r="AV146" s="11" t="s">
        <v>79</v>
      </c>
      <c r="AW146" s="11" t="s">
        <v>35</v>
      </c>
      <c r="AX146" s="11" t="s">
        <v>71</v>
      </c>
      <c r="AY146" s="187" t="s">
        <v>126</v>
      </c>
    </row>
    <row r="147" spans="2:65" s="12" customFormat="1">
      <c r="B147" s="193"/>
      <c r="D147" s="186" t="s">
        <v>138</v>
      </c>
      <c r="E147" s="194" t="s">
        <v>5</v>
      </c>
      <c r="F147" s="195" t="s">
        <v>428</v>
      </c>
      <c r="H147" s="196">
        <v>13</v>
      </c>
      <c r="I147" s="197"/>
      <c r="L147" s="193"/>
      <c r="M147" s="198"/>
      <c r="N147" s="199"/>
      <c r="O147" s="199"/>
      <c r="P147" s="199"/>
      <c r="Q147" s="199"/>
      <c r="R147" s="199"/>
      <c r="S147" s="199"/>
      <c r="T147" s="200"/>
      <c r="AT147" s="194" t="s">
        <v>138</v>
      </c>
      <c r="AU147" s="194" t="s">
        <v>136</v>
      </c>
      <c r="AV147" s="12" t="s">
        <v>81</v>
      </c>
      <c r="AW147" s="12" t="s">
        <v>35</v>
      </c>
      <c r="AX147" s="12" t="s">
        <v>71</v>
      </c>
      <c r="AY147" s="194" t="s">
        <v>126</v>
      </c>
    </row>
    <row r="148" spans="2:65" s="11" customFormat="1">
      <c r="B148" s="185"/>
      <c r="D148" s="186" t="s">
        <v>138</v>
      </c>
      <c r="E148" s="187" t="s">
        <v>5</v>
      </c>
      <c r="F148" s="188" t="s">
        <v>429</v>
      </c>
      <c r="H148" s="187" t="s">
        <v>5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7" t="s">
        <v>138</v>
      </c>
      <c r="AU148" s="187" t="s">
        <v>136</v>
      </c>
      <c r="AV148" s="11" t="s">
        <v>79</v>
      </c>
      <c r="AW148" s="11" t="s">
        <v>35</v>
      </c>
      <c r="AX148" s="11" t="s">
        <v>71</v>
      </c>
      <c r="AY148" s="187" t="s">
        <v>126</v>
      </c>
    </row>
    <row r="149" spans="2:65" s="12" customFormat="1">
      <c r="B149" s="193"/>
      <c r="D149" s="186" t="s">
        <v>138</v>
      </c>
      <c r="E149" s="194" t="s">
        <v>5</v>
      </c>
      <c r="F149" s="195" t="s">
        <v>430</v>
      </c>
      <c r="H149" s="196">
        <v>13.5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138</v>
      </c>
      <c r="AU149" s="194" t="s">
        <v>136</v>
      </c>
      <c r="AV149" s="12" t="s">
        <v>81</v>
      </c>
      <c r="AW149" s="12" t="s">
        <v>35</v>
      </c>
      <c r="AX149" s="12" t="s">
        <v>71</v>
      </c>
      <c r="AY149" s="194" t="s">
        <v>126</v>
      </c>
    </row>
    <row r="150" spans="2:65" s="13" customFormat="1">
      <c r="B150" s="201"/>
      <c r="D150" s="186" t="s">
        <v>138</v>
      </c>
      <c r="E150" s="202" t="s">
        <v>5</v>
      </c>
      <c r="F150" s="203" t="s">
        <v>155</v>
      </c>
      <c r="H150" s="204">
        <v>62</v>
      </c>
      <c r="I150" s="205"/>
      <c r="L150" s="201"/>
      <c r="M150" s="206"/>
      <c r="N150" s="207"/>
      <c r="O150" s="207"/>
      <c r="P150" s="207"/>
      <c r="Q150" s="207"/>
      <c r="R150" s="207"/>
      <c r="S150" s="207"/>
      <c r="T150" s="208"/>
      <c r="AT150" s="202" t="s">
        <v>138</v>
      </c>
      <c r="AU150" s="202" t="s">
        <v>136</v>
      </c>
      <c r="AV150" s="13" t="s">
        <v>135</v>
      </c>
      <c r="AW150" s="13" t="s">
        <v>35</v>
      </c>
      <c r="AX150" s="13" t="s">
        <v>79</v>
      </c>
      <c r="AY150" s="202" t="s">
        <v>126</v>
      </c>
    </row>
    <row r="151" spans="2:65" s="1" customFormat="1" ht="25.5" customHeight="1">
      <c r="B151" s="172"/>
      <c r="C151" s="209" t="s">
        <v>212</v>
      </c>
      <c r="D151" s="209" t="s">
        <v>180</v>
      </c>
      <c r="E151" s="210" t="s">
        <v>316</v>
      </c>
      <c r="F151" s="211" t="s">
        <v>317</v>
      </c>
      <c r="G151" s="212" t="s">
        <v>202</v>
      </c>
      <c r="H151" s="213">
        <v>35.75</v>
      </c>
      <c r="I151" s="214"/>
      <c r="J151" s="215">
        <f>ROUND(I151*H151,2)</f>
        <v>0</v>
      </c>
      <c r="K151" s="211" t="s">
        <v>177</v>
      </c>
      <c r="L151" s="216"/>
      <c r="M151" s="217" t="s">
        <v>5</v>
      </c>
      <c r="N151" s="218" t="s">
        <v>42</v>
      </c>
      <c r="O151" s="41"/>
      <c r="P151" s="182">
        <f>O151*H151</f>
        <v>0</v>
      </c>
      <c r="Q151" s="182">
        <v>8.3000000000000004E-2</v>
      </c>
      <c r="R151" s="182">
        <f>Q151*H151</f>
        <v>2.9672499999999999</v>
      </c>
      <c r="S151" s="182">
        <v>0</v>
      </c>
      <c r="T151" s="183">
        <f>S151*H151</f>
        <v>0</v>
      </c>
      <c r="AR151" s="23" t="s">
        <v>184</v>
      </c>
      <c r="AT151" s="23" t="s">
        <v>180</v>
      </c>
      <c r="AU151" s="23" t="s">
        <v>136</v>
      </c>
      <c r="AY151" s="23" t="s">
        <v>126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23" t="s">
        <v>79</v>
      </c>
      <c r="BK151" s="184">
        <f>ROUND(I151*H151,2)</f>
        <v>0</v>
      </c>
      <c r="BL151" s="23" t="s">
        <v>135</v>
      </c>
      <c r="BM151" s="23" t="s">
        <v>431</v>
      </c>
    </row>
    <row r="152" spans="2:65" s="11" customFormat="1">
      <c r="B152" s="185"/>
      <c r="D152" s="186" t="s">
        <v>138</v>
      </c>
      <c r="E152" s="187" t="s">
        <v>5</v>
      </c>
      <c r="F152" s="188" t="s">
        <v>432</v>
      </c>
      <c r="H152" s="187" t="s">
        <v>5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7" t="s">
        <v>138</v>
      </c>
      <c r="AU152" s="187" t="s">
        <v>136</v>
      </c>
      <c r="AV152" s="11" t="s">
        <v>79</v>
      </c>
      <c r="AW152" s="11" t="s">
        <v>35</v>
      </c>
      <c r="AX152" s="11" t="s">
        <v>71</v>
      </c>
      <c r="AY152" s="187" t="s">
        <v>126</v>
      </c>
    </row>
    <row r="153" spans="2:65" s="12" customFormat="1">
      <c r="B153" s="193"/>
      <c r="D153" s="186" t="s">
        <v>138</v>
      </c>
      <c r="E153" s="194" t="s">
        <v>5</v>
      </c>
      <c r="F153" s="195" t="s">
        <v>433</v>
      </c>
      <c r="H153" s="196">
        <v>35.75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194" t="s">
        <v>138</v>
      </c>
      <c r="AU153" s="194" t="s">
        <v>136</v>
      </c>
      <c r="AV153" s="12" t="s">
        <v>81</v>
      </c>
      <c r="AW153" s="12" t="s">
        <v>35</v>
      </c>
      <c r="AX153" s="12" t="s">
        <v>71</v>
      </c>
      <c r="AY153" s="194" t="s">
        <v>126</v>
      </c>
    </row>
    <row r="154" spans="2:65" s="13" customFormat="1">
      <c r="B154" s="201"/>
      <c r="D154" s="186" t="s">
        <v>138</v>
      </c>
      <c r="E154" s="202" t="s">
        <v>5</v>
      </c>
      <c r="F154" s="203" t="s">
        <v>155</v>
      </c>
      <c r="H154" s="204">
        <v>35.75</v>
      </c>
      <c r="I154" s="205"/>
      <c r="L154" s="201"/>
      <c r="M154" s="206"/>
      <c r="N154" s="207"/>
      <c r="O154" s="207"/>
      <c r="P154" s="207"/>
      <c r="Q154" s="207"/>
      <c r="R154" s="207"/>
      <c r="S154" s="207"/>
      <c r="T154" s="208"/>
      <c r="AT154" s="202" t="s">
        <v>138</v>
      </c>
      <c r="AU154" s="202" t="s">
        <v>136</v>
      </c>
      <c r="AV154" s="13" t="s">
        <v>135</v>
      </c>
      <c r="AW154" s="13" t="s">
        <v>35</v>
      </c>
      <c r="AX154" s="13" t="s">
        <v>79</v>
      </c>
      <c r="AY154" s="202" t="s">
        <v>126</v>
      </c>
    </row>
    <row r="155" spans="2:65" s="1" customFormat="1" ht="51" customHeight="1">
      <c r="B155" s="172"/>
      <c r="C155" s="173" t="s">
        <v>128</v>
      </c>
      <c r="D155" s="173" t="s">
        <v>130</v>
      </c>
      <c r="E155" s="174" t="s">
        <v>434</v>
      </c>
      <c r="F155" s="175" t="s">
        <v>435</v>
      </c>
      <c r="G155" s="176" t="s">
        <v>133</v>
      </c>
      <c r="H155" s="177">
        <v>4.2</v>
      </c>
      <c r="I155" s="178"/>
      <c r="J155" s="179">
        <f>ROUND(I155*H155,2)</f>
        <v>0</v>
      </c>
      <c r="K155" s="175" t="s">
        <v>134</v>
      </c>
      <c r="L155" s="40"/>
      <c r="M155" s="180" t="s">
        <v>5</v>
      </c>
      <c r="N155" s="181" t="s">
        <v>42</v>
      </c>
      <c r="O155" s="41"/>
      <c r="P155" s="182">
        <f>O155*H155</f>
        <v>0</v>
      </c>
      <c r="Q155" s="182">
        <v>0</v>
      </c>
      <c r="R155" s="182">
        <f>Q155*H155</f>
        <v>0</v>
      </c>
      <c r="S155" s="182">
        <v>0.32</v>
      </c>
      <c r="T155" s="183">
        <f>S155*H155</f>
        <v>1.3440000000000001</v>
      </c>
      <c r="AR155" s="23" t="s">
        <v>135</v>
      </c>
      <c r="AT155" s="23" t="s">
        <v>130</v>
      </c>
      <c r="AU155" s="23" t="s">
        <v>136</v>
      </c>
      <c r="AY155" s="23" t="s">
        <v>126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3" t="s">
        <v>79</v>
      </c>
      <c r="BK155" s="184">
        <f>ROUND(I155*H155,2)</f>
        <v>0</v>
      </c>
      <c r="BL155" s="23" t="s">
        <v>135</v>
      </c>
      <c r="BM155" s="23" t="s">
        <v>436</v>
      </c>
    </row>
    <row r="156" spans="2:65" s="11" customFormat="1">
      <c r="B156" s="185"/>
      <c r="D156" s="186" t="s">
        <v>138</v>
      </c>
      <c r="E156" s="187" t="s">
        <v>5</v>
      </c>
      <c r="F156" s="188" t="s">
        <v>322</v>
      </c>
      <c r="H156" s="187" t="s">
        <v>5</v>
      </c>
      <c r="I156" s="189"/>
      <c r="L156" s="185"/>
      <c r="M156" s="190"/>
      <c r="N156" s="191"/>
      <c r="O156" s="191"/>
      <c r="P156" s="191"/>
      <c r="Q156" s="191"/>
      <c r="R156" s="191"/>
      <c r="S156" s="191"/>
      <c r="T156" s="192"/>
      <c r="AT156" s="187" t="s">
        <v>138</v>
      </c>
      <c r="AU156" s="187" t="s">
        <v>136</v>
      </c>
      <c r="AV156" s="11" t="s">
        <v>79</v>
      </c>
      <c r="AW156" s="11" t="s">
        <v>35</v>
      </c>
      <c r="AX156" s="11" t="s">
        <v>71</v>
      </c>
      <c r="AY156" s="187" t="s">
        <v>126</v>
      </c>
    </row>
    <row r="157" spans="2:65" s="12" customFormat="1">
      <c r="B157" s="193"/>
      <c r="D157" s="186" t="s">
        <v>138</v>
      </c>
      <c r="E157" s="194" t="s">
        <v>5</v>
      </c>
      <c r="F157" s="195" t="s">
        <v>437</v>
      </c>
      <c r="H157" s="196">
        <v>4.2</v>
      </c>
      <c r="I157" s="197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4" t="s">
        <v>138</v>
      </c>
      <c r="AU157" s="194" t="s">
        <v>136</v>
      </c>
      <c r="AV157" s="12" t="s">
        <v>81</v>
      </c>
      <c r="AW157" s="12" t="s">
        <v>35</v>
      </c>
      <c r="AX157" s="12" t="s">
        <v>71</v>
      </c>
      <c r="AY157" s="194" t="s">
        <v>126</v>
      </c>
    </row>
    <row r="158" spans="2:65" s="13" customFormat="1">
      <c r="B158" s="201"/>
      <c r="D158" s="186" t="s">
        <v>138</v>
      </c>
      <c r="E158" s="202" t="s">
        <v>5</v>
      </c>
      <c r="F158" s="203" t="s">
        <v>155</v>
      </c>
      <c r="H158" s="204">
        <v>4.2</v>
      </c>
      <c r="I158" s="205"/>
      <c r="L158" s="201"/>
      <c r="M158" s="206"/>
      <c r="N158" s="207"/>
      <c r="O158" s="207"/>
      <c r="P158" s="207"/>
      <c r="Q158" s="207"/>
      <c r="R158" s="207"/>
      <c r="S158" s="207"/>
      <c r="T158" s="208"/>
      <c r="AT158" s="202" t="s">
        <v>138</v>
      </c>
      <c r="AU158" s="202" t="s">
        <v>136</v>
      </c>
      <c r="AV158" s="13" t="s">
        <v>135</v>
      </c>
      <c r="AW158" s="13" t="s">
        <v>35</v>
      </c>
      <c r="AX158" s="13" t="s">
        <v>79</v>
      </c>
      <c r="AY158" s="202" t="s">
        <v>126</v>
      </c>
    </row>
    <row r="159" spans="2:65" s="1" customFormat="1" ht="51" customHeight="1">
      <c r="B159" s="172"/>
      <c r="C159" s="173" t="s">
        <v>227</v>
      </c>
      <c r="D159" s="173" t="s">
        <v>130</v>
      </c>
      <c r="E159" s="174" t="s">
        <v>438</v>
      </c>
      <c r="F159" s="175" t="s">
        <v>439</v>
      </c>
      <c r="G159" s="176" t="s">
        <v>133</v>
      </c>
      <c r="H159" s="177">
        <v>13.4</v>
      </c>
      <c r="I159" s="178"/>
      <c r="J159" s="179">
        <f>ROUND(I159*H159,2)</f>
        <v>0</v>
      </c>
      <c r="K159" s="175" t="s">
        <v>134</v>
      </c>
      <c r="L159" s="40"/>
      <c r="M159" s="180" t="s">
        <v>5</v>
      </c>
      <c r="N159" s="181" t="s">
        <v>42</v>
      </c>
      <c r="O159" s="41"/>
      <c r="P159" s="182">
        <f>O159*H159</f>
        <v>0</v>
      </c>
      <c r="Q159" s="182">
        <v>0</v>
      </c>
      <c r="R159" s="182">
        <f>Q159*H159</f>
        <v>0</v>
      </c>
      <c r="S159" s="182">
        <v>0.29499999999999998</v>
      </c>
      <c r="T159" s="183">
        <f>S159*H159</f>
        <v>3.9529999999999998</v>
      </c>
      <c r="AR159" s="23" t="s">
        <v>135</v>
      </c>
      <c r="AT159" s="23" t="s">
        <v>130</v>
      </c>
      <c r="AU159" s="23" t="s">
        <v>136</v>
      </c>
      <c r="AY159" s="23" t="s">
        <v>126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23" t="s">
        <v>79</v>
      </c>
      <c r="BK159" s="184">
        <f>ROUND(I159*H159,2)</f>
        <v>0</v>
      </c>
      <c r="BL159" s="23" t="s">
        <v>135</v>
      </c>
      <c r="BM159" s="23" t="s">
        <v>440</v>
      </c>
    </row>
    <row r="160" spans="2:65" s="11" customFormat="1">
      <c r="B160" s="185"/>
      <c r="D160" s="186" t="s">
        <v>138</v>
      </c>
      <c r="E160" s="187" t="s">
        <v>5</v>
      </c>
      <c r="F160" s="188" t="s">
        <v>409</v>
      </c>
      <c r="H160" s="187" t="s">
        <v>5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7" t="s">
        <v>138</v>
      </c>
      <c r="AU160" s="187" t="s">
        <v>136</v>
      </c>
      <c r="AV160" s="11" t="s">
        <v>79</v>
      </c>
      <c r="AW160" s="11" t="s">
        <v>35</v>
      </c>
      <c r="AX160" s="11" t="s">
        <v>71</v>
      </c>
      <c r="AY160" s="187" t="s">
        <v>126</v>
      </c>
    </row>
    <row r="161" spans="2:65" s="12" customFormat="1">
      <c r="B161" s="193"/>
      <c r="D161" s="186" t="s">
        <v>138</v>
      </c>
      <c r="E161" s="194" t="s">
        <v>5</v>
      </c>
      <c r="F161" s="195" t="s">
        <v>441</v>
      </c>
      <c r="H161" s="196">
        <v>13.4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138</v>
      </c>
      <c r="AU161" s="194" t="s">
        <v>136</v>
      </c>
      <c r="AV161" s="12" t="s">
        <v>81</v>
      </c>
      <c r="AW161" s="12" t="s">
        <v>35</v>
      </c>
      <c r="AX161" s="12" t="s">
        <v>71</v>
      </c>
      <c r="AY161" s="194" t="s">
        <v>126</v>
      </c>
    </row>
    <row r="162" spans="2:65" s="13" customFormat="1">
      <c r="B162" s="201"/>
      <c r="D162" s="186" t="s">
        <v>138</v>
      </c>
      <c r="E162" s="202" t="s">
        <v>5</v>
      </c>
      <c r="F162" s="203" t="s">
        <v>155</v>
      </c>
      <c r="H162" s="204">
        <v>13.4</v>
      </c>
      <c r="I162" s="205"/>
      <c r="L162" s="201"/>
      <c r="M162" s="206"/>
      <c r="N162" s="207"/>
      <c r="O162" s="207"/>
      <c r="P162" s="207"/>
      <c r="Q162" s="207"/>
      <c r="R162" s="207"/>
      <c r="S162" s="207"/>
      <c r="T162" s="208"/>
      <c r="AT162" s="202" t="s">
        <v>138</v>
      </c>
      <c r="AU162" s="202" t="s">
        <v>136</v>
      </c>
      <c r="AV162" s="13" t="s">
        <v>135</v>
      </c>
      <c r="AW162" s="13" t="s">
        <v>35</v>
      </c>
      <c r="AX162" s="13" t="s">
        <v>79</v>
      </c>
      <c r="AY162" s="202" t="s">
        <v>126</v>
      </c>
    </row>
    <row r="163" spans="2:65" s="1" customFormat="1" ht="38.25" customHeight="1">
      <c r="B163" s="172"/>
      <c r="C163" s="173" t="s">
        <v>232</v>
      </c>
      <c r="D163" s="173" t="s">
        <v>130</v>
      </c>
      <c r="E163" s="174" t="s">
        <v>442</v>
      </c>
      <c r="F163" s="175" t="s">
        <v>443</v>
      </c>
      <c r="G163" s="176" t="s">
        <v>133</v>
      </c>
      <c r="H163" s="177">
        <v>4.2</v>
      </c>
      <c r="I163" s="178"/>
      <c r="J163" s="179">
        <f>ROUND(I163*H163,2)</f>
        <v>0</v>
      </c>
      <c r="K163" s="175" t="s">
        <v>134</v>
      </c>
      <c r="L163" s="40"/>
      <c r="M163" s="180" t="s">
        <v>5</v>
      </c>
      <c r="N163" s="181" t="s">
        <v>42</v>
      </c>
      <c r="O163" s="41"/>
      <c r="P163" s="182">
        <f>O163*H163</f>
        <v>0</v>
      </c>
      <c r="Q163" s="182">
        <v>0.1837</v>
      </c>
      <c r="R163" s="182">
        <f>Q163*H163</f>
        <v>0.77154</v>
      </c>
      <c r="S163" s="182">
        <v>0</v>
      </c>
      <c r="T163" s="183">
        <f>S163*H163</f>
        <v>0</v>
      </c>
      <c r="AR163" s="23" t="s">
        <v>135</v>
      </c>
      <c r="AT163" s="23" t="s">
        <v>130</v>
      </c>
      <c r="AU163" s="23" t="s">
        <v>136</v>
      </c>
      <c r="AY163" s="23" t="s">
        <v>126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3" t="s">
        <v>79</v>
      </c>
      <c r="BK163" s="184">
        <f>ROUND(I163*H163,2)</f>
        <v>0</v>
      </c>
      <c r="BL163" s="23" t="s">
        <v>135</v>
      </c>
      <c r="BM163" s="23" t="s">
        <v>444</v>
      </c>
    </row>
    <row r="164" spans="2:65" s="11" customFormat="1">
      <c r="B164" s="185"/>
      <c r="D164" s="186" t="s">
        <v>138</v>
      </c>
      <c r="E164" s="187" t="s">
        <v>5</v>
      </c>
      <c r="F164" s="188" t="s">
        <v>322</v>
      </c>
      <c r="H164" s="187" t="s">
        <v>5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7" t="s">
        <v>138</v>
      </c>
      <c r="AU164" s="187" t="s">
        <v>136</v>
      </c>
      <c r="AV164" s="11" t="s">
        <v>79</v>
      </c>
      <c r="AW164" s="11" t="s">
        <v>35</v>
      </c>
      <c r="AX164" s="11" t="s">
        <v>71</v>
      </c>
      <c r="AY164" s="187" t="s">
        <v>126</v>
      </c>
    </row>
    <row r="165" spans="2:65" s="12" customFormat="1">
      <c r="B165" s="193"/>
      <c r="D165" s="186" t="s">
        <v>138</v>
      </c>
      <c r="E165" s="194" t="s">
        <v>5</v>
      </c>
      <c r="F165" s="195" t="s">
        <v>437</v>
      </c>
      <c r="H165" s="196">
        <v>4.2</v>
      </c>
      <c r="I165" s="197"/>
      <c r="L165" s="193"/>
      <c r="M165" s="198"/>
      <c r="N165" s="199"/>
      <c r="O165" s="199"/>
      <c r="P165" s="199"/>
      <c r="Q165" s="199"/>
      <c r="R165" s="199"/>
      <c r="S165" s="199"/>
      <c r="T165" s="200"/>
      <c r="AT165" s="194" t="s">
        <v>138</v>
      </c>
      <c r="AU165" s="194" t="s">
        <v>136</v>
      </c>
      <c r="AV165" s="12" t="s">
        <v>81</v>
      </c>
      <c r="AW165" s="12" t="s">
        <v>35</v>
      </c>
      <c r="AX165" s="12" t="s">
        <v>71</v>
      </c>
      <c r="AY165" s="194" t="s">
        <v>126</v>
      </c>
    </row>
    <row r="166" spans="2:65" s="13" customFormat="1">
      <c r="B166" s="201"/>
      <c r="D166" s="186" t="s">
        <v>138</v>
      </c>
      <c r="E166" s="202" t="s">
        <v>5</v>
      </c>
      <c r="F166" s="203" t="s">
        <v>155</v>
      </c>
      <c r="H166" s="204">
        <v>4.2</v>
      </c>
      <c r="I166" s="205"/>
      <c r="L166" s="201"/>
      <c r="M166" s="206"/>
      <c r="N166" s="207"/>
      <c r="O166" s="207"/>
      <c r="P166" s="207"/>
      <c r="Q166" s="207"/>
      <c r="R166" s="207"/>
      <c r="S166" s="207"/>
      <c r="T166" s="208"/>
      <c r="AT166" s="202" t="s">
        <v>138</v>
      </c>
      <c r="AU166" s="202" t="s">
        <v>136</v>
      </c>
      <c r="AV166" s="13" t="s">
        <v>135</v>
      </c>
      <c r="AW166" s="13" t="s">
        <v>35</v>
      </c>
      <c r="AX166" s="13" t="s">
        <v>79</v>
      </c>
      <c r="AY166" s="202" t="s">
        <v>126</v>
      </c>
    </row>
    <row r="167" spans="2:65" s="1" customFormat="1" ht="25.5" customHeight="1">
      <c r="B167" s="172"/>
      <c r="C167" s="209" t="s">
        <v>238</v>
      </c>
      <c r="D167" s="209" t="s">
        <v>180</v>
      </c>
      <c r="E167" s="210" t="s">
        <v>445</v>
      </c>
      <c r="F167" s="211" t="s">
        <v>446</v>
      </c>
      <c r="G167" s="212" t="s">
        <v>133</v>
      </c>
      <c r="H167" s="213">
        <v>137.34200000000001</v>
      </c>
      <c r="I167" s="214"/>
      <c r="J167" s="215">
        <f>ROUND(I167*H167,2)</f>
        <v>0</v>
      </c>
      <c r="K167" s="211" t="s">
        <v>134</v>
      </c>
      <c r="L167" s="216"/>
      <c r="M167" s="217" t="s">
        <v>5</v>
      </c>
      <c r="N167" s="218" t="s">
        <v>42</v>
      </c>
      <c r="O167" s="41"/>
      <c r="P167" s="182">
        <f>O167*H167</f>
        <v>0</v>
      </c>
      <c r="Q167" s="182">
        <v>0.17599999999999999</v>
      </c>
      <c r="R167" s="182">
        <f>Q167*H167</f>
        <v>24.172192000000003</v>
      </c>
      <c r="S167" s="182">
        <v>0</v>
      </c>
      <c r="T167" s="183">
        <f>S167*H167</f>
        <v>0</v>
      </c>
      <c r="AR167" s="23" t="s">
        <v>184</v>
      </c>
      <c r="AT167" s="23" t="s">
        <v>180</v>
      </c>
      <c r="AU167" s="23" t="s">
        <v>136</v>
      </c>
      <c r="AY167" s="23" t="s">
        <v>126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79</v>
      </c>
      <c r="BK167" s="184">
        <f>ROUND(I167*H167,2)</f>
        <v>0</v>
      </c>
      <c r="BL167" s="23" t="s">
        <v>135</v>
      </c>
      <c r="BM167" s="23" t="s">
        <v>447</v>
      </c>
    </row>
    <row r="168" spans="2:65" s="1" customFormat="1" ht="27">
      <c r="B168" s="40"/>
      <c r="D168" s="186" t="s">
        <v>448</v>
      </c>
      <c r="F168" s="222" t="s">
        <v>449</v>
      </c>
      <c r="I168" s="223"/>
      <c r="L168" s="40"/>
      <c r="M168" s="224"/>
      <c r="N168" s="41"/>
      <c r="O168" s="41"/>
      <c r="P168" s="41"/>
      <c r="Q168" s="41"/>
      <c r="R168" s="41"/>
      <c r="S168" s="41"/>
      <c r="T168" s="69"/>
      <c r="AT168" s="23" t="s">
        <v>448</v>
      </c>
      <c r="AU168" s="23" t="s">
        <v>136</v>
      </c>
    </row>
    <row r="169" spans="2:65" s="11" customFormat="1">
      <c r="B169" s="185"/>
      <c r="D169" s="186" t="s">
        <v>138</v>
      </c>
      <c r="E169" s="187" t="s">
        <v>5</v>
      </c>
      <c r="F169" s="188" t="s">
        <v>339</v>
      </c>
      <c r="H169" s="187" t="s">
        <v>5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7" t="s">
        <v>138</v>
      </c>
      <c r="AU169" s="187" t="s">
        <v>136</v>
      </c>
      <c r="AV169" s="11" t="s">
        <v>79</v>
      </c>
      <c r="AW169" s="11" t="s">
        <v>35</v>
      </c>
      <c r="AX169" s="11" t="s">
        <v>71</v>
      </c>
      <c r="AY169" s="187" t="s">
        <v>126</v>
      </c>
    </row>
    <row r="170" spans="2:65" s="12" customFormat="1">
      <c r="B170" s="193"/>
      <c r="D170" s="186" t="s">
        <v>138</v>
      </c>
      <c r="E170" s="194" t="s">
        <v>5</v>
      </c>
      <c r="F170" s="195" t="s">
        <v>450</v>
      </c>
      <c r="H170" s="196">
        <v>19.739999999999998</v>
      </c>
      <c r="I170" s="197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4" t="s">
        <v>138</v>
      </c>
      <c r="AU170" s="194" t="s">
        <v>136</v>
      </c>
      <c r="AV170" s="12" t="s">
        <v>81</v>
      </c>
      <c r="AW170" s="12" t="s">
        <v>35</v>
      </c>
      <c r="AX170" s="12" t="s">
        <v>71</v>
      </c>
      <c r="AY170" s="194" t="s">
        <v>126</v>
      </c>
    </row>
    <row r="171" spans="2:65" s="11" customFormat="1">
      <c r="B171" s="185"/>
      <c r="D171" s="186" t="s">
        <v>138</v>
      </c>
      <c r="E171" s="187" t="s">
        <v>5</v>
      </c>
      <c r="F171" s="188" t="s">
        <v>427</v>
      </c>
      <c r="H171" s="187" t="s">
        <v>5</v>
      </c>
      <c r="I171" s="189"/>
      <c r="L171" s="185"/>
      <c r="M171" s="190"/>
      <c r="N171" s="191"/>
      <c r="O171" s="191"/>
      <c r="P171" s="191"/>
      <c r="Q171" s="191"/>
      <c r="R171" s="191"/>
      <c r="S171" s="191"/>
      <c r="T171" s="192"/>
      <c r="AT171" s="187" t="s">
        <v>138</v>
      </c>
      <c r="AU171" s="187" t="s">
        <v>136</v>
      </c>
      <c r="AV171" s="11" t="s">
        <v>79</v>
      </c>
      <c r="AW171" s="11" t="s">
        <v>35</v>
      </c>
      <c r="AX171" s="11" t="s">
        <v>71</v>
      </c>
      <c r="AY171" s="187" t="s">
        <v>126</v>
      </c>
    </row>
    <row r="172" spans="2:65" s="12" customFormat="1">
      <c r="B172" s="193"/>
      <c r="D172" s="186" t="s">
        <v>138</v>
      </c>
      <c r="E172" s="194" t="s">
        <v>5</v>
      </c>
      <c r="F172" s="195" t="s">
        <v>451</v>
      </c>
      <c r="H172" s="196">
        <v>17.338000000000001</v>
      </c>
      <c r="I172" s="197"/>
      <c r="L172" s="193"/>
      <c r="M172" s="198"/>
      <c r="N172" s="199"/>
      <c r="O172" s="199"/>
      <c r="P172" s="199"/>
      <c r="Q172" s="199"/>
      <c r="R172" s="199"/>
      <c r="S172" s="199"/>
      <c r="T172" s="200"/>
      <c r="AT172" s="194" t="s">
        <v>138</v>
      </c>
      <c r="AU172" s="194" t="s">
        <v>136</v>
      </c>
      <c r="AV172" s="12" t="s">
        <v>81</v>
      </c>
      <c r="AW172" s="12" t="s">
        <v>35</v>
      </c>
      <c r="AX172" s="12" t="s">
        <v>71</v>
      </c>
      <c r="AY172" s="194" t="s">
        <v>126</v>
      </c>
    </row>
    <row r="173" spans="2:65" s="11" customFormat="1">
      <c r="B173" s="185"/>
      <c r="D173" s="186" t="s">
        <v>138</v>
      </c>
      <c r="E173" s="187" t="s">
        <v>5</v>
      </c>
      <c r="F173" s="188" t="s">
        <v>429</v>
      </c>
      <c r="H173" s="187" t="s">
        <v>5</v>
      </c>
      <c r="I173" s="189"/>
      <c r="L173" s="185"/>
      <c r="M173" s="190"/>
      <c r="N173" s="191"/>
      <c r="O173" s="191"/>
      <c r="P173" s="191"/>
      <c r="Q173" s="191"/>
      <c r="R173" s="191"/>
      <c r="S173" s="191"/>
      <c r="T173" s="192"/>
      <c r="AT173" s="187" t="s">
        <v>138</v>
      </c>
      <c r="AU173" s="187" t="s">
        <v>136</v>
      </c>
      <c r="AV173" s="11" t="s">
        <v>79</v>
      </c>
      <c r="AW173" s="11" t="s">
        <v>35</v>
      </c>
      <c r="AX173" s="11" t="s">
        <v>71</v>
      </c>
      <c r="AY173" s="187" t="s">
        <v>126</v>
      </c>
    </row>
    <row r="174" spans="2:65" s="12" customFormat="1">
      <c r="B174" s="193"/>
      <c r="D174" s="186" t="s">
        <v>138</v>
      </c>
      <c r="E174" s="194" t="s">
        <v>5</v>
      </c>
      <c r="F174" s="195" t="s">
        <v>452</v>
      </c>
      <c r="H174" s="196">
        <v>18.245999999999999</v>
      </c>
      <c r="I174" s="197"/>
      <c r="L174" s="193"/>
      <c r="M174" s="198"/>
      <c r="N174" s="199"/>
      <c r="O174" s="199"/>
      <c r="P174" s="199"/>
      <c r="Q174" s="199"/>
      <c r="R174" s="199"/>
      <c r="S174" s="199"/>
      <c r="T174" s="200"/>
      <c r="AT174" s="194" t="s">
        <v>138</v>
      </c>
      <c r="AU174" s="194" t="s">
        <v>136</v>
      </c>
      <c r="AV174" s="12" t="s">
        <v>81</v>
      </c>
      <c r="AW174" s="12" t="s">
        <v>35</v>
      </c>
      <c r="AX174" s="12" t="s">
        <v>71</v>
      </c>
      <c r="AY174" s="194" t="s">
        <v>126</v>
      </c>
    </row>
    <row r="175" spans="2:65" s="11" customFormat="1">
      <c r="B175" s="185"/>
      <c r="D175" s="186" t="s">
        <v>138</v>
      </c>
      <c r="E175" s="187" t="s">
        <v>5</v>
      </c>
      <c r="F175" s="188" t="s">
        <v>423</v>
      </c>
      <c r="H175" s="187" t="s">
        <v>5</v>
      </c>
      <c r="I175" s="189"/>
      <c r="L175" s="185"/>
      <c r="M175" s="190"/>
      <c r="N175" s="191"/>
      <c r="O175" s="191"/>
      <c r="P175" s="191"/>
      <c r="Q175" s="191"/>
      <c r="R175" s="191"/>
      <c r="S175" s="191"/>
      <c r="T175" s="192"/>
      <c r="AT175" s="187" t="s">
        <v>138</v>
      </c>
      <c r="AU175" s="187" t="s">
        <v>136</v>
      </c>
      <c r="AV175" s="11" t="s">
        <v>79</v>
      </c>
      <c r="AW175" s="11" t="s">
        <v>35</v>
      </c>
      <c r="AX175" s="11" t="s">
        <v>71</v>
      </c>
      <c r="AY175" s="187" t="s">
        <v>126</v>
      </c>
    </row>
    <row r="176" spans="2:65" s="12" customFormat="1">
      <c r="B176" s="193"/>
      <c r="D176" s="186" t="s">
        <v>138</v>
      </c>
      <c r="E176" s="194" t="s">
        <v>5</v>
      </c>
      <c r="F176" s="195" t="s">
        <v>453</v>
      </c>
      <c r="H176" s="196">
        <v>11.247999999999999</v>
      </c>
      <c r="I176" s="197"/>
      <c r="L176" s="193"/>
      <c r="M176" s="198"/>
      <c r="N176" s="199"/>
      <c r="O176" s="199"/>
      <c r="P176" s="199"/>
      <c r="Q176" s="199"/>
      <c r="R176" s="199"/>
      <c r="S176" s="199"/>
      <c r="T176" s="200"/>
      <c r="AT176" s="194" t="s">
        <v>138</v>
      </c>
      <c r="AU176" s="194" t="s">
        <v>136</v>
      </c>
      <c r="AV176" s="12" t="s">
        <v>81</v>
      </c>
      <c r="AW176" s="12" t="s">
        <v>35</v>
      </c>
      <c r="AX176" s="12" t="s">
        <v>71</v>
      </c>
      <c r="AY176" s="194" t="s">
        <v>126</v>
      </c>
    </row>
    <row r="177" spans="2:65" s="11" customFormat="1">
      <c r="B177" s="185"/>
      <c r="D177" s="186" t="s">
        <v>138</v>
      </c>
      <c r="E177" s="187" t="s">
        <v>5</v>
      </c>
      <c r="F177" s="188" t="s">
        <v>454</v>
      </c>
      <c r="H177" s="187" t="s">
        <v>5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7" t="s">
        <v>138</v>
      </c>
      <c r="AU177" s="187" t="s">
        <v>136</v>
      </c>
      <c r="AV177" s="11" t="s">
        <v>79</v>
      </c>
      <c r="AW177" s="11" t="s">
        <v>35</v>
      </c>
      <c r="AX177" s="11" t="s">
        <v>71</v>
      </c>
      <c r="AY177" s="187" t="s">
        <v>126</v>
      </c>
    </row>
    <row r="178" spans="2:65" s="12" customFormat="1">
      <c r="B178" s="193"/>
      <c r="D178" s="186" t="s">
        <v>138</v>
      </c>
      <c r="E178" s="194" t="s">
        <v>5</v>
      </c>
      <c r="F178" s="195" t="s">
        <v>455</v>
      </c>
      <c r="H178" s="196">
        <v>2.52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4" t="s">
        <v>138</v>
      </c>
      <c r="AU178" s="194" t="s">
        <v>136</v>
      </c>
      <c r="AV178" s="12" t="s">
        <v>81</v>
      </c>
      <c r="AW178" s="12" t="s">
        <v>35</v>
      </c>
      <c r="AX178" s="12" t="s">
        <v>71</v>
      </c>
      <c r="AY178" s="194" t="s">
        <v>126</v>
      </c>
    </row>
    <row r="179" spans="2:65" s="11" customFormat="1">
      <c r="B179" s="185"/>
      <c r="D179" s="186" t="s">
        <v>138</v>
      </c>
      <c r="E179" s="187" t="s">
        <v>5</v>
      </c>
      <c r="F179" s="188" t="s">
        <v>432</v>
      </c>
      <c r="H179" s="187" t="s">
        <v>5</v>
      </c>
      <c r="I179" s="189"/>
      <c r="L179" s="185"/>
      <c r="M179" s="190"/>
      <c r="N179" s="191"/>
      <c r="O179" s="191"/>
      <c r="P179" s="191"/>
      <c r="Q179" s="191"/>
      <c r="R179" s="191"/>
      <c r="S179" s="191"/>
      <c r="T179" s="192"/>
      <c r="AT179" s="187" t="s">
        <v>138</v>
      </c>
      <c r="AU179" s="187" t="s">
        <v>136</v>
      </c>
      <c r="AV179" s="11" t="s">
        <v>79</v>
      </c>
      <c r="AW179" s="11" t="s">
        <v>35</v>
      </c>
      <c r="AX179" s="11" t="s">
        <v>71</v>
      </c>
      <c r="AY179" s="187" t="s">
        <v>126</v>
      </c>
    </row>
    <row r="180" spans="2:65" s="12" customFormat="1">
      <c r="B180" s="193"/>
      <c r="D180" s="186" t="s">
        <v>138</v>
      </c>
      <c r="E180" s="194" t="s">
        <v>5</v>
      </c>
      <c r="F180" s="195" t="s">
        <v>456</v>
      </c>
      <c r="H180" s="196">
        <v>68.25</v>
      </c>
      <c r="I180" s="197"/>
      <c r="L180" s="193"/>
      <c r="M180" s="198"/>
      <c r="N180" s="199"/>
      <c r="O180" s="199"/>
      <c r="P180" s="199"/>
      <c r="Q180" s="199"/>
      <c r="R180" s="199"/>
      <c r="S180" s="199"/>
      <c r="T180" s="200"/>
      <c r="AT180" s="194" t="s">
        <v>138</v>
      </c>
      <c r="AU180" s="194" t="s">
        <v>136</v>
      </c>
      <c r="AV180" s="12" t="s">
        <v>81</v>
      </c>
      <c r="AW180" s="12" t="s">
        <v>35</v>
      </c>
      <c r="AX180" s="12" t="s">
        <v>71</v>
      </c>
      <c r="AY180" s="194" t="s">
        <v>126</v>
      </c>
    </row>
    <row r="181" spans="2:65" s="13" customFormat="1">
      <c r="B181" s="201"/>
      <c r="D181" s="186" t="s">
        <v>138</v>
      </c>
      <c r="E181" s="202" t="s">
        <v>5</v>
      </c>
      <c r="F181" s="203" t="s">
        <v>155</v>
      </c>
      <c r="H181" s="204">
        <v>137.34200000000001</v>
      </c>
      <c r="I181" s="205"/>
      <c r="L181" s="201"/>
      <c r="M181" s="206"/>
      <c r="N181" s="207"/>
      <c r="O181" s="207"/>
      <c r="P181" s="207"/>
      <c r="Q181" s="207"/>
      <c r="R181" s="207"/>
      <c r="S181" s="207"/>
      <c r="T181" s="208"/>
      <c r="AT181" s="202" t="s">
        <v>138</v>
      </c>
      <c r="AU181" s="202" t="s">
        <v>136</v>
      </c>
      <c r="AV181" s="13" t="s">
        <v>135</v>
      </c>
      <c r="AW181" s="13" t="s">
        <v>35</v>
      </c>
      <c r="AX181" s="13" t="s">
        <v>79</v>
      </c>
      <c r="AY181" s="202" t="s">
        <v>126</v>
      </c>
    </row>
    <row r="182" spans="2:65" s="1" customFormat="1" ht="25.5" customHeight="1">
      <c r="B182" s="172"/>
      <c r="C182" s="209" t="s">
        <v>11</v>
      </c>
      <c r="D182" s="209" t="s">
        <v>180</v>
      </c>
      <c r="E182" s="210" t="s">
        <v>457</v>
      </c>
      <c r="F182" s="211" t="s">
        <v>458</v>
      </c>
      <c r="G182" s="212" t="s">
        <v>133</v>
      </c>
      <c r="H182" s="213">
        <v>10.356999999999999</v>
      </c>
      <c r="I182" s="214"/>
      <c r="J182" s="215">
        <f>ROUND(I182*H182,2)</f>
        <v>0</v>
      </c>
      <c r="K182" s="211" t="s">
        <v>5</v>
      </c>
      <c r="L182" s="216"/>
      <c r="M182" s="217" t="s">
        <v>5</v>
      </c>
      <c r="N182" s="218" t="s">
        <v>42</v>
      </c>
      <c r="O182" s="41"/>
      <c r="P182" s="182">
        <f>O182*H182</f>
        <v>0</v>
      </c>
      <c r="Q182" s="182">
        <v>0.17599999999999999</v>
      </c>
      <c r="R182" s="182">
        <f>Q182*H182</f>
        <v>1.8228319999999998</v>
      </c>
      <c r="S182" s="182">
        <v>0</v>
      </c>
      <c r="T182" s="183">
        <f>S182*H182</f>
        <v>0</v>
      </c>
      <c r="AR182" s="23" t="s">
        <v>184</v>
      </c>
      <c r="AT182" s="23" t="s">
        <v>180</v>
      </c>
      <c r="AU182" s="23" t="s">
        <v>136</v>
      </c>
      <c r="AY182" s="23" t="s">
        <v>126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3" t="s">
        <v>79</v>
      </c>
      <c r="BK182" s="184">
        <f>ROUND(I182*H182,2)</f>
        <v>0</v>
      </c>
      <c r="BL182" s="23" t="s">
        <v>135</v>
      </c>
      <c r="BM182" s="23" t="s">
        <v>459</v>
      </c>
    </row>
    <row r="183" spans="2:65" s="1" customFormat="1" ht="27">
      <c r="B183" s="40"/>
      <c r="D183" s="186" t="s">
        <v>448</v>
      </c>
      <c r="F183" s="222" t="s">
        <v>449</v>
      </c>
      <c r="I183" s="223"/>
      <c r="L183" s="40"/>
      <c r="M183" s="224"/>
      <c r="N183" s="41"/>
      <c r="O183" s="41"/>
      <c r="P183" s="41"/>
      <c r="Q183" s="41"/>
      <c r="R183" s="41"/>
      <c r="S183" s="41"/>
      <c r="T183" s="69"/>
      <c r="AT183" s="23" t="s">
        <v>448</v>
      </c>
      <c r="AU183" s="23" t="s">
        <v>136</v>
      </c>
    </row>
    <row r="184" spans="2:65" s="11" customFormat="1">
      <c r="B184" s="185"/>
      <c r="D184" s="186" t="s">
        <v>138</v>
      </c>
      <c r="E184" s="187" t="s">
        <v>5</v>
      </c>
      <c r="F184" s="188" t="s">
        <v>427</v>
      </c>
      <c r="H184" s="187" t="s">
        <v>5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7" t="s">
        <v>138</v>
      </c>
      <c r="AU184" s="187" t="s">
        <v>136</v>
      </c>
      <c r="AV184" s="11" t="s">
        <v>79</v>
      </c>
      <c r="AW184" s="11" t="s">
        <v>35</v>
      </c>
      <c r="AX184" s="11" t="s">
        <v>71</v>
      </c>
      <c r="AY184" s="187" t="s">
        <v>126</v>
      </c>
    </row>
    <row r="185" spans="2:65" s="12" customFormat="1">
      <c r="B185" s="193"/>
      <c r="D185" s="186" t="s">
        <v>138</v>
      </c>
      <c r="E185" s="194" t="s">
        <v>5</v>
      </c>
      <c r="F185" s="195" t="s">
        <v>460</v>
      </c>
      <c r="H185" s="196">
        <v>2.4380000000000002</v>
      </c>
      <c r="I185" s="197"/>
      <c r="L185" s="193"/>
      <c r="M185" s="198"/>
      <c r="N185" s="199"/>
      <c r="O185" s="199"/>
      <c r="P185" s="199"/>
      <c r="Q185" s="199"/>
      <c r="R185" s="199"/>
      <c r="S185" s="199"/>
      <c r="T185" s="200"/>
      <c r="AT185" s="194" t="s">
        <v>138</v>
      </c>
      <c r="AU185" s="194" t="s">
        <v>136</v>
      </c>
      <c r="AV185" s="12" t="s">
        <v>81</v>
      </c>
      <c r="AW185" s="12" t="s">
        <v>35</v>
      </c>
      <c r="AX185" s="12" t="s">
        <v>71</v>
      </c>
      <c r="AY185" s="194" t="s">
        <v>126</v>
      </c>
    </row>
    <row r="186" spans="2:65" s="11" customFormat="1">
      <c r="B186" s="185"/>
      <c r="D186" s="186" t="s">
        <v>138</v>
      </c>
      <c r="E186" s="187" t="s">
        <v>5</v>
      </c>
      <c r="F186" s="188" t="s">
        <v>429</v>
      </c>
      <c r="H186" s="187" t="s">
        <v>5</v>
      </c>
      <c r="I186" s="189"/>
      <c r="L186" s="185"/>
      <c r="M186" s="190"/>
      <c r="N186" s="191"/>
      <c r="O186" s="191"/>
      <c r="P186" s="191"/>
      <c r="Q186" s="191"/>
      <c r="R186" s="191"/>
      <c r="S186" s="191"/>
      <c r="T186" s="192"/>
      <c r="AT186" s="187" t="s">
        <v>138</v>
      </c>
      <c r="AU186" s="187" t="s">
        <v>136</v>
      </c>
      <c r="AV186" s="11" t="s">
        <v>79</v>
      </c>
      <c r="AW186" s="11" t="s">
        <v>35</v>
      </c>
      <c r="AX186" s="11" t="s">
        <v>71</v>
      </c>
      <c r="AY186" s="187" t="s">
        <v>126</v>
      </c>
    </row>
    <row r="187" spans="2:65" s="12" customFormat="1">
      <c r="B187" s="193"/>
      <c r="D187" s="186" t="s">
        <v>138</v>
      </c>
      <c r="E187" s="194" t="s">
        <v>5</v>
      </c>
      <c r="F187" s="195" t="s">
        <v>461</v>
      </c>
      <c r="H187" s="196">
        <v>2.4369999999999998</v>
      </c>
      <c r="I187" s="197"/>
      <c r="L187" s="193"/>
      <c r="M187" s="198"/>
      <c r="N187" s="199"/>
      <c r="O187" s="199"/>
      <c r="P187" s="199"/>
      <c r="Q187" s="199"/>
      <c r="R187" s="199"/>
      <c r="S187" s="199"/>
      <c r="T187" s="200"/>
      <c r="AT187" s="194" t="s">
        <v>138</v>
      </c>
      <c r="AU187" s="194" t="s">
        <v>136</v>
      </c>
      <c r="AV187" s="12" t="s">
        <v>81</v>
      </c>
      <c r="AW187" s="12" t="s">
        <v>35</v>
      </c>
      <c r="AX187" s="12" t="s">
        <v>71</v>
      </c>
      <c r="AY187" s="194" t="s">
        <v>126</v>
      </c>
    </row>
    <row r="188" spans="2:65" s="11" customFormat="1">
      <c r="B188" s="185"/>
      <c r="D188" s="186" t="s">
        <v>138</v>
      </c>
      <c r="E188" s="187" t="s">
        <v>5</v>
      </c>
      <c r="F188" s="188" t="s">
        <v>339</v>
      </c>
      <c r="H188" s="187" t="s">
        <v>5</v>
      </c>
      <c r="I188" s="189"/>
      <c r="L188" s="185"/>
      <c r="M188" s="190"/>
      <c r="N188" s="191"/>
      <c r="O188" s="191"/>
      <c r="P188" s="191"/>
      <c r="Q188" s="191"/>
      <c r="R188" s="191"/>
      <c r="S188" s="191"/>
      <c r="T188" s="192"/>
      <c r="AT188" s="187" t="s">
        <v>138</v>
      </c>
      <c r="AU188" s="187" t="s">
        <v>136</v>
      </c>
      <c r="AV188" s="11" t="s">
        <v>79</v>
      </c>
      <c r="AW188" s="11" t="s">
        <v>35</v>
      </c>
      <c r="AX188" s="11" t="s">
        <v>71</v>
      </c>
      <c r="AY188" s="187" t="s">
        <v>126</v>
      </c>
    </row>
    <row r="189" spans="2:65" s="12" customFormat="1">
      <c r="B189" s="193"/>
      <c r="D189" s="186" t="s">
        <v>138</v>
      </c>
      <c r="E189" s="194" t="s">
        <v>5</v>
      </c>
      <c r="F189" s="195" t="s">
        <v>462</v>
      </c>
      <c r="H189" s="196">
        <v>3.2240000000000002</v>
      </c>
      <c r="I189" s="197"/>
      <c r="L189" s="193"/>
      <c r="M189" s="198"/>
      <c r="N189" s="199"/>
      <c r="O189" s="199"/>
      <c r="P189" s="199"/>
      <c r="Q189" s="199"/>
      <c r="R189" s="199"/>
      <c r="S189" s="199"/>
      <c r="T189" s="200"/>
      <c r="AT189" s="194" t="s">
        <v>138</v>
      </c>
      <c r="AU189" s="194" t="s">
        <v>136</v>
      </c>
      <c r="AV189" s="12" t="s">
        <v>81</v>
      </c>
      <c r="AW189" s="12" t="s">
        <v>35</v>
      </c>
      <c r="AX189" s="12" t="s">
        <v>71</v>
      </c>
      <c r="AY189" s="194" t="s">
        <v>126</v>
      </c>
    </row>
    <row r="190" spans="2:65" s="11" customFormat="1">
      <c r="B190" s="185"/>
      <c r="D190" s="186" t="s">
        <v>138</v>
      </c>
      <c r="E190" s="187" t="s">
        <v>5</v>
      </c>
      <c r="F190" s="188" t="s">
        <v>423</v>
      </c>
      <c r="H190" s="187" t="s">
        <v>5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7" t="s">
        <v>138</v>
      </c>
      <c r="AU190" s="187" t="s">
        <v>136</v>
      </c>
      <c r="AV190" s="11" t="s">
        <v>79</v>
      </c>
      <c r="AW190" s="11" t="s">
        <v>35</v>
      </c>
      <c r="AX190" s="11" t="s">
        <v>71</v>
      </c>
      <c r="AY190" s="187" t="s">
        <v>126</v>
      </c>
    </row>
    <row r="191" spans="2:65" s="12" customFormat="1">
      <c r="B191" s="193"/>
      <c r="D191" s="186" t="s">
        <v>138</v>
      </c>
      <c r="E191" s="194" t="s">
        <v>5</v>
      </c>
      <c r="F191" s="195" t="s">
        <v>463</v>
      </c>
      <c r="H191" s="196">
        <v>2.258</v>
      </c>
      <c r="I191" s="197"/>
      <c r="L191" s="193"/>
      <c r="M191" s="198"/>
      <c r="N191" s="199"/>
      <c r="O191" s="199"/>
      <c r="P191" s="199"/>
      <c r="Q191" s="199"/>
      <c r="R191" s="199"/>
      <c r="S191" s="199"/>
      <c r="T191" s="200"/>
      <c r="AT191" s="194" t="s">
        <v>138</v>
      </c>
      <c r="AU191" s="194" t="s">
        <v>136</v>
      </c>
      <c r="AV191" s="12" t="s">
        <v>81</v>
      </c>
      <c r="AW191" s="12" t="s">
        <v>35</v>
      </c>
      <c r="AX191" s="12" t="s">
        <v>71</v>
      </c>
      <c r="AY191" s="194" t="s">
        <v>126</v>
      </c>
    </row>
    <row r="192" spans="2:65" s="13" customFormat="1">
      <c r="B192" s="201"/>
      <c r="D192" s="186" t="s">
        <v>138</v>
      </c>
      <c r="E192" s="202" t="s">
        <v>5</v>
      </c>
      <c r="F192" s="203" t="s">
        <v>155</v>
      </c>
      <c r="H192" s="204">
        <v>10.356999999999999</v>
      </c>
      <c r="I192" s="205"/>
      <c r="L192" s="201"/>
      <c r="M192" s="206"/>
      <c r="N192" s="207"/>
      <c r="O192" s="207"/>
      <c r="P192" s="207"/>
      <c r="Q192" s="207"/>
      <c r="R192" s="207"/>
      <c r="S192" s="207"/>
      <c r="T192" s="208"/>
      <c r="AT192" s="202" t="s">
        <v>138</v>
      </c>
      <c r="AU192" s="202" t="s">
        <v>136</v>
      </c>
      <c r="AV192" s="13" t="s">
        <v>135</v>
      </c>
      <c r="AW192" s="13" t="s">
        <v>35</v>
      </c>
      <c r="AX192" s="13" t="s">
        <v>79</v>
      </c>
      <c r="AY192" s="202" t="s">
        <v>126</v>
      </c>
    </row>
    <row r="193" spans="2:65" s="1" customFormat="1" ht="51" customHeight="1">
      <c r="B193" s="172"/>
      <c r="C193" s="173" t="s">
        <v>258</v>
      </c>
      <c r="D193" s="173" t="s">
        <v>130</v>
      </c>
      <c r="E193" s="174" t="s">
        <v>464</v>
      </c>
      <c r="F193" s="175" t="s">
        <v>465</v>
      </c>
      <c r="G193" s="176" t="s">
        <v>133</v>
      </c>
      <c r="H193" s="177">
        <v>140.66399999999999</v>
      </c>
      <c r="I193" s="178"/>
      <c r="J193" s="179">
        <f>ROUND(I193*H193,2)</f>
        <v>0</v>
      </c>
      <c r="K193" s="175" t="s">
        <v>134</v>
      </c>
      <c r="L193" s="40"/>
      <c r="M193" s="180" t="s">
        <v>5</v>
      </c>
      <c r="N193" s="181" t="s">
        <v>42</v>
      </c>
      <c r="O193" s="41"/>
      <c r="P193" s="182">
        <f>O193*H193</f>
        <v>0</v>
      </c>
      <c r="Q193" s="182">
        <v>0.10362</v>
      </c>
      <c r="R193" s="182">
        <f>Q193*H193</f>
        <v>14.575603679999999</v>
      </c>
      <c r="S193" s="182">
        <v>0</v>
      </c>
      <c r="T193" s="183">
        <f>S193*H193</f>
        <v>0</v>
      </c>
      <c r="AR193" s="23" t="s">
        <v>135</v>
      </c>
      <c r="AT193" s="23" t="s">
        <v>130</v>
      </c>
      <c r="AU193" s="23" t="s">
        <v>136</v>
      </c>
      <c r="AY193" s="23" t="s">
        <v>126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3" t="s">
        <v>79</v>
      </c>
      <c r="BK193" s="184">
        <f>ROUND(I193*H193,2)</f>
        <v>0</v>
      </c>
      <c r="BL193" s="23" t="s">
        <v>135</v>
      </c>
      <c r="BM193" s="23" t="s">
        <v>466</v>
      </c>
    </row>
    <row r="194" spans="2:65" s="11" customFormat="1">
      <c r="B194" s="185"/>
      <c r="D194" s="186" t="s">
        <v>138</v>
      </c>
      <c r="E194" s="187" t="s">
        <v>5</v>
      </c>
      <c r="F194" s="188" t="s">
        <v>467</v>
      </c>
      <c r="H194" s="187" t="s">
        <v>5</v>
      </c>
      <c r="I194" s="189"/>
      <c r="L194" s="185"/>
      <c r="M194" s="190"/>
      <c r="N194" s="191"/>
      <c r="O194" s="191"/>
      <c r="P194" s="191"/>
      <c r="Q194" s="191"/>
      <c r="R194" s="191"/>
      <c r="S194" s="191"/>
      <c r="T194" s="192"/>
      <c r="AT194" s="187" t="s">
        <v>138</v>
      </c>
      <c r="AU194" s="187" t="s">
        <v>136</v>
      </c>
      <c r="AV194" s="11" t="s">
        <v>79</v>
      </c>
      <c r="AW194" s="11" t="s">
        <v>35</v>
      </c>
      <c r="AX194" s="11" t="s">
        <v>71</v>
      </c>
      <c r="AY194" s="187" t="s">
        <v>126</v>
      </c>
    </row>
    <row r="195" spans="2:65" s="11" customFormat="1">
      <c r="B195" s="185"/>
      <c r="D195" s="186" t="s">
        <v>138</v>
      </c>
      <c r="E195" s="187" t="s">
        <v>5</v>
      </c>
      <c r="F195" s="188" t="s">
        <v>427</v>
      </c>
      <c r="H195" s="187" t="s">
        <v>5</v>
      </c>
      <c r="I195" s="189"/>
      <c r="L195" s="185"/>
      <c r="M195" s="190"/>
      <c r="N195" s="191"/>
      <c r="O195" s="191"/>
      <c r="P195" s="191"/>
      <c r="Q195" s="191"/>
      <c r="R195" s="191"/>
      <c r="S195" s="191"/>
      <c r="T195" s="192"/>
      <c r="AT195" s="187" t="s">
        <v>138</v>
      </c>
      <c r="AU195" s="187" t="s">
        <v>136</v>
      </c>
      <c r="AV195" s="11" t="s">
        <v>79</v>
      </c>
      <c r="AW195" s="11" t="s">
        <v>35</v>
      </c>
      <c r="AX195" s="11" t="s">
        <v>71</v>
      </c>
      <c r="AY195" s="187" t="s">
        <v>126</v>
      </c>
    </row>
    <row r="196" spans="2:65" s="12" customFormat="1">
      <c r="B196" s="193"/>
      <c r="D196" s="186" t="s">
        <v>138</v>
      </c>
      <c r="E196" s="194" t="s">
        <v>5</v>
      </c>
      <c r="F196" s="195" t="s">
        <v>468</v>
      </c>
      <c r="H196" s="196">
        <v>2.3220000000000001</v>
      </c>
      <c r="I196" s="197"/>
      <c r="L196" s="193"/>
      <c r="M196" s="198"/>
      <c r="N196" s="199"/>
      <c r="O196" s="199"/>
      <c r="P196" s="199"/>
      <c r="Q196" s="199"/>
      <c r="R196" s="199"/>
      <c r="S196" s="199"/>
      <c r="T196" s="200"/>
      <c r="AT196" s="194" t="s">
        <v>138</v>
      </c>
      <c r="AU196" s="194" t="s">
        <v>136</v>
      </c>
      <c r="AV196" s="12" t="s">
        <v>81</v>
      </c>
      <c r="AW196" s="12" t="s">
        <v>35</v>
      </c>
      <c r="AX196" s="12" t="s">
        <v>71</v>
      </c>
      <c r="AY196" s="194" t="s">
        <v>126</v>
      </c>
    </row>
    <row r="197" spans="2:65" s="11" customFormat="1">
      <c r="B197" s="185"/>
      <c r="D197" s="186" t="s">
        <v>138</v>
      </c>
      <c r="E197" s="187" t="s">
        <v>5</v>
      </c>
      <c r="F197" s="188" t="s">
        <v>429</v>
      </c>
      <c r="H197" s="187" t="s">
        <v>5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7" t="s">
        <v>138</v>
      </c>
      <c r="AU197" s="187" t="s">
        <v>136</v>
      </c>
      <c r="AV197" s="11" t="s">
        <v>79</v>
      </c>
      <c r="AW197" s="11" t="s">
        <v>35</v>
      </c>
      <c r="AX197" s="11" t="s">
        <v>71</v>
      </c>
      <c r="AY197" s="187" t="s">
        <v>126</v>
      </c>
    </row>
    <row r="198" spans="2:65" s="12" customFormat="1">
      <c r="B198" s="193"/>
      <c r="D198" s="186" t="s">
        <v>138</v>
      </c>
      <c r="E198" s="194" t="s">
        <v>5</v>
      </c>
      <c r="F198" s="195" t="s">
        <v>469</v>
      </c>
      <c r="H198" s="196">
        <v>2.3210000000000002</v>
      </c>
      <c r="I198" s="197"/>
      <c r="L198" s="193"/>
      <c r="M198" s="198"/>
      <c r="N198" s="199"/>
      <c r="O198" s="199"/>
      <c r="P198" s="199"/>
      <c r="Q198" s="199"/>
      <c r="R198" s="199"/>
      <c r="S198" s="199"/>
      <c r="T198" s="200"/>
      <c r="AT198" s="194" t="s">
        <v>138</v>
      </c>
      <c r="AU198" s="194" t="s">
        <v>136</v>
      </c>
      <c r="AV198" s="12" t="s">
        <v>81</v>
      </c>
      <c r="AW198" s="12" t="s">
        <v>35</v>
      </c>
      <c r="AX198" s="12" t="s">
        <v>71</v>
      </c>
      <c r="AY198" s="194" t="s">
        <v>126</v>
      </c>
    </row>
    <row r="199" spans="2:65" s="11" customFormat="1">
      <c r="B199" s="185"/>
      <c r="D199" s="186" t="s">
        <v>138</v>
      </c>
      <c r="E199" s="187" t="s">
        <v>5</v>
      </c>
      <c r="F199" s="188" t="s">
        <v>339</v>
      </c>
      <c r="H199" s="187" t="s">
        <v>5</v>
      </c>
      <c r="I199" s="189"/>
      <c r="L199" s="185"/>
      <c r="M199" s="190"/>
      <c r="N199" s="191"/>
      <c r="O199" s="191"/>
      <c r="P199" s="191"/>
      <c r="Q199" s="191"/>
      <c r="R199" s="191"/>
      <c r="S199" s="191"/>
      <c r="T199" s="192"/>
      <c r="AT199" s="187" t="s">
        <v>138</v>
      </c>
      <c r="AU199" s="187" t="s">
        <v>136</v>
      </c>
      <c r="AV199" s="11" t="s">
        <v>79</v>
      </c>
      <c r="AW199" s="11" t="s">
        <v>35</v>
      </c>
      <c r="AX199" s="11" t="s">
        <v>71</v>
      </c>
      <c r="AY199" s="187" t="s">
        <v>126</v>
      </c>
    </row>
    <row r="200" spans="2:65" s="12" customFormat="1">
      <c r="B200" s="193"/>
      <c r="D200" s="186" t="s">
        <v>138</v>
      </c>
      <c r="E200" s="194" t="s">
        <v>5</v>
      </c>
      <c r="F200" s="195" t="s">
        <v>470</v>
      </c>
      <c r="H200" s="196">
        <v>3.07</v>
      </c>
      <c r="I200" s="197"/>
      <c r="L200" s="193"/>
      <c r="M200" s="198"/>
      <c r="N200" s="199"/>
      <c r="O200" s="199"/>
      <c r="P200" s="199"/>
      <c r="Q200" s="199"/>
      <c r="R200" s="199"/>
      <c r="S200" s="199"/>
      <c r="T200" s="200"/>
      <c r="AT200" s="194" t="s">
        <v>138</v>
      </c>
      <c r="AU200" s="194" t="s">
        <v>136</v>
      </c>
      <c r="AV200" s="12" t="s">
        <v>81</v>
      </c>
      <c r="AW200" s="12" t="s">
        <v>35</v>
      </c>
      <c r="AX200" s="12" t="s">
        <v>71</v>
      </c>
      <c r="AY200" s="194" t="s">
        <v>126</v>
      </c>
    </row>
    <row r="201" spans="2:65" s="11" customFormat="1">
      <c r="B201" s="185"/>
      <c r="D201" s="186" t="s">
        <v>138</v>
      </c>
      <c r="E201" s="187" t="s">
        <v>5</v>
      </c>
      <c r="F201" s="188" t="s">
        <v>423</v>
      </c>
      <c r="H201" s="187" t="s">
        <v>5</v>
      </c>
      <c r="I201" s="189"/>
      <c r="L201" s="185"/>
      <c r="M201" s="190"/>
      <c r="N201" s="191"/>
      <c r="O201" s="191"/>
      <c r="P201" s="191"/>
      <c r="Q201" s="191"/>
      <c r="R201" s="191"/>
      <c r="S201" s="191"/>
      <c r="T201" s="192"/>
      <c r="AT201" s="187" t="s">
        <v>138</v>
      </c>
      <c r="AU201" s="187" t="s">
        <v>136</v>
      </c>
      <c r="AV201" s="11" t="s">
        <v>79</v>
      </c>
      <c r="AW201" s="11" t="s">
        <v>35</v>
      </c>
      <c r="AX201" s="11" t="s">
        <v>71</v>
      </c>
      <c r="AY201" s="187" t="s">
        <v>126</v>
      </c>
    </row>
    <row r="202" spans="2:65" s="12" customFormat="1">
      <c r="B202" s="193"/>
      <c r="D202" s="186" t="s">
        <v>138</v>
      </c>
      <c r="E202" s="194" t="s">
        <v>5</v>
      </c>
      <c r="F202" s="195" t="s">
        <v>471</v>
      </c>
      <c r="H202" s="196">
        <v>2.15</v>
      </c>
      <c r="I202" s="197"/>
      <c r="L202" s="193"/>
      <c r="M202" s="198"/>
      <c r="N202" s="199"/>
      <c r="O202" s="199"/>
      <c r="P202" s="199"/>
      <c r="Q202" s="199"/>
      <c r="R202" s="199"/>
      <c r="S202" s="199"/>
      <c r="T202" s="200"/>
      <c r="AT202" s="194" t="s">
        <v>138</v>
      </c>
      <c r="AU202" s="194" t="s">
        <v>136</v>
      </c>
      <c r="AV202" s="12" t="s">
        <v>81</v>
      </c>
      <c r="AW202" s="12" t="s">
        <v>35</v>
      </c>
      <c r="AX202" s="12" t="s">
        <v>71</v>
      </c>
      <c r="AY202" s="194" t="s">
        <v>126</v>
      </c>
    </row>
    <row r="203" spans="2:65" s="11" customFormat="1">
      <c r="B203" s="185"/>
      <c r="D203" s="186" t="s">
        <v>138</v>
      </c>
      <c r="E203" s="187" t="s">
        <v>5</v>
      </c>
      <c r="F203" s="188" t="s">
        <v>472</v>
      </c>
      <c r="H203" s="187" t="s">
        <v>5</v>
      </c>
      <c r="I203" s="189"/>
      <c r="L203" s="185"/>
      <c r="M203" s="190"/>
      <c r="N203" s="191"/>
      <c r="O203" s="191"/>
      <c r="P203" s="191"/>
      <c r="Q203" s="191"/>
      <c r="R203" s="191"/>
      <c r="S203" s="191"/>
      <c r="T203" s="192"/>
      <c r="AT203" s="187" t="s">
        <v>138</v>
      </c>
      <c r="AU203" s="187" t="s">
        <v>136</v>
      </c>
      <c r="AV203" s="11" t="s">
        <v>79</v>
      </c>
      <c r="AW203" s="11" t="s">
        <v>35</v>
      </c>
      <c r="AX203" s="11" t="s">
        <v>71</v>
      </c>
      <c r="AY203" s="187" t="s">
        <v>126</v>
      </c>
    </row>
    <row r="204" spans="2:65" s="11" customFormat="1">
      <c r="B204" s="185"/>
      <c r="D204" s="186" t="s">
        <v>138</v>
      </c>
      <c r="E204" s="187" t="s">
        <v>5</v>
      </c>
      <c r="F204" s="188" t="s">
        <v>339</v>
      </c>
      <c r="H204" s="187" t="s">
        <v>5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7" t="s">
        <v>138</v>
      </c>
      <c r="AU204" s="187" t="s">
        <v>136</v>
      </c>
      <c r="AV204" s="11" t="s">
        <v>79</v>
      </c>
      <c r="AW204" s="11" t="s">
        <v>35</v>
      </c>
      <c r="AX204" s="11" t="s">
        <v>71</v>
      </c>
      <c r="AY204" s="187" t="s">
        <v>126</v>
      </c>
    </row>
    <row r="205" spans="2:65" s="12" customFormat="1">
      <c r="B205" s="193"/>
      <c r="D205" s="186" t="s">
        <v>138</v>
      </c>
      <c r="E205" s="194" t="s">
        <v>5</v>
      </c>
      <c r="F205" s="195" t="s">
        <v>473</v>
      </c>
      <c r="H205" s="196">
        <v>18.8</v>
      </c>
      <c r="I205" s="197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4" t="s">
        <v>138</v>
      </c>
      <c r="AU205" s="194" t="s">
        <v>136</v>
      </c>
      <c r="AV205" s="12" t="s">
        <v>81</v>
      </c>
      <c r="AW205" s="12" t="s">
        <v>35</v>
      </c>
      <c r="AX205" s="12" t="s">
        <v>71</v>
      </c>
      <c r="AY205" s="194" t="s">
        <v>126</v>
      </c>
    </row>
    <row r="206" spans="2:65" s="11" customFormat="1">
      <c r="B206" s="185"/>
      <c r="D206" s="186" t="s">
        <v>138</v>
      </c>
      <c r="E206" s="187" t="s">
        <v>5</v>
      </c>
      <c r="F206" s="188" t="s">
        <v>427</v>
      </c>
      <c r="H206" s="187" t="s">
        <v>5</v>
      </c>
      <c r="I206" s="189"/>
      <c r="L206" s="185"/>
      <c r="M206" s="190"/>
      <c r="N206" s="191"/>
      <c r="O206" s="191"/>
      <c r="P206" s="191"/>
      <c r="Q206" s="191"/>
      <c r="R206" s="191"/>
      <c r="S206" s="191"/>
      <c r="T206" s="192"/>
      <c r="AT206" s="187" t="s">
        <v>138</v>
      </c>
      <c r="AU206" s="187" t="s">
        <v>136</v>
      </c>
      <c r="AV206" s="11" t="s">
        <v>79</v>
      </c>
      <c r="AW206" s="11" t="s">
        <v>35</v>
      </c>
      <c r="AX206" s="11" t="s">
        <v>71</v>
      </c>
      <c r="AY206" s="187" t="s">
        <v>126</v>
      </c>
    </row>
    <row r="207" spans="2:65" s="12" customFormat="1">
      <c r="B207" s="193"/>
      <c r="D207" s="186" t="s">
        <v>138</v>
      </c>
      <c r="E207" s="194" t="s">
        <v>5</v>
      </c>
      <c r="F207" s="195" t="s">
        <v>474</v>
      </c>
      <c r="H207" s="196">
        <v>16.512</v>
      </c>
      <c r="I207" s="197"/>
      <c r="L207" s="193"/>
      <c r="M207" s="198"/>
      <c r="N207" s="199"/>
      <c r="O207" s="199"/>
      <c r="P207" s="199"/>
      <c r="Q207" s="199"/>
      <c r="R207" s="199"/>
      <c r="S207" s="199"/>
      <c r="T207" s="200"/>
      <c r="AT207" s="194" t="s">
        <v>138</v>
      </c>
      <c r="AU207" s="194" t="s">
        <v>136</v>
      </c>
      <c r="AV207" s="12" t="s">
        <v>81</v>
      </c>
      <c r="AW207" s="12" t="s">
        <v>35</v>
      </c>
      <c r="AX207" s="12" t="s">
        <v>71</v>
      </c>
      <c r="AY207" s="194" t="s">
        <v>126</v>
      </c>
    </row>
    <row r="208" spans="2:65" s="11" customFormat="1">
      <c r="B208" s="185"/>
      <c r="D208" s="186" t="s">
        <v>138</v>
      </c>
      <c r="E208" s="187" t="s">
        <v>5</v>
      </c>
      <c r="F208" s="188" t="s">
        <v>429</v>
      </c>
      <c r="H208" s="187" t="s">
        <v>5</v>
      </c>
      <c r="I208" s="189"/>
      <c r="L208" s="185"/>
      <c r="M208" s="190"/>
      <c r="N208" s="191"/>
      <c r="O208" s="191"/>
      <c r="P208" s="191"/>
      <c r="Q208" s="191"/>
      <c r="R208" s="191"/>
      <c r="S208" s="191"/>
      <c r="T208" s="192"/>
      <c r="AT208" s="187" t="s">
        <v>138</v>
      </c>
      <c r="AU208" s="187" t="s">
        <v>136</v>
      </c>
      <c r="AV208" s="11" t="s">
        <v>79</v>
      </c>
      <c r="AW208" s="11" t="s">
        <v>35</v>
      </c>
      <c r="AX208" s="11" t="s">
        <v>71</v>
      </c>
      <c r="AY208" s="187" t="s">
        <v>126</v>
      </c>
    </row>
    <row r="209" spans="2:65" s="12" customFormat="1">
      <c r="B209" s="193"/>
      <c r="D209" s="186" t="s">
        <v>138</v>
      </c>
      <c r="E209" s="194" t="s">
        <v>5</v>
      </c>
      <c r="F209" s="195" t="s">
        <v>475</v>
      </c>
      <c r="H209" s="196">
        <v>17.376999999999999</v>
      </c>
      <c r="I209" s="197"/>
      <c r="L209" s="193"/>
      <c r="M209" s="198"/>
      <c r="N209" s="199"/>
      <c r="O209" s="199"/>
      <c r="P209" s="199"/>
      <c r="Q209" s="199"/>
      <c r="R209" s="199"/>
      <c r="S209" s="199"/>
      <c r="T209" s="200"/>
      <c r="AT209" s="194" t="s">
        <v>138</v>
      </c>
      <c r="AU209" s="194" t="s">
        <v>136</v>
      </c>
      <c r="AV209" s="12" t="s">
        <v>81</v>
      </c>
      <c r="AW209" s="12" t="s">
        <v>35</v>
      </c>
      <c r="AX209" s="12" t="s">
        <v>71</v>
      </c>
      <c r="AY209" s="194" t="s">
        <v>126</v>
      </c>
    </row>
    <row r="210" spans="2:65" s="11" customFormat="1">
      <c r="B210" s="185"/>
      <c r="D210" s="186" t="s">
        <v>138</v>
      </c>
      <c r="E210" s="187" t="s">
        <v>5</v>
      </c>
      <c r="F210" s="188" t="s">
        <v>423</v>
      </c>
      <c r="H210" s="187" t="s">
        <v>5</v>
      </c>
      <c r="I210" s="189"/>
      <c r="L210" s="185"/>
      <c r="M210" s="190"/>
      <c r="N210" s="191"/>
      <c r="O210" s="191"/>
      <c r="P210" s="191"/>
      <c r="Q210" s="191"/>
      <c r="R210" s="191"/>
      <c r="S210" s="191"/>
      <c r="T210" s="192"/>
      <c r="AT210" s="187" t="s">
        <v>138</v>
      </c>
      <c r="AU210" s="187" t="s">
        <v>136</v>
      </c>
      <c r="AV210" s="11" t="s">
        <v>79</v>
      </c>
      <c r="AW210" s="11" t="s">
        <v>35</v>
      </c>
      <c r="AX210" s="11" t="s">
        <v>71</v>
      </c>
      <c r="AY210" s="187" t="s">
        <v>126</v>
      </c>
    </row>
    <row r="211" spans="2:65" s="12" customFormat="1">
      <c r="B211" s="193"/>
      <c r="D211" s="186" t="s">
        <v>138</v>
      </c>
      <c r="E211" s="194" t="s">
        <v>5</v>
      </c>
      <c r="F211" s="195" t="s">
        <v>476</v>
      </c>
      <c r="H211" s="196">
        <v>10.712</v>
      </c>
      <c r="I211" s="197"/>
      <c r="L211" s="193"/>
      <c r="M211" s="198"/>
      <c r="N211" s="199"/>
      <c r="O211" s="199"/>
      <c r="P211" s="199"/>
      <c r="Q211" s="199"/>
      <c r="R211" s="199"/>
      <c r="S211" s="199"/>
      <c r="T211" s="200"/>
      <c r="AT211" s="194" t="s">
        <v>138</v>
      </c>
      <c r="AU211" s="194" t="s">
        <v>136</v>
      </c>
      <c r="AV211" s="12" t="s">
        <v>81</v>
      </c>
      <c r="AW211" s="12" t="s">
        <v>35</v>
      </c>
      <c r="AX211" s="12" t="s">
        <v>71</v>
      </c>
      <c r="AY211" s="194" t="s">
        <v>126</v>
      </c>
    </row>
    <row r="212" spans="2:65" s="11" customFormat="1">
      <c r="B212" s="185"/>
      <c r="D212" s="186" t="s">
        <v>138</v>
      </c>
      <c r="E212" s="187" t="s">
        <v>5</v>
      </c>
      <c r="F212" s="188" t="s">
        <v>454</v>
      </c>
      <c r="H212" s="187" t="s">
        <v>5</v>
      </c>
      <c r="I212" s="189"/>
      <c r="L212" s="185"/>
      <c r="M212" s="190"/>
      <c r="N212" s="191"/>
      <c r="O212" s="191"/>
      <c r="P212" s="191"/>
      <c r="Q212" s="191"/>
      <c r="R212" s="191"/>
      <c r="S212" s="191"/>
      <c r="T212" s="192"/>
      <c r="AT212" s="187" t="s">
        <v>138</v>
      </c>
      <c r="AU212" s="187" t="s">
        <v>136</v>
      </c>
      <c r="AV212" s="11" t="s">
        <v>79</v>
      </c>
      <c r="AW212" s="11" t="s">
        <v>35</v>
      </c>
      <c r="AX212" s="11" t="s">
        <v>71</v>
      </c>
      <c r="AY212" s="187" t="s">
        <v>126</v>
      </c>
    </row>
    <row r="213" spans="2:65" s="12" customFormat="1">
      <c r="B213" s="193"/>
      <c r="D213" s="186" t="s">
        <v>138</v>
      </c>
      <c r="E213" s="194" t="s">
        <v>5</v>
      </c>
      <c r="F213" s="195" t="s">
        <v>477</v>
      </c>
      <c r="H213" s="196">
        <v>2.4</v>
      </c>
      <c r="I213" s="197"/>
      <c r="L213" s="193"/>
      <c r="M213" s="198"/>
      <c r="N213" s="199"/>
      <c r="O213" s="199"/>
      <c r="P213" s="199"/>
      <c r="Q213" s="199"/>
      <c r="R213" s="199"/>
      <c r="S213" s="199"/>
      <c r="T213" s="200"/>
      <c r="AT213" s="194" t="s">
        <v>138</v>
      </c>
      <c r="AU213" s="194" t="s">
        <v>136</v>
      </c>
      <c r="AV213" s="12" t="s">
        <v>81</v>
      </c>
      <c r="AW213" s="12" t="s">
        <v>35</v>
      </c>
      <c r="AX213" s="12" t="s">
        <v>71</v>
      </c>
      <c r="AY213" s="194" t="s">
        <v>126</v>
      </c>
    </row>
    <row r="214" spans="2:65" s="11" customFormat="1">
      <c r="B214" s="185"/>
      <c r="D214" s="186" t="s">
        <v>138</v>
      </c>
      <c r="E214" s="187" t="s">
        <v>5</v>
      </c>
      <c r="F214" s="188" t="s">
        <v>432</v>
      </c>
      <c r="H214" s="187" t="s">
        <v>5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7" t="s">
        <v>138</v>
      </c>
      <c r="AU214" s="187" t="s">
        <v>136</v>
      </c>
      <c r="AV214" s="11" t="s">
        <v>79</v>
      </c>
      <c r="AW214" s="11" t="s">
        <v>35</v>
      </c>
      <c r="AX214" s="11" t="s">
        <v>71</v>
      </c>
      <c r="AY214" s="187" t="s">
        <v>126</v>
      </c>
    </row>
    <row r="215" spans="2:65" s="12" customFormat="1">
      <c r="B215" s="193"/>
      <c r="D215" s="186" t="s">
        <v>138</v>
      </c>
      <c r="E215" s="194" t="s">
        <v>5</v>
      </c>
      <c r="F215" s="195" t="s">
        <v>478</v>
      </c>
      <c r="H215" s="196">
        <v>65</v>
      </c>
      <c r="I215" s="197"/>
      <c r="L215" s="193"/>
      <c r="M215" s="198"/>
      <c r="N215" s="199"/>
      <c r="O215" s="199"/>
      <c r="P215" s="199"/>
      <c r="Q215" s="199"/>
      <c r="R215" s="199"/>
      <c r="S215" s="199"/>
      <c r="T215" s="200"/>
      <c r="AT215" s="194" t="s">
        <v>138</v>
      </c>
      <c r="AU215" s="194" t="s">
        <v>136</v>
      </c>
      <c r="AV215" s="12" t="s">
        <v>81</v>
      </c>
      <c r="AW215" s="12" t="s">
        <v>35</v>
      </c>
      <c r="AX215" s="12" t="s">
        <v>71</v>
      </c>
      <c r="AY215" s="194" t="s">
        <v>126</v>
      </c>
    </row>
    <row r="216" spans="2:65" s="13" customFormat="1">
      <c r="B216" s="201"/>
      <c r="D216" s="186" t="s">
        <v>138</v>
      </c>
      <c r="E216" s="202" t="s">
        <v>5</v>
      </c>
      <c r="F216" s="203" t="s">
        <v>155</v>
      </c>
      <c r="H216" s="204">
        <v>140.66399999999999</v>
      </c>
      <c r="I216" s="205"/>
      <c r="L216" s="201"/>
      <c r="M216" s="206"/>
      <c r="N216" s="207"/>
      <c r="O216" s="207"/>
      <c r="P216" s="207"/>
      <c r="Q216" s="207"/>
      <c r="R216" s="207"/>
      <c r="S216" s="207"/>
      <c r="T216" s="208"/>
      <c r="AT216" s="202" t="s">
        <v>138</v>
      </c>
      <c r="AU216" s="202" t="s">
        <v>136</v>
      </c>
      <c r="AV216" s="13" t="s">
        <v>135</v>
      </c>
      <c r="AW216" s="13" t="s">
        <v>35</v>
      </c>
      <c r="AX216" s="13" t="s">
        <v>79</v>
      </c>
      <c r="AY216" s="202" t="s">
        <v>126</v>
      </c>
    </row>
    <row r="217" spans="2:65" s="10" customFormat="1" ht="29.85" customHeight="1">
      <c r="B217" s="159"/>
      <c r="D217" s="160" t="s">
        <v>70</v>
      </c>
      <c r="E217" s="170" t="s">
        <v>206</v>
      </c>
      <c r="F217" s="170" t="s">
        <v>366</v>
      </c>
      <c r="I217" s="162"/>
      <c r="J217" s="171">
        <f>BK217</f>
        <v>0</v>
      </c>
      <c r="L217" s="159"/>
      <c r="M217" s="164"/>
      <c r="N217" s="165"/>
      <c r="O217" s="165"/>
      <c r="P217" s="166">
        <f>P218</f>
        <v>0</v>
      </c>
      <c r="Q217" s="165"/>
      <c r="R217" s="166">
        <f>R218</f>
        <v>13.27375</v>
      </c>
      <c r="S217" s="165"/>
      <c r="T217" s="167">
        <f>T218</f>
        <v>0</v>
      </c>
      <c r="AR217" s="160" t="s">
        <v>79</v>
      </c>
      <c r="AT217" s="168" t="s">
        <v>70</v>
      </c>
      <c r="AU217" s="168" t="s">
        <v>79</v>
      </c>
      <c r="AY217" s="160" t="s">
        <v>126</v>
      </c>
      <c r="BK217" s="169">
        <f>BK218</f>
        <v>0</v>
      </c>
    </row>
    <row r="218" spans="2:65" s="10" customFormat="1" ht="14.85" customHeight="1">
      <c r="B218" s="159"/>
      <c r="D218" s="160" t="s">
        <v>70</v>
      </c>
      <c r="E218" s="170" t="s">
        <v>367</v>
      </c>
      <c r="F218" s="170" t="s">
        <v>368</v>
      </c>
      <c r="I218" s="162"/>
      <c r="J218" s="171">
        <f>BK218</f>
        <v>0</v>
      </c>
      <c r="L218" s="159"/>
      <c r="M218" s="164"/>
      <c r="N218" s="165"/>
      <c r="O218" s="165"/>
      <c r="P218" s="166">
        <f>SUM(P219:P240)</f>
        <v>0</v>
      </c>
      <c r="Q218" s="165"/>
      <c r="R218" s="166">
        <f>SUM(R219:R240)</f>
        <v>13.27375</v>
      </c>
      <c r="S218" s="165"/>
      <c r="T218" s="167">
        <f>SUM(T219:T240)</f>
        <v>0</v>
      </c>
      <c r="AR218" s="160" t="s">
        <v>79</v>
      </c>
      <c r="AT218" s="168" t="s">
        <v>70</v>
      </c>
      <c r="AU218" s="168" t="s">
        <v>81</v>
      </c>
      <c r="AY218" s="160" t="s">
        <v>126</v>
      </c>
      <c r="BK218" s="169">
        <f>SUM(BK219:BK240)</f>
        <v>0</v>
      </c>
    </row>
    <row r="219" spans="2:65" s="1" customFormat="1" ht="38.25" customHeight="1">
      <c r="B219" s="172"/>
      <c r="C219" s="173" t="s">
        <v>262</v>
      </c>
      <c r="D219" s="173" t="s">
        <v>130</v>
      </c>
      <c r="E219" s="174" t="s">
        <v>370</v>
      </c>
      <c r="F219" s="175" t="s">
        <v>371</v>
      </c>
      <c r="G219" s="176" t="s">
        <v>190</v>
      </c>
      <c r="H219" s="177">
        <v>35.75</v>
      </c>
      <c r="I219" s="178"/>
      <c r="J219" s="179">
        <f>ROUND(I219*H219,2)</f>
        <v>0</v>
      </c>
      <c r="K219" s="175" t="s">
        <v>177</v>
      </c>
      <c r="L219" s="40"/>
      <c r="M219" s="180" t="s">
        <v>5</v>
      </c>
      <c r="N219" s="181" t="s">
        <v>42</v>
      </c>
      <c r="O219" s="41"/>
      <c r="P219" s="182">
        <f>O219*H219</f>
        <v>0</v>
      </c>
      <c r="Q219" s="182">
        <v>0.15540000000000001</v>
      </c>
      <c r="R219" s="182">
        <f>Q219*H219</f>
        <v>5.5555500000000002</v>
      </c>
      <c r="S219" s="182">
        <v>0</v>
      </c>
      <c r="T219" s="183">
        <f>S219*H219</f>
        <v>0</v>
      </c>
      <c r="AR219" s="23" t="s">
        <v>135</v>
      </c>
      <c r="AT219" s="23" t="s">
        <v>130</v>
      </c>
      <c r="AU219" s="23" t="s">
        <v>136</v>
      </c>
      <c r="AY219" s="23" t="s">
        <v>126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23" t="s">
        <v>79</v>
      </c>
      <c r="BK219" s="184">
        <f>ROUND(I219*H219,2)</f>
        <v>0</v>
      </c>
      <c r="BL219" s="23" t="s">
        <v>135</v>
      </c>
      <c r="BM219" s="23" t="s">
        <v>479</v>
      </c>
    </row>
    <row r="220" spans="2:65" s="11" customFormat="1">
      <c r="B220" s="185"/>
      <c r="D220" s="186" t="s">
        <v>138</v>
      </c>
      <c r="E220" s="187" t="s">
        <v>5</v>
      </c>
      <c r="F220" s="188" t="s">
        <v>432</v>
      </c>
      <c r="H220" s="187" t="s">
        <v>5</v>
      </c>
      <c r="I220" s="189"/>
      <c r="L220" s="185"/>
      <c r="M220" s="190"/>
      <c r="N220" s="191"/>
      <c r="O220" s="191"/>
      <c r="P220" s="191"/>
      <c r="Q220" s="191"/>
      <c r="R220" s="191"/>
      <c r="S220" s="191"/>
      <c r="T220" s="192"/>
      <c r="AT220" s="187" t="s">
        <v>138</v>
      </c>
      <c r="AU220" s="187" t="s">
        <v>136</v>
      </c>
      <c r="AV220" s="11" t="s">
        <v>79</v>
      </c>
      <c r="AW220" s="11" t="s">
        <v>35</v>
      </c>
      <c r="AX220" s="11" t="s">
        <v>71</v>
      </c>
      <c r="AY220" s="187" t="s">
        <v>126</v>
      </c>
    </row>
    <row r="221" spans="2:65" s="12" customFormat="1">
      <c r="B221" s="193"/>
      <c r="D221" s="186" t="s">
        <v>138</v>
      </c>
      <c r="E221" s="194" t="s">
        <v>5</v>
      </c>
      <c r="F221" s="195" t="s">
        <v>433</v>
      </c>
      <c r="H221" s="196">
        <v>35.75</v>
      </c>
      <c r="I221" s="197"/>
      <c r="L221" s="193"/>
      <c r="M221" s="198"/>
      <c r="N221" s="199"/>
      <c r="O221" s="199"/>
      <c r="P221" s="199"/>
      <c r="Q221" s="199"/>
      <c r="R221" s="199"/>
      <c r="S221" s="199"/>
      <c r="T221" s="200"/>
      <c r="AT221" s="194" t="s">
        <v>138</v>
      </c>
      <c r="AU221" s="194" t="s">
        <v>136</v>
      </c>
      <c r="AV221" s="12" t="s">
        <v>81</v>
      </c>
      <c r="AW221" s="12" t="s">
        <v>35</v>
      </c>
      <c r="AX221" s="12" t="s">
        <v>71</v>
      </c>
      <c r="AY221" s="194" t="s">
        <v>126</v>
      </c>
    </row>
    <row r="222" spans="2:65" s="13" customFormat="1">
      <c r="B222" s="201"/>
      <c r="D222" s="186" t="s">
        <v>138</v>
      </c>
      <c r="E222" s="202" t="s">
        <v>5</v>
      </c>
      <c r="F222" s="203" t="s">
        <v>155</v>
      </c>
      <c r="H222" s="204">
        <v>35.75</v>
      </c>
      <c r="I222" s="205"/>
      <c r="L222" s="201"/>
      <c r="M222" s="206"/>
      <c r="N222" s="207"/>
      <c r="O222" s="207"/>
      <c r="P222" s="207"/>
      <c r="Q222" s="207"/>
      <c r="R222" s="207"/>
      <c r="S222" s="207"/>
      <c r="T222" s="208"/>
      <c r="AT222" s="202" t="s">
        <v>138</v>
      </c>
      <c r="AU222" s="202" t="s">
        <v>136</v>
      </c>
      <c r="AV222" s="13" t="s">
        <v>135</v>
      </c>
      <c r="AW222" s="13" t="s">
        <v>35</v>
      </c>
      <c r="AX222" s="13" t="s">
        <v>79</v>
      </c>
      <c r="AY222" s="202" t="s">
        <v>126</v>
      </c>
    </row>
    <row r="223" spans="2:65" s="1" customFormat="1" ht="38.25" customHeight="1">
      <c r="B223" s="172"/>
      <c r="C223" s="173" t="s">
        <v>268</v>
      </c>
      <c r="D223" s="173" t="s">
        <v>130</v>
      </c>
      <c r="E223" s="174" t="s">
        <v>480</v>
      </c>
      <c r="F223" s="175" t="s">
        <v>481</v>
      </c>
      <c r="G223" s="176" t="s">
        <v>190</v>
      </c>
      <c r="H223" s="177">
        <v>59.6</v>
      </c>
      <c r="I223" s="178"/>
      <c r="J223" s="179">
        <f>ROUND(I223*H223,2)</f>
        <v>0</v>
      </c>
      <c r="K223" s="175" t="s">
        <v>134</v>
      </c>
      <c r="L223" s="40"/>
      <c r="M223" s="180" t="s">
        <v>5</v>
      </c>
      <c r="N223" s="181" t="s">
        <v>42</v>
      </c>
      <c r="O223" s="41"/>
      <c r="P223" s="182">
        <f>O223*H223</f>
        <v>0</v>
      </c>
      <c r="Q223" s="182">
        <v>0.1295</v>
      </c>
      <c r="R223" s="182">
        <f>Q223*H223</f>
        <v>7.7182000000000004</v>
      </c>
      <c r="S223" s="182">
        <v>0</v>
      </c>
      <c r="T223" s="183">
        <f>S223*H223</f>
        <v>0</v>
      </c>
      <c r="AR223" s="23" t="s">
        <v>135</v>
      </c>
      <c r="AT223" s="23" t="s">
        <v>130</v>
      </c>
      <c r="AU223" s="23" t="s">
        <v>136</v>
      </c>
      <c r="AY223" s="23" t="s">
        <v>126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3" t="s">
        <v>79</v>
      </c>
      <c r="BK223" s="184">
        <f>ROUND(I223*H223,2)</f>
        <v>0</v>
      </c>
      <c r="BL223" s="23" t="s">
        <v>135</v>
      </c>
      <c r="BM223" s="23" t="s">
        <v>482</v>
      </c>
    </row>
    <row r="224" spans="2:65" s="11" customFormat="1">
      <c r="B224" s="185"/>
      <c r="D224" s="186" t="s">
        <v>138</v>
      </c>
      <c r="E224" s="187" t="s">
        <v>5</v>
      </c>
      <c r="F224" s="188" t="s">
        <v>339</v>
      </c>
      <c r="H224" s="187" t="s">
        <v>5</v>
      </c>
      <c r="I224" s="189"/>
      <c r="L224" s="185"/>
      <c r="M224" s="190"/>
      <c r="N224" s="191"/>
      <c r="O224" s="191"/>
      <c r="P224" s="191"/>
      <c r="Q224" s="191"/>
      <c r="R224" s="191"/>
      <c r="S224" s="191"/>
      <c r="T224" s="192"/>
      <c r="AT224" s="187" t="s">
        <v>138</v>
      </c>
      <c r="AU224" s="187" t="s">
        <v>136</v>
      </c>
      <c r="AV224" s="11" t="s">
        <v>79</v>
      </c>
      <c r="AW224" s="11" t="s">
        <v>35</v>
      </c>
      <c r="AX224" s="11" t="s">
        <v>71</v>
      </c>
      <c r="AY224" s="187" t="s">
        <v>126</v>
      </c>
    </row>
    <row r="225" spans="2:51" s="12" customFormat="1">
      <c r="B225" s="193"/>
      <c r="D225" s="186" t="s">
        <v>138</v>
      </c>
      <c r="E225" s="194" t="s">
        <v>5</v>
      </c>
      <c r="F225" s="195" t="s">
        <v>421</v>
      </c>
      <c r="H225" s="196">
        <v>9.5</v>
      </c>
      <c r="I225" s="197"/>
      <c r="L225" s="193"/>
      <c r="M225" s="198"/>
      <c r="N225" s="199"/>
      <c r="O225" s="199"/>
      <c r="P225" s="199"/>
      <c r="Q225" s="199"/>
      <c r="R225" s="199"/>
      <c r="S225" s="199"/>
      <c r="T225" s="200"/>
      <c r="AT225" s="194" t="s">
        <v>138</v>
      </c>
      <c r="AU225" s="194" t="s">
        <v>136</v>
      </c>
      <c r="AV225" s="12" t="s">
        <v>81</v>
      </c>
      <c r="AW225" s="12" t="s">
        <v>35</v>
      </c>
      <c r="AX225" s="12" t="s">
        <v>71</v>
      </c>
      <c r="AY225" s="194" t="s">
        <v>126</v>
      </c>
    </row>
    <row r="226" spans="2:51" s="11" customFormat="1">
      <c r="B226" s="185"/>
      <c r="D226" s="186" t="s">
        <v>138</v>
      </c>
      <c r="E226" s="187" t="s">
        <v>5</v>
      </c>
      <c r="F226" s="188" t="s">
        <v>409</v>
      </c>
      <c r="H226" s="187" t="s">
        <v>5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7" t="s">
        <v>138</v>
      </c>
      <c r="AU226" s="187" t="s">
        <v>136</v>
      </c>
      <c r="AV226" s="11" t="s">
        <v>79</v>
      </c>
      <c r="AW226" s="11" t="s">
        <v>35</v>
      </c>
      <c r="AX226" s="11" t="s">
        <v>71</v>
      </c>
      <c r="AY226" s="187" t="s">
        <v>126</v>
      </c>
    </row>
    <row r="227" spans="2:51" s="12" customFormat="1">
      <c r="B227" s="193"/>
      <c r="D227" s="186" t="s">
        <v>138</v>
      </c>
      <c r="E227" s="194" t="s">
        <v>5</v>
      </c>
      <c r="F227" s="195" t="s">
        <v>483</v>
      </c>
      <c r="H227" s="196">
        <v>10.7</v>
      </c>
      <c r="I227" s="197"/>
      <c r="L227" s="193"/>
      <c r="M227" s="198"/>
      <c r="N227" s="199"/>
      <c r="O227" s="199"/>
      <c r="P227" s="199"/>
      <c r="Q227" s="199"/>
      <c r="R227" s="199"/>
      <c r="S227" s="199"/>
      <c r="T227" s="200"/>
      <c r="AT227" s="194" t="s">
        <v>138</v>
      </c>
      <c r="AU227" s="194" t="s">
        <v>136</v>
      </c>
      <c r="AV227" s="12" t="s">
        <v>81</v>
      </c>
      <c r="AW227" s="12" t="s">
        <v>35</v>
      </c>
      <c r="AX227" s="12" t="s">
        <v>71</v>
      </c>
      <c r="AY227" s="194" t="s">
        <v>126</v>
      </c>
    </row>
    <row r="228" spans="2:51" s="11" customFormat="1">
      <c r="B228" s="185"/>
      <c r="D228" s="186" t="s">
        <v>138</v>
      </c>
      <c r="E228" s="187" t="s">
        <v>5</v>
      </c>
      <c r="F228" s="188" t="s">
        <v>301</v>
      </c>
      <c r="H228" s="187" t="s">
        <v>5</v>
      </c>
      <c r="I228" s="189"/>
      <c r="L228" s="185"/>
      <c r="M228" s="190"/>
      <c r="N228" s="191"/>
      <c r="O228" s="191"/>
      <c r="P228" s="191"/>
      <c r="Q228" s="191"/>
      <c r="R228" s="191"/>
      <c r="S228" s="191"/>
      <c r="T228" s="192"/>
      <c r="AT228" s="187" t="s">
        <v>138</v>
      </c>
      <c r="AU228" s="187" t="s">
        <v>136</v>
      </c>
      <c r="AV228" s="11" t="s">
        <v>79</v>
      </c>
      <c r="AW228" s="11" t="s">
        <v>35</v>
      </c>
      <c r="AX228" s="11" t="s">
        <v>71</v>
      </c>
      <c r="AY228" s="187" t="s">
        <v>126</v>
      </c>
    </row>
    <row r="229" spans="2:51" s="12" customFormat="1">
      <c r="B229" s="193"/>
      <c r="D229" s="186" t="s">
        <v>138</v>
      </c>
      <c r="E229" s="194" t="s">
        <v>5</v>
      </c>
      <c r="F229" s="195" t="s">
        <v>135</v>
      </c>
      <c r="H229" s="196">
        <v>4</v>
      </c>
      <c r="I229" s="197"/>
      <c r="L229" s="193"/>
      <c r="M229" s="198"/>
      <c r="N229" s="199"/>
      <c r="O229" s="199"/>
      <c r="P229" s="199"/>
      <c r="Q229" s="199"/>
      <c r="R229" s="199"/>
      <c r="S229" s="199"/>
      <c r="T229" s="200"/>
      <c r="AT229" s="194" t="s">
        <v>138</v>
      </c>
      <c r="AU229" s="194" t="s">
        <v>136</v>
      </c>
      <c r="AV229" s="12" t="s">
        <v>81</v>
      </c>
      <c r="AW229" s="12" t="s">
        <v>35</v>
      </c>
      <c r="AX229" s="12" t="s">
        <v>71</v>
      </c>
      <c r="AY229" s="194" t="s">
        <v>126</v>
      </c>
    </row>
    <row r="230" spans="2:51" s="11" customFormat="1">
      <c r="B230" s="185"/>
      <c r="D230" s="186" t="s">
        <v>138</v>
      </c>
      <c r="E230" s="187" t="s">
        <v>5</v>
      </c>
      <c r="F230" s="188" t="s">
        <v>423</v>
      </c>
      <c r="H230" s="187" t="s">
        <v>5</v>
      </c>
      <c r="I230" s="189"/>
      <c r="L230" s="185"/>
      <c r="M230" s="190"/>
      <c r="N230" s="191"/>
      <c r="O230" s="191"/>
      <c r="P230" s="191"/>
      <c r="Q230" s="191"/>
      <c r="R230" s="191"/>
      <c r="S230" s="191"/>
      <c r="T230" s="192"/>
      <c r="AT230" s="187" t="s">
        <v>138</v>
      </c>
      <c r="AU230" s="187" t="s">
        <v>136</v>
      </c>
      <c r="AV230" s="11" t="s">
        <v>79</v>
      </c>
      <c r="AW230" s="11" t="s">
        <v>35</v>
      </c>
      <c r="AX230" s="11" t="s">
        <v>71</v>
      </c>
      <c r="AY230" s="187" t="s">
        <v>126</v>
      </c>
    </row>
    <row r="231" spans="2:51" s="12" customFormat="1">
      <c r="B231" s="193"/>
      <c r="D231" s="186" t="s">
        <v>138</v>
      </c>
      <c r="E231" s="194" t="s">
        <v>5</v>
      </c>
      <c r="F231" s="195" t="s">
        <v>484</v>
      </c>
      <c r="H231" s="196">
        <v>2.9</v>
      </c>
      <c r="I231" s="197"/>
      <c r="L231" s="193"/>
      <c r="M231" s="198"/>
      <c r="N231" s="199"/>
      <c r="O231" s="199"/>
      <c r="P231" s="199"/>
      <c r="Q231" s="199"/>
      <c r="R231" s="199"/>
      <c r="S231" s="199"/>
      <c r="T231" s="200"/>
      <c r="AT231" s="194" t="s">
        <v>138</v>
      </c>
      <c r="AU231" s="194" t="s">
        <v>136</v>
      </c>
      <c r="AV231" s="12" t="s">
        <v>81</v>
      </c>
      <c r="AW231" s="12" t="s">
        <v>35</v>
      </c>
      <c r="AX231" s="12" t="s">
        <v>71</v>
      </c>
      <c r="AY231" s="194" t="s">
        <v>126</v>
      </c>
    </row>
    <row r="232" spans="2:51" s="11" customFormat="1">
      <c r="B232" s="185"/>
      <c r="D232" s="186" t="s">
        <v>138</v>
      </c>
      <c r="E232" s="187" t="s">
        <v>5</v>
      </c>
      <c r="F232" s="188" t="s">
        <v>424</v>
      </c>
      <c r="H232" s="187" t="s">
        <v>5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7" t="s">
        <v>138</v>
      </c>
      <c r="AU232" s="187" t="s">
        <v>136</v>
      </c>
      <c r="AV232" s="11" t="s">
        <v>79</v>
      </c>
      <c r="AW232" s="11" t="s">
        <v>35</v>
      </c>
      <c r="AX232" s="11" t="s">
        <v>71</v>
      </c>
      <c r="AY232" s="187" t="s">
        <v>126</v>
      </c>
    </row>
    <row r="233" spans="2:51" s="12" customFormat="1">
      <c r="B233" s="193"/>
      <c r="D233" s="186" t="s">
        <v>138</v>
      </c>
      <c r="E233" s="194" t="s">
        <v>5</v>
      </c>
      <c r="F233" s="195" t="s">
        <v>425</v>
      </c>
      <c r="H233" s="196">
        <v>3</v>
      </c>
      <c r="I233" s="197"/>
      <c r="L233" s="193"/>
      <c r="M233" s="198"/>
      <c r="N233" s="199"/>
      <c r="O233" s="199"/>
      <c r="P233" s="199"/>
      <c r="Q233" s="199"/>
      <c r="R233" s="199"/>
      <c r="S233" s="199"/>
      <c r="T233" s="200"/>
      <c r="AT233" s="194" t="s">
        <v>138</v>
      </c>
      <c r="AU233" s="194" t="s">
        <v>136</v>
      </c>
      <c r="AV233" s="12" t="s">
        <v>81</v>
      </c>
      <c r="AW233" s="12" t="s">
        <v>35</v>
      </c>
      <c r="AX233" s="12" t="s">
        <v>71</v>
      </c>
      <c r="AY233" s="194" t="s">
        <v>126</v>
      </c>
    </row>
    <row r="234" spans="2:51" s="11" customFormat="1">
      <c r="B234" s="185"/>
      <c r="D234" s="186" t="s">
        <v>138</v>
      </c>
      <c r="E234" s="187" t="s">
        <v>5</v>
      </c>
      <c r="F234" s="188" t="s">
        <v>407</v>
      </c>
      <c r="H234" s="187" t="s">
        <v>5</v>
      </c>
      <c r="I234" s="189"/>
      <c r="L234" s="185"/>
      <c r="M234" s="190"/>
      <c r="N234" s="191"/>
      <c r="O234" s="191"/>
      <c r="P234" s="191"/>
      <c r="Q234" s="191"/>
      <c r="R234" s="191"/>
      <c r="S234" s="191"/>
      <c r="T234" s="192"/>
      <c r="AT234" s="187" t="s">
        <v>138</v>
      </c>
      <c r="AU234" s="187" t="s">
        <v>136</v>
      </c>
      <c r="AV234" s="11" t="s">
        <v>79</v>
      </c>
      <c r="AW234" s="11" t="s">
        <v>35</v>
      </c>
      <c r="AX234" s="11" t="s">
        <v>71</v>
      </c>
      <c r="AY234" s="187" t="s">
        <v>126</v>
      </c>
    </row>
    <row r="235" spans="2:51" s="12" customFormat="1">
      <c r="B235" s="193"/>
      <c r="D235" s="186" t="s">
        <v>138</v>
      </c>
      <c r="E235" s="194" t="s">
        <v>5</v>
      </c>
      <c r="F235" s="195" t="s">
        <v>485</v>
      </c>
      <c r="H235" s="196">
        <v>4.25</v>
      </c>
      <c r="I235" s="197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4" t="s">
        <v>138</v>
      </c>
      <c r="AU235" s="194" t="s">
        <v>136</v>
      </c>
      <c r="AV235" s="12" t="s">
        <v>81</v>
      </c>
      <c r="AW235" s="12" t="s">
        <v>35</v>
      </c>
      <c r="AX235" s="12" t="s">
        <v>71</v>
      </c>
      <c r="AY235" s="194" t="s">
        <v>126</v>
      </c>
    </row>
    <row r="236" spans="2:51" s="11" customFormat="1">
      <c r="B236" s="185"/>
      <c r="D236" s="186" t="s">
        <v>138</v>
      </c>
      <c r="E236" s="187" t="s">
        <v>5</v>
      </c>
      <c r="F236" s="188" t="s">
        <v>427</v>
      </c>
      <c r="H236" s="187" t="s">
        <v>5</v>
      </c>
      <c r="I236" s="189"/>
      <c r="L236" s="185"/>
      <c r="M236" s="190"/>
      <c r="N236" s="191"/>
      <c r="O236" s="191"/>
      <c r="P236" s="191"/>
      <c r="Q236" s="191"/>
      <c r="R236" s="191"/>
      <c r="S236" s="191"/>
      <c r="T236" s="192"/>
      <c r="AT236" s="187" t="s">
        <v>138</v>
      </c>
      <c r="AU236" s="187" t="s">
        <v>136</v>
      </c>
      <c r="AV236" s="11" t="s">
        <v>79</v>
      </c>
      <c r="AW236" s="11" t="s">
        <v>35</v>
      </c>
      <c r="AX236" s="11" t="s">
        <v>71</v>
      </c>
      <c r="AY236" s="187" t="s">
        <v>126</v>
      </c>
    </row>
    <row r="237" spans="2:51" s="12" customFormat="1">
      <c r="B237" s="193"/>
      <c r="D237" s="186" t="s">
        <v>138</v>
      </c>
      <c r="E237" s="194" t="s">
        <v>5</v>
      </c>
      <c r="F237" s="195" t="s">
        <v>486</v>
      </c>
      <c r="H237" s="196">
        <v>12.5</v>
      </c>
      <c r="I237" s="197"/>
      <c r="L237" s="193"/>
      <c r="M237" s="198"/>
      <c r="N237" s="199"/>
      <c r="O237" s="199"/>
      <c r="P237" s="199"/>
      <c r="Q237" s="199"/>
      <c r="R237" s="199"/>
      <c r="S237" s="199"/>
      <c r="T237" s="200"/>
      <c r="AT237" s="194" t="s">
        <v>138</v>
      </c>
      <c r="AU237" s="194" t="s">
        <v>136</v>
      </c>
      <c r="AV237" s="12" t="s">
        <v>81</v>
      </c>
      <c r="AW237" s="12" t="s">
        <v>35</v>
      </c>
      <c r="AX237" s="12" t="s">
        <v>71</v>
      </c>
      <c r="AY237" s="194" t="s">
        <v>126</v>
      </c>
    </row>
    <row r="238" spans="2:51" s="11" customFormat="1">
      <c r="B238" s="185"/>
      <c r="D238" s="186" t="s">
        <v>138</v>
      </c>
      <c r="E238" s="187" t="s">
        <v>5</v>
      </c>
      <c r="F238" s="188" t="s">
        <v>429</v>
      </c>
      <c r="H238" s="187" t="s">
        <v>5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7" t="s">
        <v>138</v>
      </c>
      <c r="AU238" s="187" t="s">
        <v>136</v>
      </c>
      <c r="AV238" s="11" t="s">
        <v>79</v>
      </c>
      <c r="AW238" s="11" t="s">
        <v>35</v>
      </c>
      <c r="AX238" s="11" t="s">
        <v>71</v>
      </c>
      <c r="AY238" s="187" t="s">
        <v>126</v>
      </c>
    </row>
    <row r="239" spans="2:51" s="12" customFormat="1">
      <c r="B239" s="193"/>
      <c r="D239" s="186" t="s">
        <v>138</v>
      </c>
      <c r="E239" s="194" t="s">
        <v>5</v>
      </c>
      <c r="F239" s="195" t="s">
        <v>487</v>
      </c>
      <c r="H239" s="196">
        <v>12.75</v>
      </c>
      <c r="I239" s="197"/>
      <c r="L239" s="193"/>
      <c r="M239" s="198"/>
      <c r="N239" s="199"/>
      <c r="O239" s="199"/>
      <c r="P239" s="199"/>
      <c r="Q239" s="199"/>
      <c r="R239" s="199"/>
      <c r="S239" s="199"/>
      <c r="T239" s="200"/>
      <c r="AT239" s="194" t="s">
        <v>138</v>
      </c>
      <c r="AU239" s="194" t="s">
        <v>136</v>
      </c>
      <c r="AV239" s="12" t="s">
        <v>81</v>
      </c>
      <c r="AW239" s="12" t="s">
        <v>35</v>
      </c>
      <c r="AX239" s="12" t="s">
        <v>71</v>
      </c>
      <c r="AY239" s="194" t="s">
        <v>126</v>
      </c>
    </row>
    <row r="240" spans="2:51" s="13" customFormat="1">
      <c r="B240" s="201"/>
      <c r="D240" s="186" t="s">
        <v>138</v>
      </c>
      <c r="E240" s="202" t="s">
        <v>5</v>
      </c>
      <c r="F240" s="203" t="s">
        <v>155</v>
      </c>
      <c r="H240" s="204">
        <v>59.6</v>
      </c>
      <c r="I240" s="205"/>
      <c r="L240" s="201"/>
      <c r="M240" s="206"/>
      <c r="N240" s="207"/>
      <c r="O240" s="207"/>
      <c r="P240" s="207"/>
      <c r="Q240" s="207"/>
      <c r="R240" s="207"/>
      <c r="S240" s="207"/>
      <c r="T240" s="208"/>
      <c r="AT240" s="202" t="s">
        <v>138</v>
      </c>
      <c r="AU240" s="202" t="s">
        <v>136</v>
      </c>
      <c r="AV240" s="13" t="s">
        <v>135</v>
      </c>
      <c r="AW240" s="13" t="s">
        <v>35</v>
      </c>
      <c r="AX240" s="13" t="s">
        <v>79</v>
      </c>
      <c r="AY240" s="202" t="s">
        <v>126</v>
      </c>
    </row>
    <row r="241" spans="2:65" s="10" customFormat="1" ht="29.85" customHeight="1">
      <c r="B241" s="159"/>
      <c r="D241" s="160" t="s">
        <v>70</v>
      </c>
      <c r="E241" s="170" t="s">
        <v>378</v>
      </c>
      <c r="F241" s="170" t="s">
        <v>379</v>
      </c>
      <c r="I241" s="162"/>
      <c r="J241" s="171">
        <f>BK241</f>
        <v>0</v>
      </c>
      <c r="L241" s="159"/>
      <c r="M241" s="164"/>
      <c r="N241" s="165"/>
      <c r="O241" s="165"/>
      <c r="P241" s="166">
        <f>SUM(P242:P257)</f>
        <v>0</v>
      </c>
      <c r="Q241" s="165"/>
      <c r="R241" s="166">
        <f>SUM(R242:R257)</f>
        <v>0</v>
      </c>
      <c r="S241" s="165"/>
      <c r="T241" s="167">
        <f>SUM(T242:T257)</f>
        <v>0</v>
      </c>
      <c r="AR241" s="160" t="s">
        <v>79</v>
      </c>
      <c r="AT241" s="168" t="s">
        <v>70</v>
      </c>
      <c r="AU241" s="168" t="s">
        <v>79</v>
      </c>
      <c r="AY241" s="160" t="s">
        <v>126</v>
      </c>
      <c r="BK241" s="169">
        <f>SUM(BK242:BK257)</f>
        <v>0</v>
      </c>
    </row>
    <row r="242" spans="2:65" s="1" customFormat="1" ht="25.5" customHeight="1">
      <c r="B242" s="172"/>
      <c r="C242" s="173" t="s">
        <v>272</v>
      </c>
      <c r="D242" s="173" t="s">
        <v>130</v>
      </c>
      <c r="E242" s="174" t="s">
        <v>381</v>
      </c>
      <c r="F242" s="175" t="s">
        <v>382</v>
      </c>
      <c r="G242" s="176" t="s">
        <v>164</v>
      </c>
      <c r="H242" s="177">
        <v>191.02</v>
      </c>
      <c r="I242" s="178"/>
      <c r="J242" s="179">
        <f>ROUND(I242*H242,2)</f>
        <v>0</v>
      </c>
      <c r="K242" s="175" t="s">
        <v>134</v>
      </c>
      <c r="L242" s="40"/>
      <c r="M242" s="180" t="s">
        <v>5</v>
      </c>
      <c r="N242" s="181" t="s">
        <v>42</v>
      </c>
      <c r="O242" s="41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AR242" s="23" t="s">
        <v>135</v>
      </c>
      <c r="AT242" s="23" t="s">
        <v>130</v>
      </c>
      <c r="AU242" s="23" t="s">
        <v>81</v>
      </c>
      <c r="AY242" s="23" t="s">
        <v>126</v>
      </c>
      <c r="BE242" s="184">
        <f>IF(N242="základní",J242,0)</f>
        <v>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23" t="s">
        <v>79</v>
      </c>
      <c r="BK242" s="184">
        <f>ROUND(I242*H242,2)</f>
        <v>0</v>
      </c>
      <c r="BL242" s="23" t="s">
        <v>135</v>
      </c>
      <c r="BM242" s="23" t="s">
        <v>488</v>
      </c>
    </row>
    <row r="243" spans="2:65" s="11" customFormat="1">
      <c r="B243" s="185"/>
      <c r="D243" s="186" t="s">
        <v>138</v>
      </c>
      <c r="E243" s="187" t="s">
        <v>5</v>
      </c>
      <c r="F243" s="188" t="s">
        <v>489</v>
      </c>
      <c r="H243" s="187" t="s">
        <v>5</v>
      </c>
      <c r="I243" s="189"/>
      <c r="L243" s="185"/>
      <c r="M243" s="190"/>
      <c r="N243" s="191"/>
      <c r="O243" s="191"/>
      <c r="P243" s="191"/>
      <c r="Q243" s="191"/>
      <c r="R243" s="191"/>
      <c r="S243" s="191"/>
      <c r="T243" s="192"/>
      <c r="AT243" s="187" t="s">
        <v>138</v>
      </c>
      <c r="AU243" s="187" t="s">
        <v>81</v>
      </c>
      <c r="AV243" s="11" t="s">
        <v>79</v>
      </c>
      <c r="AW243" s="11" t="s">
        <v>35</v>
      </c>
      <c r="AX243" s="11" t="s">
        <v>71</v>
      </c>
      <c r="AY243" s="187" t="s">
        <v>126</v>
      </c>
    </row>
    <row r="244" spans="2:65" s="12" customFormat="1">
      <c r="B244" s="193"/>
      <c r="D244" s="186" t="s">
        <v>138</v>
      </c>
      <c r="E244" s="194" t="s">
        <v>5</v>
      </c>
      <c r="F244" s="195" t="s">
        <v>490</v>
      </c>
      <c r="H244" s="196">
        <v>131.41800000000001</v>
      </c>
      <c r="I244" s="197"/>
      <c r="L244" s="193"/>
      <c r="M244" s="198"/>
      <c r="N244" s="199"/>
      <c r="O244" s="199"/>
      <c r="P244" s="199"/>
      <c r="Q244" s="199"/>
      <c r="R244" s="199"/>
      <c r="S244" s="199"/>
      <c r="T244" s="200"/>
      <c r="AT244" s="194" t="s">
        <v>138</v>
      </c>
      <c r="AU244" s="194" t="s">
        <v>81</v>
      </c>
      <c r="AV244" s="12" t="s">
        <v>81</v>
      </c>
      <c r="AW244" s="12" t="s">
        <v>35</v>
      </c>
      <c r="AX244" s="12" t="s">
        <v>71</v>
      </c>
      <c r="AY244" s="194" t="s">
        <v>126</v>
      </c>
    </row>
    <row r="245" spans="2:65" s="11" customFormat="1">
      <c r="B245" s="185"/>
      <c r="D245" s="186" t="s">
        <v>138</v>
      </c>
      <c r="E245" s="187" t="s">
        <v>5</v>
      </c>
      <c r="F245" s="188" t="s">
        <v>491</v>
      </c>
      <c r="H245" s="187" t="s">
        <v>5</v>
      </c>
      <c r="I245" s="189"/>
      <c r="L245" s="185"/>
      <c r="M245" s="190"/>
      <c r="N245" s="191"/>
      <c r="O245" s="191"/>
      <c r="P245" s="191"/>
      <c r="Q245" s="191"/>
      <c r="R245" s="191"/>
      <c r="S245" s="191"/>
      <c r="T245" s="192"/>
      <c r="AT245" s="187" t="s">
        <v>138</v>
      </c>
      <c r="AU245" s="187" t="s">
        <v>81</v>
      </c>
      <c r="AV245" s="11" t="s">
        <v>79</v>
      </c>
      <c r="AW245" s="11" t="s">
        <v>35</v>
      </c>
      <c r="AX245" s="11" t="s">
        <v>71</v>
      </c>
      <c r="AY245" s="187" t="s">
        <v>126</v>
      </c>
    </row>
    <row r="246" spans="2:65" s="12" customFormat="1">
      <c r="B246" s="193"/>
      <c r="D246" s="186" t="s">
        <v>138</v>
      </c>
      <c r="E246" s="194" t="s">
        <v>5</v>
      </c>
      <c r="F246" s="195" t="s">
        <v>492</v>
      </c>
      <c r="H246" s="196">
        <v>46.328000000000003</v>
      </c>
      <c r="I246" s="197"/>
      <c r="L246" s="193"/>
      <c r="M246" s="198"/>
      <c r="N246" s="199"/>
      <c r="O246" s="199"/>
      <c r="P246" s="199"/>
      <c r="Q246" s="199"/>
      <c r="R246" s="199"/>
      <c r="S246" s="199"/>
      <c r="T246" s="200"/>
      <c r="AT246" s="194" t="s">
        <v>138</v>
      </c>
      <c r="AU246" s="194" t="s">
        <v>81</v>
      </c>
      <c r="AV246" s="12" t="s">
        <v>81</v>
      </c>
      <c r="AW246" s="12" t="s">
        <v>35</v>
      </c>
      <c r="AX246" s="12" t="s">
        <v>71</v>
      </c>
      <c r="AY246" s="194" t="s">
        <v>126</v>
      </c>
    </row>
    <row r="247" spans="2:65" s="11" customFormat="1">
      <c r="B247" s="185"/>
      <c r="D247" s="186" t="s">
        <v>138</v>
      </c>
      <c r="E247" s="187" t="s">
        <v>5</v>
      </c>
      <c r="F247" s="188" t="s">
        <v>493</v>
      </c>
      <c r="H247" s="187" t="s">
        <v>5</v>
      </c>
      <c r="I247" s="189"/>
      <c r="L247" s="185"/>
      <c r="M247" s="190"/>
      <c r="N247" s="191"/>
      <c r="O247" s="191"/>
      <c r="P247" s="191"/>
      <c r="Q247" s="191"/>
      <c r="R247" s="191"/>
      <c r="S247" s="191"/>
      <c r="T247" s="192"/>
      <c r="AT247" s="187" t="s">
        <v>138</v>
      </c>
      <c r="AU247" s="187" t="s">
        <v>81</v>
      </c>
      <c r="AV247" s="11" t="s">
        <v>79</v>
      </c>
      <c r="AW247" s="11" t="s">
        <v>35</v>
      </c>
      <c r="AX247" s="11" t="s">
        <v>71</v>
      </c>
      <c r="AY247" s="187" t="s">
        <v>126</v>
      </c>
    </row>
    <row r="248" spans="2:65" s="12" customFormat="1">
      <c r="B248" s="193"/>
      <c r="D248" s="186" t="s">
        <v>138</v>
      </c>
      <c r="E248" s="194" t="s">
        <v>5</v>
      </c>
      <c r="F248" s="195" t="s">
        <v>494</v>
      </c>
      <c r="H248" s="196">
        <v>13.273999999999999</v>
      </c>
      <c r="I248" s="197"/>
      <c r="L248" s="193"/>
      <c r="M248" s="198"/>
      <c r="N248" s="199"/>
      <c r="O248" s="199"/>
      <c r="P248" s="199"/>
      <c r="Q248" s="199"/>
      <c r="R248" s="199"/>
      <c r="S248" s="199"/>
      <c r="T248" s="200"/>
      <c r="AT248" s="194" t="s">
        <v>138</v>
      </c>
      <c r="AU248" s="194" t="s">
        <v>81</v>
      </c>
      <c r="AV248" s="12" t="s">
        <v>81</v>
      </c>
      <c r="AW248" s="12" t="s">
        <v>35</v>
      </c>
      <c r="AX248" s="12" t="s">
        <v>71</v>
      </c>
      <c r="AY248" s="194" t="s">
        <v>126</v>
      </c>
    </row>
    <row r="249" spans="2:65" s="13" customFormat="1">
      <c r="B249" s="201"/>
      <c r="D249" s="186" t="s">
        <v>138</v>
      </c>
      <c r="E249" s="202" t="s">
        <v>5</v>
      </c>
      <c r="F249" s="203" t="s">
        <v>155</v>
      </c>
      <c r="H249" s="204">
        <v>191.02</v>
      </c>
      <c r="I249" s="205"/>
      <c r="L249" s="201"/>
      <c r="M249" s="206"/>
      <c r="N249" s="207"/>
      <c r="O249" s="207"/>
      <c r="P249" s="207"/>
      <c r="Q249" s="207"/>
      <c r="R249" s="207"/>
      <c r="S249" s="207"/>
      <c r="T249" s="208"/>
      <c r="AT249" s="202" t="s">
        <v>138</v>
      </c>
      <c r="AU249" s="202" t="s">
        <v>81</v>
      </c>
      <c r="AV249" s="13" t="s">
        <v>135</v>
      </c>
      <c r="AW249" s="13" t="s">
        <v>35</v>
      </c>
      <c r="AX249" s="13" t="s">
        <v>79</v>
      </c>
      <c r="AY249" s="202" t="s">
        <v>126</v>
      </c>
    </row>
    <row r="250" spans="2:65" s="1" customFormat="1" ht="38.25" customHeight="1">
      <c r="B250" s="172"/>
      <c r="C250" s="173" t="s">
        <v>278</v>
      </c>
      <c r="D250" s="173" t="s">
        <v>130</v>
      </c>
      <c r="E250" s="174" t="s">
        <v>389</v>
      </c>
      <c r="F250" s="175" t="s">
        <v>390</v>
      </c>
      <c r="G250" s="176" t="s">
        <v>164</v>
      </c>
      <c r="H250" s="177">
        <v>764.08</v>
      </c>
      <c r="I250" s="178"/>
      <c r="J250" s="179">
        <f>ROUND(I250*H250,2)</f>
        <v>0</v>
      </c>
      <c r="K250" s="175" t="s">
        <v>134</v>
      </c>
      <c r="L250" s="40"/>
      <c r="M250" s="180" t="s">
        <v>5</v>
      </c>
      <c r="N250" s="181" t="s">
        <v>42</v>
      </c>
      <c r="O250" s="41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23" t="s">
        <v>135</v>
      </c>
      <c r="AT250" s="23" t="s">
        <v>130</v>
      </c>
      <c r="AU250" s="23" t="s">
        <v>81</v>
      </c>
      <c r="AY250" s="23" t="s">
        <v>126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3" t="s">
        <v>79</v>
      </c>
      <c r="BK250" s="184">
        <f>ROUND(I250*H250,2)</f>
        <v>0</v>
      </c>
      <c r="BL250" s="23" t="s">
        <v>135</v>
      </c>
      <c r="BM250" s="23" t="s">
        <v>495</v>
      </c>
    </row>
    <row r="251" spans="2:65" s="11" customFormat="1">
      <c r="B251" s="185"/>
      <c r="D251" s="186" t="s">
        <v>138</v>
      </c>
      <c r="E251" s="187" t="s">
        <v>5</v>
      </c>
      <c r="F251" s="188" t="s">
        <v>489</v>
      </c>
      <c r="H251" s="187" t="s">
        <v>5</v>
      </c>
      <c r="I251" s="189"/>
      <c r="L251" s="185"/>
      <c r="M251" s="190"/>
      <c r="N251" s="191"/>
      <c r="O251" s="191"/>
      <c r="P251" s="191"/>
      <c r="Q251" s="191"/>
      <c r="R251" s="191"/>
      <c r="S251" s="191"/>
      <c r="T251" s="192"/>
      <c r="AT251" s="187" t="s">
        <v>138</v>
      </c>
      <c r="AU251" s="187" t="s">
        <v>81</v>
      </c>
      <c r="AV251" s="11" t="s">
        <v>79</v>
      </c>
      <c r="AW251" s="11" t="s">
        <v>35</v>
      </c>
      <c r="AX251" s="11" t="s">
        <v>71</v>
      </c>
      <c r="AY251" s="187" t="s">
        <v>126</v>
      </c>
    </row>
    <row r="252" spans="2:65" s="12" customFormat="1">
      <c r="B252" s="193"/>
      <c r="D252" s="186" t="s">
        <v>138</v>
      </c>
      <c r="E252" s="194" t="s">
        <v>5</v>
      </c>
      <c r="F252" s="195" t="s">
        <v>496</v>
      </c>
      <c r="H252" s="196">
        <v>525.67200000000003</v>
      </c>
      <c r="I252" s="197"/>
      <c r="L252" s="193"/>
      <c r="M252" s="198"/>
      <c r="N252" s="199"/>
      <c r="O252" s="199"/>
      <c r="P252" s="199"/>
      <c r="Q252" s="199"/>
      <c r="R252" s="199"/>
      <c r="S252" s="199"/>
      <c r="T252" s="200"/>
      <c r="AT252" s="194" t="s">
        <v>138</v>
      </c>
      <c r="AU252" s="194" t="s">
        <v>81</v>
      </c>
      <c r="AV252" s="12" t="s">
        <v>81</v>
      </c>
      <c r="AW252" s="12" t="s">
        <v>35</v>
      </c>
      <c r="AX252" s="12" t="s">
        <v>71</v>
      </c>
      <c r="AY252" s="194" t="s">
        <v>126</v>
      </c>
    </row>
    <row r="253" spans="2:65" s="11" customFormat="1">
      <c r="B253" s="185"/>
      <c r="D253" s="186" t="s">
        <v>138</v>
      </c>
      <c r="E253" s="187" t="s">
        <v>5</v>
      </c>
      <c r="F253" s="188" t="s">
        <v>491</v>
      </c>
      <c r="H253" s="187" t="s">
        <v>5</v>
      </c>
      <c r="I253" s="189"/>
      <c r="L253" s="185"/>
      <c r="M253" s="190"/>
      <c r="N253" s="191"/>
      <c r="O253" s="191"/>
      <c r="P253" s="191"/>
      <c r="Q253" s="191"/>
      <c r="R253" s="191"/>
      <c r="S253" s="191"/>
      <c r="T253" s="192"/>
      <c r="AT253" s="187" t="s">
        <v>138</v>
      </c>
      <c r="AU253" s="187" t="s">
        <v>81</v>
      </c>
      <c r="AV253" s="11" t="s">
        <v>79</v>
      </c>
      <c r="AW253" s="11" t="s">
        <v>35</v>
      </c>
      <c r="AX253" s="11" t="s">
        <v>71</v>
      </c>
      <c r="AY253" s="187" t="s">
        <v>126</v>
      </c>
    </row>
    <row r="254" spans="2:65" s="12" customFormat="1">
      <c r="B254" s="193"/>
      <c r="D254" s="186" t="s">
        <v>138</v>
      </c>
      <c r="E254" s="194" t="s">
        <v>5</v>
      </c>
      <c r="F254" s="195" t="s">
        <v>497</v>
      </c>
      <c r="H254" s="196">
        <v>185.31200000000001</v>
      </c>
      <c r="I254" s="197"/>
      <c r="L254" s="193"/>
      <c r="M254" s="198"/>
      <c r="N254" s="199"/>
      <c r="O254" s="199"/>
      <c r="P254" s="199"/>
      <c r="Q254" s="199"/>
      <c r="R254" s="199"/>
      <c r="S254" s="199"/>
      <c r="T254" s="200"/>
      <c r="AT254" s="194" t="s">
        <v>138</v>
      </c>
      <c r="AU254" s="194" t="s">
        <v>81</v>
      </c>
      <c r="AV254" s="12" t="s">
        <v>81</v>
      </c>
      <c r="AW254" s="12" t="s">
        <v>35</v>
      </c>
      <c r="AX254" s="12" t="s">
        <v>71</v>
      </c>
      <c r="AY254" s="194" t="s">
        <v>126</v>
      </c>
    </row>
    <row r="255" spans="2:65" s="11" customFormat="1">
      <c r="B255" s="185"/>
      <c r="D255" s="186" t="s">
        <v>138</v>
      </c>
      <c r="E255" s="187" t="s">
        <v>5</v>
      </c>
      <c r="F255" s="188" t="s">
        <v>493</v>
      </c>
      <c r="H255" s="187" t="s">
        <v>5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7" t="s">
        <v>138</v>
      </c>
      <c r="AU255" s="187" t="s">
        <v>81</v>
      </c>
      <c r="AV255" s="11" t="s">
        <v>79</v>
      </c>
      <c r="AW255" s="11" t="s">
        <v>35</v>
      </c>
      <c r="AX255" s="11" t="s">
        <v>71</v>
      </c>
      <c r="AY255" s="187" t="s">
        <v>126</v>
      </c>
    </row>
    <row r="256" spans="2:65" s="12" customFormat="1">
      <c r="B256" s="193"/>
      <c r="D256" s="186" t="s">
        <v>138</v>
      </c>
      <c r="E256" s="194" t="s">
        <v>5</v>
      </c>
      <c r="F256" s="195" t="s">
        <v>498</v>
      </c>
      <c r="H256" s="196">
        <v>53.095999999999997</v>
      </c>
      <c r="I256" s="197"/>
      <c r="L256" s="193"/>
      <c r="M256" s="198"/>
      <c r="N256" s="199"/>
      <c r="O256" s="199"/>
      <c r="P256" s="199"/>
      <c r="Q256" s="199"/>
      <c r="R256" s="199"/>
      <c r="S256" s="199"/>
      <c r="T256" s="200"/>
      <c r="AT256" s="194" t="s">
        <v>138</v>
      </c>
      <c r="AU256" s="194" t="s">
        <v>81</v>
      </c>
      <c r="AV256" s="12" t="s">
        <v>81</v>
      </c>
      <c r="AW256" s="12" t="s">
        <v>35</v>
      </c>
      <c r="AX256" s="12" t="s">
        <v>71</v>
      </c>
      <c r="AY256" s="194" t="s">
        <v>126</v>
      </c>
    </row>
    <row r="257" spans="2:51" s="13" customFormat="1">
      <c r="B257" s="201"/>
      <c r="D257" s="186" t="s">
        <v>138</v>
      </c>
      <c r="E257" s="202" t="s">
        <v>5</v>
      </c>
      <c r="F257" s="203" t="s">
        <v>155</v>
      </c>
      <c r="H257" s="204">
        <v>764.08</v>
      </c>
      <c r="I257" s="205"/>
      <c r="L257" s="201"/>
      <c r="M257" s="219"/>
      <c r="N257" s="220"/>
      <c r="O257" s="220"/>
      <c r="P257" s="220"/>
      <c r="Q257" s="220"/>
      <c r="R257" s="220"/>
      <c r="S257" s="220"/>
      <c r="T257" s="221"/>
      <c r="AT257" s="202" t="s">
        <v>138</v>
      </c>
      <c r="AU257" s="202" t="s">
        <v>81</v>
      </c>
      <c r="AV257" s="13" t="s">
        <v>135</v>
      </c>
      <c r="AW257" s="13" t="s">
        <v>35</v>
      </c>
      <c r="AX257" s="13" t="s">
        <v>79</v>
      </c>
      <c r="AY257" s="202" t="s">
        <v>126</v>
      </c>
    </row>
    <row r="258" spans="2:51" s="1" customFormat="1" ht="6.95" customHeight="1">
      <c r="B258" s="55"/>
      <c r="C258" s="56"/>
      <c r="D258" s="56"/>
      <c r="E258" s="56"/>
      <c r="F258" s="56"/>
      <c r="G258" s="56"/>
      <c r="H258" s="56"/>
      <c r="I258" s="126"/>
      <c r="J258" s="56"/>
      <c r="K258" s="56"/>
      <c r="L258" s="40"/>
    </row>
  </sheetData>
  <autoFilter ref="C83:K257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8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88</v>
      </c>
      <c r="G1" s="344" t="s">
        <v>89</v>
      </c>
      <c r="H1" s="344"/>
      <c r="I1" s="102"/>
      <c r="J1" s="101" t="s">
        <v>90</v>
      </c>
      <c r="K1" s="100" t="s">
        <v>91</v>
      </c>
      <c r="L1" s="101" t="s">
        <v>92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3" t="s">
        <v>87</v>
      </c>
    </row>
    <row r="3" spans="1:70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81</v>
      </c>
    </row>
    <row r="4" spans="1:70" ht="36.950000000000003" customHeight="1">
      <c r="B4" s="27"/>
      <c r="C4" s="28"/>
      <c r="D4" s="29" t="s">
        <v>93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1:70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1:70" ht="16.5" customHeight="1">
      <c r="B7" s="27"/>
      <c r="C7" s="28"/>
      <c r="D7" s="28"/>
      <c r="E7" s="345" t="str">
        <f>'Rekapitulace stavby'!K6</f>
        <v>III-18035 Dnešice-oprava</v>
      </c>
      <c r="F7" s="346"/>
      <c r="G7" s="346"/>
      <c r="H7" s="346"/>
      <c r="I7" s="104"/>
      <c r="J7" s="28"/>
      <c r="K7" s="30"/>
    </row>
    <row r="8" spans="1:70" s="1" customFormat="1" ht="15">
      <c r="B8" s="40"/>
      <c r="C8" s="41"/>
      <c r="D8" s="36" t="s">
        <v>94</v>
      </c>
      <c r="E8" s="41"/>
      <c r="F8" s="41"/>
      <c r="G8" s="41"/>
      <c r="H8" s="41"/>
      <c r="I8" s="105"/>
      <c r="J8" s="41"/>
      <c r="K8" s="44"/>
    </row>
    <row r="9" spans="1:70" s="1" customFormat="1" ht="36.950000000000003" customHeight="1">
      <c r="B9" s="40"/>
      <c r="C9" s="41"/>
      <c r="D9" s="41"/>
      <c r="E9" s="347" t="s">
        <v>499</v>
      </c>
      <c r="F9" s="348"/>
      <c r="G9" s="348"/>
      <c r="H9" s="348"/>
      <c r="I9" s="105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1:70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14. 1. 2018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Ing. Jiří Ulman</v>
      </c>
      <c r="F21" s="41"/>
      <c r="G21" s="41"/>
      <c r="H21" s="41"/>
      <c r="I21" s="106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36" t="s">
        <v>5</v>
      </c>
      <c r="F24" s="336"/>
      <c r="G24" s="336"/>
      <c r="H24" s="33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37</v>
      </c>
      <c r="E27" s="41"/>
      <c r="F27" s="41"/>
      <c r="G27" s="41"/>
      <c r="H27" s="41"/>
      <c r="I27" s="105"/>
      <c r="J27" s="115">
        <f>ROUND(J78,2)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6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7">
        <f>ROUND(SUM(BE78:BE102), 2)</f>
        <v>0</v>
      </c>
      <c r="G30" s="41"/>
      <c r="H30" s="41"/>
      <c r="I30" s="118">
        <v>0.21</v>
      </c>
      <c r="J30" s="117">
        <f>ROUND(ROUND((SUM(BE78:BE102)),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7">
        <f>ROUND(SUM(BF78:BF102), 2)</f>
        <v>0</v>
      </c>
      <c r="G31" s="41"/>
      <c r="H31" s="41"/>
      <c r="I31" s="118">
        <v>0.15</v>
      </c>
      <c r="J31" s="117">
        <f>ROUND(ROUND((SUM(BF78:BF102)),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44</v>
      </c>
      <c r="F32" s="117">
        <f>ROUND(SUM(BG78:BG102), 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45</v>
      </c>
      <c r="F33" s="117">
        <f>ROUND(SUM(BH78:BH102), 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46</v>
      </c>
      <c r="F34" s="117">
        <f>ROUND(SUM(BI78:BI102), 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47</v>
      </c>
      <c r="E36" s="70"/>
      <c r="F36" s="70"/>
      <c r="G36" s="121" t="s">
        <v>48</v>
      </c>
      <c r="H36" s="122" t="s">
        <v>49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0000000000003" customHeight="1">
      <c r="B42" s="40"/>
      <c r="C42" s="29" t="s">
        <v>96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III-18035 Dnešice-oprava</v>
      </c>
      <c r="F45" s="346"/>
      <c r="G45" s="346"/>
      <c r="H45" s="346"/>
      <c r="I45" s="105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VRN - Vedlejší rozpočtové náklady</v>
      </c>
      <c r="F47" s="348"/>
      <c r="G47" s="348"/>
      <c r="H47" s="34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Dnešice</v>
      </c>
      <c r="G49" s="41"/>
      <c r="H49" s="41"/>
      <c r="I49" s="106" t="s">
        <v>25</v>
      </c>
      <c r="J49" s="107" t="str">
        <f>IF(J12="","",J12)</f>
        <v>14. 1. 2018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33</v>
      </c>
      <c r="J51" s="336" t="str">
        <f>E21</f>
        <v>Ing. Jiří Ulman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340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47" s="1" customFormat="1" ht="29.25" customHeight="1">
      <c r="B54" s="40"/>
      <c r="C54" s="129" t="s">
        <v>97</v>
      </c>
      <c r="D54" s="119"/>
      <c r="E54" s="119"/>
      <c r="F54" s="119"/>
      <c r="G54" s="119"/>
      <c r="H54" s="119"/>
      <c r="I54" s="130"/>
      <c r="J54" s="131" t="s">
        <v>98</v>
      </c>
      <c r="K54" s="13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99</v>
      </c>
      <c r="D56" s="41"/>
      <c r="E56" s="41"/>
      <c r="F56" s="41"/>
      <c r="G56" s="41"/>
      <c r="H56" s="41"/>
      <c r="I56" s="105"/>
      <c r="J56" s="115">
        <f>J78</f>
        <v>0</v>
      </c>
      <c r="K56" s="44"/>
      <c r="AU56" s="23" t="s">
        <v>100</v>
      </c>
    </row>
    <row r="57" spans="2:47" s="7" customFormat="1" ht="24.95" customHeight="1">
      <c r="B57" s="134"/>
      <c r="C57" s="135"/>
      <c r="D57" s="136" t="s">
        <v>499</v>
      </c>
      <c r="E57" s="137"/>
      <c r="F57" s="137"/>
      <c r="G57" s="137"/>
      <c r="H57" s="137"/>
      <c r="I57" s="138"/>
      <c r="J57" s="139">
        <f>J79</f>
        <v>0</v>
      </c>
      <c r="K57" s="140"/>
    </row>
    <row r="58" spans="2:47" s="8" customFormat="1" ht="19.899999999999999" customHeight="1">
      <c r="B58" s="141"/>
      <c r="C58" s="142"/>
      <c r="D58" s="143" t="s">
        <v>500</v>
      </c>
      <c r="E58" s="144"/>
      <c r="F58" s="144"/>
      <c r="G58" s="144"/>
      <c r="H58" s="144"/>
      <c r="I58" s="145"/>
      <c r="J58" s="146">
        <f>J88</f>
        <v>0</v>
      </c>
      <c r="K58" s="147"/>
    </row>
    <row r="59" spans="2:47" s="1" customFormat="1" ht="21.75" customHeight="1">
      <c r="B59" s="40"/>
      <c r="C59" s="41"/>
      <c r="D59" s="41"/>
      <c r="E59" s="41"/>
      <c r="F59" s="41"/>
      <c r="G59" s="41"/>
      <c r="H59" s="41"/>
      <c r="I59" s="105"/>
      <c r="J59" s="41"/>
      <c r="K59" s="44"/>
    </row>
    <row r="60" spans="2:47" s="1" customFormat="1" ht="6.95" customHeight="1">
      <c r="B60" s="55"/>
      <c r="C60" s="56"/>
      <c r="D60" s="56"/>
      <c r="E60" s="56"/>
      <c r="F60" s="56"/>
      <c r="G60" s="56"/>
      <c r="H60" s="56"/>
      <c r="I60" s="126"/>
      <c r="J60" s="56"/>
      <c r="K60" s="57"/>
    </row>
    <row r="64" spans="2:47" s="1" customFormat="1" ht="6.95" customHeight="1">
      <c r="B64" s="58"/>
      <c r="C64" s="59"/>
      <c r="D64" s="59"/>
      <c r="E64" s="59"/>
      <c r="F64" s="59"/>
      <c r="G64" s="59"/>
      <c r="H64" s="59"/>
      <c r="I64" s="127"/>
      <c r="J64" s="59"/>
      <c r="K64" s="59"/>
      <c r="L64" s="40"/>
    </row>
    <row r="65" spans="2:65" s="1" customFormat="1" ht="36.950000000000003" customHeight="1">
      <c r="B65" s="40"/>
      <c r="C65" s="60" t="s">
        <v>110</v>
      </c>
      <c r="L65" s="40"/>
    </row>
    <row r="66" spans="2:65" s="1" customFormat="1" ht="6.95" customHeight="1">
      <c r="B66" s="40"/>
      <c r="L66" s="40"/>
    </row>
    <row r="67" spans="2:65" s="1" customFormat="1" ht="14.45" customHeight="1">
      <c r="B67" s="40"/>
      <c r="C67" s="62" t="s">
        <v>19</v>
      </c>
      <c r="L67" s="40"/>
    </row>
    <row r="68" spans="2:65" s="1" customFormat="1" ht="16.5" customHeight="1">
      <c r="B68" s="40"/>
      <c r="E68" s="341" t="str">
        <f>E7</f>
        <v>III-18035 Dnešice-oprava</v>
      </c>
      <c r="F68" s="342"/>
      <c r="G68" s="342"/>
      <c r="H68" s="342"/>
      <c r="L68" s="40"/>
    </row>
    <row r="69" spans="2:65" s="1" customFormat="1" ht="14.45" customHeight="1">
      <c r="B69" s="40"/>
      <c r="C69" s="62" t="s">
        <v>94</v>
      </c>
      <c r="L69" s="40"/>
    </row>
    <row r="70" spans="2:65" s="1" customFormat="1" ht="17.25" customHeight="1">
      <c r="B70" s="40"/>
      <c r="E70" s="310" t="str">
        <f>E9</f>
        <v>VRN - Vedlejší rozpočtové náklady</v>
      </c>
      <c r="F70" s="343"/>
      <c r="G70" s="343"/>
      <c r="H70" s="343"/>
      <c r="L70" s="40"/>
    </row>
    <row r="71" spans="2:65" s="1" customFormat="1" ht="6.95" customHeight="1">
      <c r="B71" s="40"/>
      <c r="L71" s="40"/>
    </row>
    <row r="72" spans="2:65" s="1" customFormat="1" ht="18" customHeight="1">
      <c r="B72" s="40"/>
      <c r="C72" s="62" t="s">
        <v>23</v>
      </c>
      <c r="F72" s="148" t="str">
        <f>F12</f>
        <v>Dnešice</v>
      </c>
      <c r="I72" s="149" t="s">
        <v>25</v>
      </c>
      <c r="J72" s="66" t="str">
        <f>IF(J12="","",J12)</f>
        <v>14. 1. 2018</v>
      </c>
      <c r="L72" s="40"/>
    </row>
    <row r="73" spans="2:65" s="1" customFormat="1" ht="6.95" customHeight="1">
      <c r="B73" s="40"/>
      <c r="L73" s="40"/>
    </row>
    <row r="74" spans="2:65" s="1" customFormat="1" ht="15">
      <c r="B74" s="40"/>
      <c r="C74" s="62" t="s">
        <v>27</v>
      </c>
      <c r="F74" s="148" t="str">
        <f>E15</f>
        <v xml:space="preserve"> </v>
      </c>
      <c r="I74" s="149" t="s">
        <v>33</v>
      </c>
      <c r="J74" s="148" t="str">
        <f>E21</f>
        <v>Ing. Jiří Ulman</v>
      </c>
      <c r="L74" s="40"/>
    </row>
    <row r="75" spans="2:65" s="1" customFormat="1" ht="14.45" customHeight="1">
      <c r="B75" s="40"/>
      <c r="C75" s="62" t="s">
        <v>31</v>
      </c>
      <c r="F75" s="148" t="str">
        <f>IF(E18="","",E18)</f>
        <v/>
      </c>
      <c r="L75" s="40"/>
    </row>
    <row r="76" spans="2:65" s="1" customFormat="1" ht="10.35" customHeight="1">
      <c r="B76" s="40"/>
      <c r="L76" s="40"/>
    </row>
    <row r="77" spans="2:65" s="9" customFormat="1" ht="29.25" customHeight="1">
      <c r="B77" s="150"/>
      <c r="C77" s="151" t="s">
        <v>111</v>
      </c>
      <c r="D77" s="152" t="s">
        <v>56</v>
      </c>
      <c r="E77" s="152" t="s">
        <v>52</v>
      </c>
      <c r="F77" s="152" t="s">
        <v>112</v>
      </c>
      <c r="G77" s="152" t="s">
        <v>113</v>
      </c>
      <c r="H77" s="152" t="s">
        <v>114</v>
      </c>
      <c r="I77" s="153" t="s">
        <v>115</v>
      </c>
      <c r="J77" s="152" t="s">
        <v>98</v>
      </c>
      <c r="K77" s="154" t="s">
        <v>116</v>
      </c>
      <c r="L77" s="150"/>
      <c r="M77" s="72" t="s">
        <v>117</v>
      </c>
      <c r="N77" s="73" t="s">
        <v>41</v>
      </c>
      <c r="O77" s="73" t="s">
        <v>118</v>
      </c>
      <c r="P77" s="73" t="s">
        <v>119</v>
      </c>
      <c r="Q77" s="73" t="s">
        <v>120</v>
      </c>
      <c r="R77" s="73" t="s">
        <v>121</v>
      </c>
      <c r="S77" s="73" t="s">
        <v>122</v>
      </c>
      <c r="T77" s="74" t="s">
        <v>123</v>
      </c>
    </row>
    <row r="78" spans="2:65" s="1" customFormat="1" ht="29.25" customHeight="1">
      <c r="B78" s="40"/>
      <c r="C78" s="76" t="s">
        <v>99</v>
      </c>
      <c r="J78" s="155">
        <f>BK78</f>
        <v>0</v>
      </c>
      <c r="L78" s="40"/>
      <c r="M78" s="75"/>
      <c r="N78" s="67"/>
      <c r="O78" s="67"/>
      <c r="P78" s="156">
        <f>P79</f>
        <v>0</v>
      </c>
      <c r="Q78" s="67"/>
      <c r="R78" s="156">
        <f>R79</f>
        <v>0</v>
      </c>
      <c r="S78" s="67"/>
      <c r="T78" s="157">
        <f>T79</f>
        <v>0</v>
      </c>
      <c r="AT78" s="23" t="s">
        <v>70</v>
      </c>
      <c r="AU78" s="23" t="s">
        <v>100</v>
      </c>
      <c r="BK78" s="158">
        <f>BK79</f>
        <v>0</v>
      </c>
    </row>
    <row r="79" spans="2:65" s="10" customFormat="1" ht="37.35" customHeight="1">
      <c r="B79" s="159"/>
      <c r="D79" s="160" t="s">
        <v>70</v>
      </c>
      <c r="E79" s="161" t="s">
        <v>85</v>
      </c>
      <c r="F79" s="161" t="s">
        <v>86</v>
      </c>
      <c r="I79" s="162"/>
      <c r="J79" s="163">
        <f>BK79</f>
        <v>0</v>
      </c>
      <c r="L79" s="159"/>
      <c r="M79" s="164"/>
      <c r="N79" s="165"/>
      <c r="O79" s="165"/>
      <c r="P79" s="166">
        <f>P80+SUM(P81:P88)</f>
        <v>0</v>
      </c>
      <c r="Q79" s="165"/>
      <c r="R79" s="166">
        <f>R80+SUM(R81:R88)</f>
        <v>0</v>
      </c>
      <c r="S79" s="165"/>
      <c r="T79" s="167">
        <f>T80+SUM(T81:T88)</f>
        <v>0</v>
      </c>
      <c r="AR79" s="160" t="s">
        <v>174</v>
      </c>
      <c r="AT79" s="168" t="s">
        <v>70</v>
      </c>
      <c r="AU79" s="168" t="s">
        <v>71</v>
      </c>
      <c r="AY79" s="160" t="s">
        <v>126</v>
      </c>
      <c r="BK79" s="169">
        <f>BK80+SUM(BK81:BK88)</f>
        <v>0</v>
      </c>
    </row>
    <row r="80" spans="2:65" s="1" customFormat="1" ht="16.5" customHeight="1">
      <c r="B80" s="172"/>
      <c r="C80" s="173" t="s">
        <v>79</v>
      </c>
      <c r="D80" s="173" t="s">
        <v>130</v>
      </c>
      <c r="E80" s="174" t="s">
        <v>501</v>
      </c>
      <c r="F80" s="175" t="s">
        <v>502</v>
      </c>
      <c r="G80" s="176" t="s">
        <v>503</v>
      </c>
      <c r="H80" s="177">
        <v>1</v>
      </c>
      <c r="I80" s="178"/>
      <c r="J80" s="179">
        <f>ROUND(I80*H80,2)</f>
        <v>0</v>
      </c>
      <c r="K80" s="175" t="s">
        <v>177</v>
      </c>
      <c r="L80" s="40"/>
      <c r="M80" s="180" t="s">
        <v>5</v>
      </c>
      <c r="N80" s="181" t="s">
        <v>42</v>
      </c>
      <c r="O80" s="41"/>
      <c r="P80" s="182">
        <f>O80*H80</f>
        <v>0</v>
      </c>
      <c r="Q80" s="182">
        <v>0</v>
      </c>
      <c r="R80" s="182">
        <f>Q80*H80</f>
        <v>0</v>
      </c>
      <c r="S80" s="182">
        <v>0</v>
      </c>
      <c r="T80" s="183">
        <f>S80*H80</f>
        <v>0</v>
      </c>
      <c r="AR80" s="23" t="s">
        <v>504</v>
      </c>
      <c r="AT80" s="23" t="s">
        <v>130</v>
      </c>
      <c r="AU80" s="23" t="s">
        <v>79</v>
      </c>
      <c r="AY80" s="23" t="s">
        <v>126</v>
      </c>
      <c r="BE80" s="184">
        <f>IF(N80="základní",J80,0)</f>
        <v>0</v>
      </c>
      <c r="BF80" s="184">
        <f>IF(N80="snížená",J80,0)</f>
        <v>0</v>
      </c>
      <c r="BG80" s="184">
        <f>IF(N80="zákl. přenesená",J80,0)</f>
        <v>0</v>
      </c>
      <c r="BH80" s="184">
        <f>IF(N80="sníž. přenesená",J80,0)</f>
        <v>0</v>
      </c>
      <c r="BI80" s="184">
        <f>IF(N80="nulová",J80,0)</f>
        <v>0</v>
      </c>
      <c r="BJ80" s="23" t="s">
        <v>79</v>
      </c>
      <c r="BK80" s="184">
        <f>ROUND(I80*H80,2)</f>
        <v>0</v>
      </c>
      <c r="BL80" s="23" t="s">
        <v>504</v>
      </c>
      <c r="BM80" s="23" t="s">
        <v>505</v>
      </c>
    </row>
    <row r="81" spans="2:65" s="12" customFormat="1">
      <c r="B81" s="193"/>
      <c r="D81" s="186" t="s">
        <v>138</v>
      </c>
      <c r="E81" s="194" t="s">
        <v>5</v>
      </c>
      <c r="F81" s="195" t="s">
        <v>79</v>
      </c>
      <c r="H81" s="196">
        <v>1</v>
      </c>
      <c r="I81" s="197"/>
      <c r="L81" s="193"/>
      <c r="M81" s="198"/>
      <c r="N81" s="199"/>
      <c r="O81" s="199"/>
      <c r="P81" s="199"/>
      <c r="Q81" s="199"/>
      <c r="R81" s="199"/>
      <c r="S81" s="199"/>
      <c r="T81" s="200"/>
      <c r="AT81" s="194" t="s">
        <v>138</v>
      </c>
      <c r="AU81" s="194" t="s">
        <v>79</v>
      </c>
      <c r="AV81" s="12" t="s">
        <v>81</v>
      </c>
      <c r="AW81" s="12" t="s">
        <v>35</v>
      </c>
      <c r="AX81" s="12" t="s">
        <v>79</v>
      </c>
      <c r="AY81" s="194" t="s">
        <v>126</v>
      </c>
    </row>
    <row r="82" spans="2:65" s="1" customFormat="1" ht="16.5" customHeight="1">
      <c r="B82" s="172"/>
      <c r="C82" s="173" t="s">
        <v>81</v>
      </c>
      <c r="D82" s="173" t="s">
        <v>130</v>
      </c>
      <c r="E82" s="174" t="s">
        <v>506</v>
      </c>
      <c r="F82" s="175" t="s">
        <v>507</v>
      </c>
      <c r="G82" s="176" t="s">
        <v>202</v>
      </c>
      <c r="H82" s="177">
        <v>4</v>
      </c>
      <c r="I82" s="178"/>
      <c r="J82" s="179">
        <f>ROUND(I82*H82,2)</f>
        <v>0</v>
      </c>
      <c r="K82" s="175" t="s">
        <v>134</v>
      </c>
      <c r="L82" s="40"/>
      <c r="M82" s="180" t="s">
        <v>5</v>
      </c>
      <c r="N82" s="181" t="s">
        <v>42</v>
      </c>
      <c r="O82" s="41"/>
      <c r="P82" s="182">
        <f>O82*H82</f>
        <v>0</v>
      </c>
      <c r="Q82" s="182">
        <v>0</v>
      </c>
      <c r="R82" s="182">
        <f>Q82*H82</f>
        <v>0</v>
      </c>
      <c r="S82" s="182">
        <v>0</v>
      </c>
      <c r="T82" s="183">
        <f>S82*H82</f>
        <v>0</v>
      </c>
      <c r="AR82" s="23" t="s">
        <v>504</v>
      </c>
      <c r="AT82" s="23" t="s">
        <v>130</v>
      </c>
      <c r="AU82" s="23" t="s">
        <v>79</v>
      </c>
      <c r="AY82" s="23" t="s">
        <v>126</v>
      </c>
      <c r="BE82" s="184">
        <f>IF(N82="základní",J82,0)</f>
        <v>0</v>
      </c>
      <c r="BF82" s="184">
        <f>IF(N82="snížená",J82,0)</f>
        <v>0</v>
      </c>
      <c r="BG82" s="184">
        <f>IF(N82="zákl. přenesená",J82,0)</f>
        <v>0</v>
      </c>
      <c r="BH82" s="184">
        <f>IF(N82="sníž. přenesená",J82,0)</f>
        <v>0</v>
      </c>
      <c r="BI82" s="184">
        <f>IF(N82="nulová",J82,0)</f>
        <v>0</v>
      </c>
      <c r="BJ82" s="23" t="s">
        <v>79</v>
      </c>
      <c r="BK82" s="184">
        <f>ROUND(I82*H82,2)</f>
        <v>0</v>
      </c>
      <c r="BL82" s="23" t="s">
        <v>504</v>
      </c>
      <c r="BM82" s="23" t="s">
        <v>508</v>
      </c>
    </row>
    <row r="83" spans="2:65" s="11" customFormat="1">
      <c r="B83" s="185"/>
      <c r="D83" s="186" t="s">
        <v>138</v>
      </c>
      <c r="E83" s="187" t="s">
        <v>5</v>
      </c>
      <c r="F83" s="188" t="s">
        <v>509</v>
      </c>
      <c r="H83" s="187" t="s">
        <v>5</v>
      </c>
      <c r="I83" s="189"/>
      <c r="L83" s="185"/>
      <c r="M83" s="190"/>
      <c r="N83" s="191"/>
      <c r="O83" s="191"/>
      <c r="P83" s="191"/>
      <c r="Q83" s="191"/>
      <c r="R83" s="191"/>
      <c r="S83" s="191"/>
      <c r="T83" s="192"/>
      <c r="AT83" s="187" t="s">
        <v>138</v>
      </c>
      <c r="AU83" s="187" t="s">
        <v>79</v>
      </c>
      <c r="AV83" s="11" t="s">
        <v>79</v>
      </c>
      <c r="AW83" s="11" t="s">
        <v>35</v>
      </c>
      <c r="AX83" s="11" t="s">
        <v>71</v>
      </c>
      <c r="AY83" s="187" t="s">
        <v>126</v>
      </c>
    </row>
    <row r="84" spans="2:65" s="12" customFormat="1">
      <c r="B84" s="193"/>
      <c r="D84" s="186" t="s">
        <v>138</v>
      </c>
      <c r="E84" s="194" t="s">
        <v>5</v>
      </c>
      <c r="F84" s="195" t="s">
        <v>135</v>
      </c>
      <c r="H84" s="196">
        <v>4</v>
      </c>
      <c r="I84" s="197"/>
      <c r="L84" s="193"/>
      <c r="M84" s="198"/>
      <c r="N84" s="199"/>
      <c r="O84" s="199"/>
      <c r="P84" s="199"/>
      <c r="Q84" s="199"/>
      <c r="R84" s="199"/>
      <c r="S84" s="199"/>
      <c r="T84" s="200"/>
      <c r="AT84" s="194" t="s">
        <v>138</v>
      </c>
      <c r="AU84" s="194" t="s">
        <v>79</v>
      </c>
      <c r="AV84" s="12" t="s">
        <v>81</v>
      </c>
      <c r="AW84" s="12" t="s">
        <v>35</v>
      </c>
      <c r="AX84" s="12" t="s">
        <v>71</v>
      </c>
      <c r="AY84" s="194" t="s">
        <v>126</v>
      </c>
    </row>
    <row r="85" spans="2:65" s="13" customFormat="1">
      <c r="B85" s="201"/>
      <c r="D85" s="186" t="s">
        <v>138</v>
      </c>
      <c r="E85" s="202" t="s">
        <v>5</v>
      </c>
      <c r="F85" s="203" t="s">
        <v>155</v>
      </c>
      <c r="H85" s="204">
        <v>4</v>
      </c>
      <c r="I85" s="205"/>
      <c r="L85" s="201"/>
      <c r="M85" s="206"/>
      <c r="N85" s="207"/>
      <c r="O85" s="207"/>
      <c r="P85" s="207"/>
      <c r="Q85" s="207"/>
      <c r="R85" s="207"/>
      <c r="S85" s="207"/>
      <c r="T85" s="208"/>
      <c r="AT85" s="202" t="s">
        <v>138</v>
      </c>
      <c r="AU85" s="202" t="s">
        <v>79</v>
      </c>
      <c r="AV85" s="13" t="s">
        <v>135</v>
      </c>
      <c r="AW85" s="13" t="s">
        <v>35</v>
      </c>
      <c r="AX85" s="13" t="s">
        <v>79</v>
      </c>
      <c r="AY85" s="202" t="s">
        <v>126</v>
      </c>
    </row>
    <row r="86" spans="2:65" s="1" customFormat="1" ht="16.5" customHeight="1">
      <c r="B86" s="172"/>
      <c r="C86" s="173" t="s">
        <v>136</v>
      </c>
      <c r="D86" s="173" t="s">
        <v>130</v>
      </c>
      <c r="E86" s="174" t="s">
        <v>510</v>
      </c>
      <c r="F86" s="175" t="s">
        <v>511</v>
      </c>
      <c r="G86" s="176" t="s">
        <v>503</v>
      </c>
      <c r="H86" s="177">
        <v>1</v>
      </c>
      <c r="I86" s="178"/>
      <c r="J86" s="179">
        <f>ROUND(I86*H86,2)</f>
        <v>0</v>
      </c>
      <c r="K86" s="175" t="s">
        <v>177</v>
      </c>
      <c r="L86" s="40"/>
      <c r="M86" s="180" t="s">
        <v>5</v>
      </c>
      <c r="N86" s="181" t="s">
        <v>42</v>
      </c>
      <c r="O86" s="41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AR86" s="23" t="s">
        <v>504</v>
      </c>
      <c r="AT86" s="23" t="s">
        <v>130</v>
      </c>
      <c r="AU86" s="23" t="s">
        <v>79</v>
      </c>
      <c r="AY86" s="23" t="s">
        <v>126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23" t="s">
        <v>79</v>
      </c>
      <c r="BK86" s="184">
        <f>ROUND(I86*H86,2)</f>
        <v>0</v>
      </c>
      <c r="BL86" s="23" t="s">
        <v>504</v>
      </c>
      <c r="BM86" s="23" t="s">
        <v>512</v>
      </c>
    </row>
    <row r="87" spans="2:65" s="12" customFormat="1">
      <c r="B87" s="193"/>
      <c r="D87" s="186" t="s">
        <v>138</v>
      </c>
      <c r="E87" s="194" t="s">
        <v>5</v>
      </c>
      <c r="F87" s="195" t="s">
        <v>79</v>
      </c>
      <c r="H87" s="196">
        <v>1</v>
      </c>
      <c r="I87" s="197"/>
      <c r="L87" s="193"/>
      <c r="M87" s="198"/>
      <c r="N87" s="199"/>
      <c r="O87" s="199"/>
      <c r="P87" s="199"/>
      <c r="Q87" s="199"/>
      <c r="R87" s="199"/>
      <c r="S87" s="199"/>
      <c r="T87" s="200"/>
      <c r="AT87" s="194" t="s">
        <v>138</v>
      </c>
      <c r="AU87" s="194" t="s">
        <v>79</v>
      </c>
      <c r="AV87" s="12" t="s">
        <v>81</v>
      </c>
      <c r="AW87" s="12" t="s">
        <v>35</v>
      </c>
      <c r="AX87" s="12" t="s">
        <v>79</v>
      </c>
      <c r="AY87" s="194" t="s">
        <v>126</v>
      </c>
    </row>
    <row r="88" spans="2:65" s="10" customFormat="1" ht="29.85" customHeight="1">
      <c r="B88" s="159"/>
      <c r="D88" s="160" t="s">
        <v>70</v>
      </c>
      <c r="E88" s="170" t="s">
        <v>513</v>
      </c>
      <c r="F88" s="170" t="s">
        <v>514</v>
      </c>
      <c r="I88" s="162"/>
      <c r="J88" s="171">
        <f>BK88</f>
        <v>0</v>
      </c>
      <c r="L88" s="159"/>
      <c r="M88" s="164"/>
      <c r="N88" s="165"/>
      <c r="O88" s="165"/>
      <c r="P88" s="166">
        <f>SUM(P89:P102)</f>
        <v>0</v>
      </c>
      <c r="Q88" s="165"/>
      <c r="R88" s="166">
        <f>SUM(R89:R102)</f>
        <v>0</v>
      </c>
      <c r="S88" s="165"/>
      <c r="T88" s="167">
        <f>SUM(T89:T102)</f>
        <v>0</v>
      </c>
      <c r="AR88" s="160" t="s">
        <v>174</v>
      </c>
      <c r="AT88" s="168" t="s">
        <v>70</v>
      </c>
      <c r="AU88" s="168" t="s">
        <v>79</v>
      </c>
      <c r="AY88" s="160" t="s">
        <v>126</v>
      </c>
      <c r="BK88" s="169">
        <f>SUM(BK89:BK102)</f>
        <v>0</v>
      </c>
    </row>
    <row r="89" spans="2:65" s="1" customFormat="1" ht="16.5" customHeight="1">
      <c r="B89" s="172"/>
      <c r="C89" s="173" t="s">
        <v>135</v>
      </c>
      <c r="D89" s="173" t="s">
        <v>130</v>
      </c>
      <c r="E89" s="174" t="s">
        <v>515</v>
      </c>
      <c r="F89" s="175" t="s">
        <v>516</v>
      </c>
      <c r="G89" s="176" t="s">
        <v>503</v>
      </c>
      <c r="H89" s="177">
        <v>1</v>
      </c>
      <c r="I89" s="178"/>
      <c r="J89" s="179">
        <f>ROUND(I89*H89,2)</f>
        <v>0</v>
      </c>
      <c r="K89" s="175" t="s">
        <v>517</v>
      </c>
      <c r="L89" s="40"/>
      <c r="M89" s="180" t="s">
        <v>5</v>
      </c>
      <c r="N89" s="181" t="s">
        <v>42</v>
      </c>
      <c r="O89" s="41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23" t="s">
        <v>504</v>
      </c>
      <c r="AT89" s="23" t="s">
        <v>130</v>
      </c>
      <c r="AU89" s="23" t="s">
        <v>81</v>
      </c>
      <c r="AY89" s="23" t="s">
        <v>126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23" t="s">
        <v>79</v>
      </c>
      <c r="BK89" s="184">
        <f>ROUND(I89*H89,2)</f>
        <v>0</v>
      </c>
      <c r="BL89" s="23" t="s">
        <v>504</v>
      </c>
      <c r="BM89" s="23" t="s">
        <v>518</v>
      </c>
    </row>
    <row r="90" spans="2:65" s="1" customFormat="1" ht="16.5" customHeight="1">
      <c r="B90" s="172"/>
      <c r="C90" s="173" t="s">
        <v>174</v>
      </c>
      <c r="D90" s="173" t="s">
        <v>130</v>
      </c>
      <c r="E90" s="174" t="s">
        <v>519</v>
      </c>
      <c r="F90" s="175" t="s">
        <v>520</v>
      </c>
      <c r="G90" s="176" t="s">
        <v>503</v>
      </c>
      <c r="H90" s="177">
        <v>1</v>
      </c>
      <c r="I90" s="178"/>
      <c r="J90" s="179">
        <f>ROUND(I90*H90,2)</f>
        <v>0</v>
      </c>
      <c r="K90" s="175" t="s">
        <v>517</v>
      </c>
      <c r="L90" s="40"/>
      <c r="M90" s="180" t="s">
        <v>5</v>
      </c>
      <c r="N90" s="181" t="s">
        <v>42</v>
      </c>
      <c r="O90" s="41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AR90" s="23" t="s">
        <v>504</v>
      </c>
      <c r="AT90" s="23" t="s">
        <v>130</v>
      </c>
      <c r="AU90" s="23" t="s">
        <v>81</v>
      </c>
      <c r="AY90" s="23" t="s">
        <v>126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23" t="s">
        <v>79</v>
      </c>
      <c r="BK90" s="184">
        <f>ROUND(I90*H90,2)</f>
        <v>0</v>
      </c>
      <c r="BL90" s="23" t="s">
        <v>504</v>
      </c>
      <c r="BM90" s="23" t="s">
        <v>521</v>
      </c>
    </row>
    <row r="91" spans="2:65" s="11" customFormat="1">
      <c r="B91" s="185"/>
      <c r="D91" s="186" t="s">
        <v>138</v>
      </c>
      <c r="E91" s="187" t="s">
        <v>5</v>
      </c>
      <c r="F91" s="188" t="s">
        <v>522</v>
      </c>
      <c r="H91" s="187" t="s">
        <v>5</v>
      </c>
      <c r="I91" s="189"/>
      <c r="L91" s="185"/>
      <c r="M91" s="190"/>
      <c r="N91" s="191"/>
      <c r="O91" s="191"/>
      <c r="P91" s="191"/>
      <c r="Q91" s="191"/>
      <c r="R91" s="191"/>
      <c r="S91" s="191"/>
      <c r="T91" s="192"/>
      <c r="AT91" s="187" t="s">
        <v>138</v>
      </c>
      <c r="AU91" s="187" t="s">
        <v>81</v>
      </c>
      <c r="AV91" s="11" t="s">
        <v>79</v>
      </c>
      <c r="AW91" s="11" t="s">
        <v>35</v>
      </c>
      <c r="AX91" s="11" t="s">
        <v>71</v>
      </c>
      <c r="AY91" s="187" t="s">
        <v>126</v>
      </c>
    </row>
    <row r="92" spans="2:65" s="12" customFormat="1">
      <c r="B92" s="193"/>
      <c r="D92" s="186" t="s">
        <v>138</v>
      </c>
      <c r="E92" s="194" t="s">
        <v>5</v>
      </c>
      <c r="F92" s="195" t="s">
        <v>79</v>
      </c>
      <c r="H92" s="196">
        <v>1</v>
      </c>
      <c r="I92" s="197"/>
      <c r="L92" s="193"/>
      <c r="M92" s="198"/>
      <c r="N92" s="199"/>
      <c r="O92" s="199"/>
      <c r="P92" s="199"/>
      <c r="Q92" s="199"/>
      <c r="R92" s="199"/>
      <c r="S92" s="199"/>
      <c r="T92" s="200"/>
      <c r="AT92" s="194" t="s">
        <v>138</v>
      </c>
      <c r="AU92" s="194" t="s">
        <v>81</v>
      </c>
      <c r="AV92" s="12" t="s">
        <v>81</v>
      </c>
      <c r="AW92" s="12" t="s">
        <v>35</v>
      </c>
      <c r="AX92" s="12" t="s">
        <v>71</v>
      </c>
      <c r="AY92" s="194" t="s">
        <v>126</v>
      </c>
    </row>
    <row r="93" spans="2:65" s="13" customFormat="1">
      <c r="B93" s="201"/>
      <c r="D93" s="186" t="s">
        <v>138</v>
      </c>
      <c r="E93" s="202" t="s">
        <v>5</v>
      </c>
      <c r="F93" s="203" t="s">
        <v>155</v>
      </c>
      <c r="H93" s="204">
        <v>1</v>
      </c>
      <c r="I93" s="205"/>
      <c r="L93" s="201"/>
      <c r="M93" s="206"/>
      <c r="N93" s="207"/>
      <c r="O93" s="207"/>
      <c r="P93" s="207"/>
      <c r="Q93" s="207"/>
      <c r="R93" s="207"/>
      <c r="S93" s="207"/>
      <c r="T93" s="208"/>
      <c r="AT93" s="202" t="s">
        <v>138</v>
      </c>
      <c r="AU93" s="202" t="s">
        <v>81</v>
      </c>
      <c r="AV93" s="13" t="s">
        <v>135</v>
      </c>
      <c r="AW93" s="13" t="s">
        <v>35</v>
      </c>
      <c r="AX93" s="13" t="s">
        <v>79</v>
      </c>
      <c r="AY93" s="202" t="s">
        <v>126</v>
      </c>
    </row>
    <row r="94" spans="2:65" s="1" customFormat="1" ht="25.5" customHeight="1">
      <c r="B94" s="172"/>
      <c r="C94" s="173" t="s">
        <v>179</v>
      </c>
      <c r="D94" s="173" t="s">
        <v>130</v>
      </c>
      <c r="E94" s="174" t="s">
        <v>523</v>
      </c>
      <c r="F94" s="175" t="s">
        <v>524</v>
      </c>
      <c r="G94" s="176" t="s">
        <v>503</v>
      </c>
      <c r="H94" s="177">
        <v>1</v>
      </c>
      <c r="I94" s="178"/>
      <c r="J94" s="179">
        <f>ROUND(I94*H94,2)</f>
        <v>0</v>
      </c>
      <c r="K94" s="175" t="s">
        <v>177</v>
      </c>
      <c r="L94" s="40"/>
      <c r="M94" s="180" t="s">
        <v>5</v>
      </c>
      <c r="N94" s="181" t="s">
        <v>42</v>
      </c>
      <c r="O94" s="41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23" t="s">
        <v>504</v>
      </c>
      <c r="AT94" s="23" t="s">
        <v>130</v>
      </c>
      <c r="AU94" s="23" t="s">
        <v>81</v>
      </c>
      <c r="AY94" s="23" t="s">
        <v>126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3" t="s">
        <v>79</v>
      </c>
      <c r="BK94" s="184">
        <f>ROUND(I94*H94,2)</f>
        <v>0</v>
      </c>
      <c r="BL94" s="23" t="s">
        <v>504</v>
      </c>
      <c r="BM94" s="23" t="s">
        <v>525</v>
      </c>
    </row>
    <row r="95" spans="2:65" s="12" customFormat="1">
      <c r="B95" s="193"/>
      <c r="D95" s="186" t="s">
        <v>138</v>
      </c>
      <c r="E95" s="194" t="s">
        <v>5</v>
      </c>
      <c r="F95" s="195" t="s">
        <v>79</v>
      </c>
      <c r="H95" s="196">
        <v>1</v>
      </c>
      <c r="I95" s="197"/>
      <c r="L95" s="193"/>
      <c r="M95" s="198"/>
      <c r="N95" s="199"/>
      <c r="O95" s="199"/>
      <c r="P95" s="199"/>
      <c r="Q95" s="199"/>
      <c r="R95" s="199"/>
      <c r="S95" s="199"/>
      <c r="T95" s="200"/>
      <c r="AT95" s="194" t="s">
        <v>138</v>
      </c>
      <c r="AU95" s="194" t="s">
        <v>81</v>
      </c>
      <c r="AV95" s="12" t="s">
        <v>81</v>
      </c>
      <c r="AW95" s="12" t="s">
        <v>35</v>
      </c>
      <c r="AX95" s="12" t="s">
        <v>79</v>
      </c>
      <c r="AY95" s="194" t="s">
        <v>126</v>
      </c>
    </row>
    <row r="96" spans="2:65" s="1" customFormat="1" ht="16.5" customHeight="1">
      <c r="B96" s="172"/>
      <c r="C96" s="173" t="s">
        <v>187</v>
      </c>
      <c r="D96" s="173" t="s">
        <v>130</v>
      </c>
      <c r="E96" s="174" t="s">
        <v>526</v>
      </c>
      <c r="F96" s="175" t="s">
        <v>527</v>
      </c>
      <c r="G96" s="176" t="s">
        <v>503</v>
      </c>
      <c r="H96" s="177">
        <v>1</v>
      </c>
      <c r="I96" s="178"/>
      <c r="J96" s="179">
        <f>ROUND(I96*H96,2)</f>
        <v>0</v>
      </c>
      <c r="K96" s="175" t="s">
        <v>177</v>
      </c>
      <c r="L96" s="40"/>
      <c r="M96" s="180" t="s">
        <v>5</v>
      </c>
      <c r="N96" s="181" t="s">
        <v>42</v>
      </c>
      <c r="O96" s="41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23" t="s">
        <v>504</v>
      </c>
      <c r="AT96" s="23" t="s">
        <v>130</v>
      </c>
      <c r="AU96" s="23" t="s">
        <v>81</v>
      </c>
      <c r="AY96" s="23" t="s">
        <v>126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23" t="s">
        <v>79</v>
      </c>
      <c r="BK96" s="184">
        <f>ROUND(I96*H96,2)</f>
        <v>0</v>
      </c>
      <c r="BL96" s="23" t="s">
        <v>504</v>
      </c>
      <c r="BM96" s="23" t="s">
        <v>528</v>
      </c>
    </row>
    <row r="97" spans="2:65" s="12" customFormat="1">
      <c r="B97" s="193"/>
      <c r="D97" s="186" t="s">
        <v>138</v>
      </c>
      <c r="E97" s="194" t="s">
        <v>5</v>
      </c>
      <c r="F97" s="195" t="s">
        <v>79</v>
      </c>
      <c r="H97" s="196">
        <v>1</v>
      </c>
      <c r="I97" s="197"/>
      <c r="L97" s="193"/>
      <c r="M97" s="198"/>
      <c r="N97" s="199"/>
      <c r="O97" s="199"/>
      <c r="P97" s="199"/>
      <c r="Q97" s="199"/>
      <c r="R97" s="199"/>
      <c r="S97" s="199"/>
      <c r="T97" s="200"/>
      <c r="AT97" s="194" t="s">
        <v>138</v>
      </c>
      <c r="AU97" s="194" t="s">
        <v>81</v>
      </c>
      <c r="AV97" s="12" t="s">
        <v>81</v>
      </c>
      <c r="AW97" s="12" t="s">
        <v>35</v>
      </c>
      <c r="AX97" s="12" t="s">
        <v>79</v>
      </c>
      <c r="AY97" s="194" t="s">
        <v>126</v>
      </c>
    </row>
    <row r="98" spans="2:65" s="1" customFormat="1" ht="25.5" customHeight="1">
      <c r="B98" s="172"/>
      <c r="C98" s="173" t="s">
        <v>184</v>
      </c>
      <c r="D98" s="173" t="s">
        <v>130</v>
      </c>
      <c r="E98" s="174" t="s">
        <v>529</v>
      </c>
      <c r="F98" s="175" t="s">
        <v>530</v>
      </c>
      <c r="G98" s="176" t="s">
        <v>202</v>
      </c>
      <c r="H98" s="177">
        <v>10</v>
      </c>
      <c r="I98" s="178"/>
      <c r="J98" s="179">
        <f>ROUND(I98*H98,2)</f>
        <v>0</v>
      </c>
      <c r="K98" s="175" t="s">
        <v>177</v>
      </c>
      <c r="L98" s="40"/>
      <c r="M98" s="180" t="s">
        <v>5</v>
      </c>
      <c r="N98" s="181" t="s">
        <v>42</v>
      </c>
      <c r="O98" s="41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3" t="s">
        <v>504</v>
      </c>
      <c r="AT98" s="23" t="s">
        <v>130</v>
      </c>
      <c r="AU98" s="23" t="s">
        <v>81</v>
      </c>
      <c r="AY98" s="23" t="s">
        <v>126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79</v>
      </c>
      <c r="BK98" s="184">
        <f>ROUND(I98*H98,2)</f>
        <v>0</v>
      </c>
      <c r="BL98" s="23" t="s">
        <v>504</v>
      </c>
      <c r="BM98" s="23" t="s">
        <v>531</v>
      </c>
    </row>
    <row r="99" spans="2:65" s="12" customFormat="1">
      <c r="B99" s="193"/>
      <c r="D99" s="186" t="s">
        <v>138</v>
      </c>
      <c r="E99" s="194" t="s">
        <v>5</v>
      </c>
      <c r="F99" s="195" t="s">
        <v>212</v>
      </c>
      <c r="H99" s="196">
        <v>10</v>
      </c>
      <c r="I99" s="197"/>
      <c r="L99" s="193"/>
      <c r="M99" s="198"/>
      <c r="N99" s="199"/>
      <c r="O99" s="199"/>
      <c r="P99" s="199"/>
      <c r="Q99" s="199"/>
      <c r="R99" s="199"/>
      <c r="S99" s="199"/>
      <c r="T99" s="200"/>
      <c r="AT99" s="194" t="s">
        <v>138</v>
      </c>
      <c r="AU99" s="194" t="s">
        <v>81</v>
      </c>
      <c r="AV99" s="12" t="s">
        <v>81</v>
      </c>
      <c r="AW99" s="12" t="s">
        <v>35</v>
      </c>
      <c r="AX99" s="12" t="s">
        <v>79</v>
      </c>
      <c r="AY99" s="194" t="s">
        <v>126</v>
      </c>
    </row>
    <row r="100" spans="2:65" s="1" customFormat="1" ht="25.5" customHeight="1">
      <c r="B100" s="172"/>
      <c r="C100" s="173" t="s">
        <v>206</v>
      </c>
      <c r="D100" s="173" t="s">
        <v>130</v>
      </c>
      <c r="E100" s="174" t="s">
        <v>532</v>
      </c>
      <c r="F100" s="175" t="s">
        <v>533</v>
      </c>
      <c r="G100" s="176" t="s">
        <v>503</v>
      </c>
      <c r="H100" s="177">
        <v>1</v>
      </c>
      <c r="I100" s="178"/>
      <c r="J100" s="179">
        <f>ROUND(I100*H100,2)</f>
        <v>0</v>
      </c>
      <c r="K100" s="175" t="s">
        <v>177</v>
      </c>
      <c r="L100" s="40"/>
      <c r="M100" s="180" t="s">
        <v>5</v>
      </c>
      <c r="N100" s="181" t="s">
        <v>42</v>
      </c>
      <c r="O100" s="41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3" t="s">
        <v>504</v>
      </c>
      <c r="AT100" s="23" t="s">
        <v>130</v>
      </c>
      <c r="AU100" s="23" t="s">
        <v>81</v>
      </c>
      <c r="AY100" s="23" t="s">
        <v>126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3" t="s">
        <v>79</v>
      </c>
      <c r="BK100" s="184">
        <f>ROUND(I100*H100,2)</f>
        <v>0</v>
      </c>
      <c r="BL100" s="23" t="s">
        <v>504</v>
      </c>
      <c r="BM100" s="23" t="s">
        <v>534</v>
      </c>
    </row>
    <row r="101" spans="2:65" s="12" customFormat="1">
      <c r="B101" s="193"/>
      <c r="D101" s="186" t="s">
        <v>138</v>
      </c>
      <c r="E101" s="194" t="s">
        <v>5</v>
      </c>
      <c r="F101" s="195" t="s">
        <v>79</v>
      </c>
      <c r="H101" s="196">
        <v>1</v>
      </c>
      <c r="I101" s="197"/>
      <c r="L101" s="193"/>
      <c r="M101" s="198"/>
      <c r="N101" s="199"/>
      <c r="O101" s="199"/>
      <c r="P101" s="199"/>
      <c r="Q101" s="199"/>
      <c r="R101" s="199"/>
      <c r="S101" s="199"/>
      <c r="T101" s="200"/>
      <c r="AT101" s="194" t="s">
        <v>138</v>
      </c>
      <c r="AU101" s="194" t="s">
        <v>81</v>
      </c>
      <c r="AV101" s="12" t="s">
        <v>81</v>
      </c>
      <c r="AW101" s="12" t="s">
        <v>35</v>
      </c>
      <c r="AX101" s="12" t="s">
        <v>71</v>
      </c>
      <c r="AY101" s="194" t="s">
        <v>126</v>
      </c>
    </row>
    <row r="102" spans="2:65" s="13" customFormat="1">
      <c r="B102" s="201"/>
      <c r="D102" s="186" t="s">
        <v>138</v>
      </c>
      <c r="E102" s="202" t="s">
        <v>5</v>
      </c>
      <c r="F102" s="203" t="s">
        <v>155</v>
      </c>
      <c r="H102" s="204">
        <v>1</v>
      </c>
      <c r="I102" s="205"/>
      <c r="L102" s="201"/>
      <c r="M102" s="219"/>
      <c r="N102" s="220"/>
      <c r="O102" s="220"/>
      <c r="P102" s="220"/>
      <c r="Q102" s="220"/>
      <c r="R102" s="220"/>
      <c r="S102" s="220"/>
      <c r="T102" s="221"/>
      <c r="AT102" s="202" t="s">
        <v>138</v>
      </c>
      <c r="AU102" s="202" t="s">
        <v>81</v>
      </c>
      <c r="AV102" s="13" t="s">
        <v>135</v>
      </c>
      <c r="AW102" s="13" t="s">
        <v>35</v>
      </c>
      <c r="AX102" s="13" t="s">
        <v>79</v>
      </c>
      <c r="AY102" s="202" t="s">
        <v>126</v>
      </c>
    </row>
    <row r="103" spans="2:65" s="1" customFormat="1" ht="6.95" customHeight="1">
      <c r="B103" s="55"/>
      <c r="C103" s="56"/>
      <c r="D103" s="56"/>
      <c r="E103" s="56"/>
      <c r="F103" s="56"/>
      <c r="G103" s="56"/>
      <c r="H103" s="56"/>
      <c r="I103" s="126"/>
      <c r="J103" s="56"/>
      <c r="K103" s="56"/>
      <c r="L103" s="40"/>
    </row>
  </sheetData>
  <autoFilter ref="C77:K102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25" customWidth="1"/>
    <col min="2" max="2" width="1.6640625" style="225" customWidth="1"/>
    <col min="3" max="4" width="5" style="225" customWidth="1"/>
    <col min="5" max="5" width="11.6640625" style="225" customWidth="1"/>
    <col min="6" max="6" width="9.1640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40625" style="225" customWidth="1"/>
  </cols>
  <sheetData>
    <row r="1" spans="2:1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4" customFormat="1" ht="45" customHeight="1">
      <c r="B3" s="229"/>
      <c r="C3" s="350" t="s">
        <v>535</v>
      </c>
      <c r="D3" s="350"/>
      <c r="E3" s="350"/>
      <c r="F3" s="350"/>
      <c r="G3" s="350"/>
      <c r="H3" s="350"/>
      <c r="I3" s="350"/>
      <c r="J3" s="350"/>
      <c r="K3" s="230"/>
    </row>
    <row r="4" spans="2:11" ht="25.5" customHeight="1">
      <c r="B4" s="231"/>
      <c r="C4" s="351" t="s">
        <v>536</v>
      </c>
      <c r="D4" s="351"/>
      <c r="E4" s="351"/>
      <c r="F4" s="351"/>
      <c r="G4" s="351"/>
      <c r="H4" s="351"/>
      <c r="I4" s="351"/>
      <c r="J4" s="351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49" t="s">
        <v>537</v>
      </c>
      <c r="D6" s="349"/>
      <c r="E6" s="349"/>
      <c r="F6" s="349"/>
      <c r="G6" s="349"/>
      <c r="H6" s="349"/>
      <c r="I6" s="349"/>
      <c r="J6" s="349"/>
      <c r="K6" s="232"/>
    </row>
    <row r="7" spans="2:11" ht="15" customHeight="1">
      <c r="B7" s="235"/>
      <c r="C7" s="349" t="s">
        <v>538</v>
      </c>
      <c r="D7" s="349"/>
      <c r="E7" s="349"/>
      <c r="F7" s="349"/>
      <c r="G7" s="349"/>
      <c r="H7" s="349"/>
      <c r="I7" s="349"/>
      <c r="J7" s="349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49" t="s">
        <v>539</v>
      </c>
      <c r="D9" s="349"/>
      <c r="E9" s="349"/>
      <c r="F9" s="349"/>
      <c r="G9" s="349"/>
      <c r="H9" s="349"/>
      <c r="I9" s="349"/>
      <c r="J9" s="349"/>
      <c r="K9" s="232"/>
    </row>
    <row r="10" spans="2:11" ht="15" customHeight="1">
      <c r="B10" s="235"/>
      <c r="C10" s="234"/>
      <c r="D10" s="349" t="s">
        <v>540</v>
      </c>
      <c r="E10" s="349"/>
      <c r="F10" s="349"/>
      <c r="G10" s="349"/>
      <c r="H10" s="349"/>
      <c r="I10" s="349"/>
      <c r="J10" s="349"/>
      <c r="K10" s="232"/>
    </row>
    <row r="11" spans="2:11" ht="15" customHeight="1">
      <c r="B11" s="235"/>
      <c r="C11" s="236"/>
      <c r="D11" s="349" t="s">
        <v>541</v>
      </c>
      <c r="E11" s="349"/>
      <c r="F11" s="349"/>
      <c r="G11" s="349"/>
      <c r="H11" s="349"/>
      <c r="I11" s="349"/>
      <c r="J11" s="349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49" t="s">
        <v>542</v>
      </c>
      <c r="E13" s="349"/>
      <c r="F13" s="349"/>
      <c r="G13" s="349"/>
      <c r="H13" s="349"/>
      <c r="I13" s="349"/>
      <c r="J13" s="349"/>
      <c r="K13" s="232"/>
    </row>
    <row r="14" spans="2:11" ht="15" customHeight="1">
      <c r="B14" s="235"/>
      <c r="C14" s="236"/>
      <c r="D14" s="349" t="s">
        <v>543</v>
      </c>
      <c r="E14" s="349"/>
      <c r="F14" s="349"/>
      <c r="G14" s="349"/>
      <c r="H14" s="349"/>
      <c r="I14" s="349"/>
      <c r="J14" s="349"/>
      <c r="K14" s="232"/>
    </row>
    <row r="15" spans="2:11" ht="15" customHeight="1">
      <c r="B15" s="235"/>
      <c r="C15" s="236"/>
      <c r="D15" s="349" t="s">
        <v>544</v>
      </c>
      <c r="E15" s="349"/>
      <c r="F15" s="349"/>
      <c r="G15" s="349"/>
      <c r="H15" s="349"/>
      <c r="I15" s="349"/>
      <c r="J15" s="349"/>
      <c r="K15" s="232"/>
    </row>
    <row r="16" spans="2:11" ht="15" customHeight="1">
      <c r="B16" s="235"/>
      <c r="C16" s="236"/>
      <c r="D16" s="236"/>
      <c r="E16" s="237" t="s">
        <v>78</v>
      </c>
      <c r="F16" s="349" t="s">
        <v>545</v>
      </c>
      <c r="G16" s="349"/>
      <c r="H16" s="349"/>
      <c r="I16" s="349"/>
      <c r="J16" s="349"/>
      <c r="K16" s="232"/>
    </row>
    <row r="17" spans="2:11" ht="15" customHeight="1">
      <c r="B17" s="235"/>
      <c r="C17" s="236"/>
      <c r="D17" s="236"/>
      <c r="E17" s="237" t="s">
        <v>546</v>
      </c>
      <c r="F17" s="349" t="s">
        <v>547</v>
      </c>
      <c r="G17" s="349"/>
      <c r="H17" s="349"/>
      <c r="I17" s="349"/>
      <c r="J17" s="349"/>
      <c r="K17" s="232"/>
    </row>
    <row r="18" spans="2:11" ht="15" customHeight="1">
      <c r="B18" s="235"/>
      <c r="C18" s="236"/>
      <c r="D18" s="236"/>
      <c r="E18" s="237" t="s">
        <v>548</v>
      </c>
      <c r="F18" s="349" t="s">
        <v>549</v>
      </c>
      <c r="G18" s="349"/>
      <c r="H18" s="349"/>
      <c r="I18" s="349"/>
      <c r="J18" s="349"/>
      <c r="K18" s="232"/>
    </row>
    <row r="19" spans="2:11" ht="15" customHeight="1">
      <c r="B19" s="235"/>
      <c r="C19" s="236"/>
      <c r="D19" s="236"/>
      <c r="E19" s="237" t="s">
        <v>550</v>
      </c>
      <c r="F19" s="349" t="s">
        <v>551</v>
      </c>
      <c r="G19" s="349"/>
      <c r="H19" s="349"/>
      <c r="I19" s="349"/>
      <c r="J19" s="349"/>
      <c r="K19" s="232"/>
    </row>
    <row r="20" spans="2:11" ht="15" customHeight="1">
      <c r="B20" s="235"/>
      <c r="C20" s="236"/>
      <c r="D20" s="236"/>
      <c r="E20" s="237" t="s">
        <v>552</v>
      </c>
      <c r="F20" s="349" t="s">
        <v>553</v>
      </c>
      <c r="G20" s="349"/>
      <c r="H20" s="349"/>
      <c r="I20" s="349"/>
      <c r="J20" s="349"/>
      <c r="K20" s="232"/>
    </row>
    <row r="21" spans="2:11" ht="15" customHeight="1">
      <c r="B21" s="235"/>
      <c r="C21" s="236"/>
      <c r="D21" s="236"/>
      <c r="E21" s="237" t="s">
        <v>554</v>
      </c>
      <c r="F21" s="349" t="s">
        <v>555</v>
      </c>
      <c r="G21" s="349"/>
      <c r="H21" s="349"/>
      <c r="I21" s="349"/>
      <c r="J21" s="349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49" t="s">
        <v>556</v>
      </c>
      <c r="D23" s="349"/>
      <c r="E23" s="349"/>
      <c r="F23" s="349"/>
      <c r="G23" s="349"/>
      <c r="H23" s="349"/>
      <c r="I23" s="349"/>
      <c r="J23" s="349"/>
      <c r="K23" s="232"/>
    </row>
    <row r="24" spans="2:11" ht="15" customHeight="1">
      <c r="B24" s="235"/>
      <c r="C24" s="349" t="s">
        <v>557</v>
      </c>
      <c r="D24" s="349"/>
      <c r="E24" s="349"/>
      <c r="F24" s="349"/>
      <c r="G24" s="349"/>
      <c r="H24" s="349"/>
      <c r="I24" s="349"/>
      <c r="J24" s="349"/>
      <c r="K24" s="232"/>
    </row>
    <row r="25" spans="2:11" ht="15" customHeight="1">
      <c r="B25" s="235"/>
      <c r="C25" s="234"/>
      <c r="D25" s="349" t="s">
        <v>558</v>
      </c>
      <c r="E25" s="349"/>
      <c r="F25" s="349"/>
      <c r="G25" s="349"/>
      <c r="H25" s="349"/>
      <c r="I25" s="349"/>
      <c r="J25" s="349"/>
      <c r="K25" s="232"/>
    </row>
    <row r="26" spans="2:11" ht="15" customHeight="1">
      <c r="B26" s="235"/>
      <c r="C26" s="236"/>
      <c r="D26" s="349" t="s">
        <v>559</v>
      </c>
      <c r="E26" s="349"/>
      <c r="F26" s="349"/>
      <c r="G26" s="349"/>
      <c r="H26" s="349"/>
      <c r="I26" s="349"/>
      <c r="J26" s="349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49" t="s">
        <v>560</v>
      </c>
      <c r="E28" s="349"/>
      <c r="F28" s="349"/>
      <c r="G28" s="349"/>
      <c r="H28" s="349"/>
      <c r="I28" s="349"/>
      <c r="J28" s="349"/>
      <c r="K28" s="232"/>
    </row>
    <row r="29" spans="2:11" ht="15" customHeight="1">
      <c r="B29" s="235"/>
      <c r="C29" s="236"/>
      <c r="D29" s="349" t="s">
        <v>561</v>
      </c>
      <c r="E29" s="349"/>
      <c r="F29" s="349"/>
      <c r="G29" s="349"/>
      <c r="H29" s="349"/>
      <c r="I29" s="349"/>
      <c r="J29" s="349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49" t="s">
        <v>562</v>
      </c>
      <c r="E31" s="349"/>
      <c r="F31" s="349"/>
      <c r="G31" s="349"/>
      <c r="H31" s="349"/>
      <c r="I31" s="349"/>
      <c r="J31" s="349"/>
      <c r="K31" s="232"/>
    </row>
    <row r="32" spans="2:11" ht="15" customHeight="1">
      <c r="B32" s="235"/>
      <c r="C32" s="236"/>
      <c r="D32" s="349" t="s">
        <v>563</v>
      </c>
      <c r="E32" s="349"/>
      <c r="F32" s="349"/>
      <c r="G32" s="349"/>
      <c r="H32" s="349"/>
      <c r="I32" s="349"/>
      <c r="J32" s="349"/>
      <c r="K32" s="232"/>
    </row>
    <row r="33" spans="2:11" ht="15" customHeight="1">
      <c r="B33" s="235"/>
      <c r="C33" s="236"/>
      <c r="D33" s="349" t="s">
        <v>564</v>
      </c>
      <c r="E33" s="349"/>
      <c r="F33" s="349"/>
      <c r="G33" s="349"/>
      <c r="H33" s="349"/>
      <c r="I33" s="349"/>
      <c r="J33" s="349"/>
      <c r="K33" s="232"/>
    </row>
    <row r="34" spans="2:11" ht="15" customHeight="1">
      <c r="B34" s="235"/>
      <c r="C34" s="236"/>
      <c r="D34" s="234"/>
      <c r="E34" s="238" t="s">
        <v>111</v>
      </c>
      <c r="F34" s="234"/>
      <c r="G34" s="349" t="s">
        <v>565</v>
      </c>
      <c r="H34" s="349"/>
      <c r="I34" s="349"/>
      <c r="J34" s="349"/>
      <c r="K34" s="232"/>
    </row>
    <row r="35" spans="2:11" ht="30.75" customHeight="1">
      <c r="B35" s="235"/>
      <c r="C35" s="236"/>
      <c r="D35" s="234"/>
      <c r="E35" s="238" t="s">
        <v>566</v>
      </c>
      <c r="F35" s="234"/>
      <c r="G35" s="349" t="s">
        <v>567</v>
      </c>
      <c r="H35" s="349"/>
      <c r="I35" s="349"/>
      <c r="J35" s="349"/>
      <c r="K35" s="232"/>
    </row>
    <row r="36" spans="2:11" ht="15" customHeight="1">
      <c r="B36" s="235"/>
      <c r="C36" s="236"/>
      <c r="D36" s="234"/>
      <c r="E36" s="238" t="s">
        <v>52</v>
      </c>
      <c r="F36" s="234"/>
      <c r="G36" s="349" t="s">
        <v>568</v>
      </c>
      <c r="H36" s="349"/>
      <c r="I36" s="349"/>
      <c r="J36" s="349"/>
      <c r="K36" s="232"/>
    </row>
    <row r="37" spans="2:11" ht="15" customHeight="1">
      <c r="B37" s="235"/>
      <c r="C37" s="236"/>
      <c r="D37" s="234"/>
      <c r="E37" s="238" t="s">
        <v>112</v>
      </c>
      <c r="F37" s="234"/>
      <c r="G37" s="349" t="s">
        <v>569</v>
      </c>
      <c r="H37" s="349"/>
      <c r="I37" s="349"/>
      <c r="J37" s="349"/>
      <c r="K37" s="232"/>
    </row>
    <row r="38" spans="2:11" ht="15" customHeight="1">
      <c r="B38" s="235"/>
      <c r="C38" s="236"/>
      <c r="D38" s="234"/>
      <c r="E38" s="238" t="s">
        <v>113</v>
      </c>
      <c r="F38" s="234"/>
      <c r="G38" s="349" t="s">
        <v>570</v>
      </c>
      <c r="H38" s="349"/>
      <c r="I38" s="349"/>
      <c r="J38" s="349"/>
      <c r="K38" s="232"/>
    </row>
    <row r="39" spans="2:11" ht="15" customHeight="1">
      <c r="B39" s="235"/>
      <c r="C39" s="236"/>
      <c r="D39" s="234"/>
      <c r="E39" s="238" t="s">
        <v>114</v>
      </c>
      <c r="F39" s="234"/>
      <c r="G39" s="349" t="s">
        <v>571</v>
      </c>
      <c r="H39" s="349"/>
      <c r="I39" s="349"/>
      <c r="J39" s="349"/>
      <c r="K39" s="232"/>
    </row>
    <row r="40" spans="2:11" ht="15" customHeight="1">
      <c r="B40" s="235"/>
      <c r="C40" s="236"/>
      <c r="D40" s="234"/>
      <c r="E40" s="238" t="s">
        <v>572</v>
      </c>
      <c r="F40" s="234"/>
      <c r="G40" s="349" t="s">
        <v>573</v>
      </c>
      <c r="H40" s="349"/>
      <c r="I40" s="349"/>
      <c r="J40" s="349"/>
      <c r="K40" s="232"/>
    </row>
    <row r="41" spans="2:11" ht="15" customHeight="1">
      <c r="B41" s="235"/>
      <c r="C41" s="236"/>
      <c r="D41" s="234"/>
      <c r="E41" s="238"/>
      <c r="F41" s="234"/>
      <c r="G41" s="349" t="s">
        <v>574</v>
      </c>
      <c r="H41" s="349"/>
      <c r="I41" s="349"/>
      <c r="J41" s="349"/>
      <c r="K41" s="232"/>
    </row>
    <row r="42" spans="2:11" ht="15" customHeight="1">
      <c r="B42" s="235"/>
      <c r="C42" s="236"/>
      <c r="D42" s="234"/>
      <c r="E42" s="238" t="s">
        <v>575</v>
      </c>
      <c r="F42" s="234"/>
      <c r="G42" s="349" t="s">
        <v>576</v>
      </c>
      <c r="H42" s="349"/>
      <c r="I42" s="349"/>
      <c r="J42" s="349"/>
      <c r="K42" s="232"/>
    </row>
    <row r="43" spans="2:11" ht="15" customHeight="1">
      <c r="B43" s="235"/>
      <c r="C43" s="236"/>
      <c r="D43" s="234"/>
      <c r="E43" s="238" t="s">
        <v>116</v>
      </c>
      <c r="F43" s="234"/>
      <c r="G43" s="349" t="s">
        <v>577</v>
      </c>
      <c r="H43" s="349"/>
      <c r="I43" s="349"/>
      <c r="J43" s="349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49" t="s">
        <v>578</v>
      </c>
      <c r="E45" s="349"/>
      <c r="F45" s="349"/>
      <c r="G45" s="349"/>
      <c r="H45" s="349"/>
      <c r="I45" s="349"/>
      <c r="J45" s="349"/>
      <c r="K45" s="232"/>
    </row>
    <row r="46" spans="2:11" ht="15" customHeight="1">
      <c r="B46" s="235"/>
      <c r="C46" s="236"/>
      <c r="D46" s="236"/>
      <c r="E46" s="349" t="s">
        <v>579</v>
      </c>
      <c r="F46" s="349"/>
      <c r="G46" s="349"/>
      <c r="H46" s="349"/>
      <c r="I46" s="349"/>
      <c r="J46" s="349"/>
      <c r="K46" s="232"/>
    </row>
    <row r="47" spans="2:11" ht="15" customHeight="1">
      <c r="B47" s="235"/>
      <c r="C47" s="236"/>
      <c r="D47" s="236"/>
      <c r="E47" s="349" t="s">
        <v>580</v>
      </c>
      <c r="F47" s="349"/>
      <c r="G47" s="349"/>
      <c r="H47" s="349"/>
      <c r="I47" s="349"/>
      <c r="J47" s="349"/>
      <c r="K47" s="232"/>
    </row>
    <row r="48" spans="2:11" ht="15" customHeight="1">
      <c r="B48" s="235"/>
      <c r="C48" s="236"/>
      <c r="D48" s="236"/>
      <c r="E48" s="349" t="s">
        <v>581</v>
      </c>
      <c r="F48" s="349"/>
      <c r="G48" s="349"/>
      <c r="H48" s="349"/>
      <c r="I48" s="349"/>
      <c r="J48" s="349"/>
      <c r="K48" s="232"/>
    </row>
    <row r="49" spans="2:11" ht="15" customHeight="1">
      <c r="B49" s="235"/>
      <c r="C49" s="236"/>
      <c r="D49" s="349" t="s">
        <v>582</v>
      </c>
      <c r="E49" s="349"/>
      <c r="F49" s="349"/>
      <c r="G49" s="349"/>
      <c r="H49" s="349"/>
      <c r="I49" s="349"/>
      <c r="J49" s="349"/>
      <c r="K49" s="232"/>
    </row>
    <row r="50" spans="2:11" ht="25.5" customHeight="1">
      <c r="B50" s="231"/>
      <c r="C50" s="351" t="s">
        <v>583</v>
      </c>
      <c r="D50" s="351"/>
      <c r="E50" s="351"/>
      <c r="F50" s="351"/>
      <c r="G50" s="351"/>
      <c r="H50" s="351"/>
      <c r="I50" s="351"/>
      <c r="J50" s="351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49" t="s">
        <v>584</v>
      </c>
      <c r="D52" s="349"/>
      <c r="E52" s="349"/>
      <c r="F52" s="349"/>
      <c r="G52" s="349"/>
      <c r="H52" s="349"/>
      <c r="I52" s="349"/>
      <c r="J52" s="349"/>
      <c r="K52" s="232"/>
    </row>
    <row r="53" spans="2:11" ht="15" customHeight="1">
      <c r="B53" s="231"/>
      <c r="C53" s="349" t="s">
        <v>585</v>
      </c>
      <c r="D53" s="349"/>
      <c r="E53" s="349"/>
      <c r="F53" s="349"/>
      <c r="G53" s="349"/>
      <c r="H53" s="349"/>
      <c r="I53" s="349"/>
      <c r="J53" s="349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49" t="s">
        <v>586</v>
      </c>
      <c r="D55" s="349"/>
      <c r="E55" s="349"/>
      <c r="F55" s="349"/>
      <c r="G55" s="349"/>
      <c r="H55" s="349"/>
      <c r="I55" s="349"/>
      <c r="J55" s="349"/>
      <c r="K55" s="232"/>
    </row>
    <row r="56" spans="2:11" ht="15" customHeight="1">
      <c r="B56" s="231"/>
      <c r="C56" s="236"/>
      <c r="D56" s="349" t="s">
        <v>587</v>
      </c>
      <c r="E56" s="349"/>
      <c r="F56" s="349"/>
      <c r="G56" s="349"/>
      <c r="H56" s="349"/>
      <c r="I56" s="349"/>
      <c r="J56" s="349"/>
      <c r="K56" s="232"/>
    </row>
    <row r="57" spans="2:11" ht="15" customHeight="1">
      <c r="B57" s="231"/>
      <c r="C57" s="236"/>
      <c r="D57" s="349" t="s">
        <v>588</v>
      </c>
      <c r="E57" s="349"/>
      <c r="F57" s="349"/>
      <c r="G57" s="349"/>
      <c r="H57" s="349"/>
      <c r="I57" s="349"/>
      <c r="J57" s="349"/>
      <c r="K57" s="232"/>
    </row>
    <row r="58" spans="2:11" ht="15" customHeight="1">
      <c r="B58" s="231"/>
      <c r="C58" s="236"/>
      <c r="D58" s="349" t="s">
        <v>589</v>
      </c>
      <c r="E58" s="349"/>
      <c r="F58" s="349"/>
      <c r="G58" s="349"/>
      <c r="H58" s="349"/>
      <c r="I58" s="349"/>
      <c r="J58" s="349"/>
      <c r="K58" s="232"/>
    </row>
    <row r="59" spans="2:11" ht="15" customHeight="1">
      <c r="B59" s="231"/>
      <c r="C59" s="236"/>
      <c r="D59" s="349" t="s">
        <v>590</v>
      </c>
      <c r="E59" s="349"/>
      <c r="F59" s="349"/>
      <c r="G59" s="349"/>
      <c r="H59" s="349"/>
      <c r="I59" s="349"/>
      <c r="J59" s="349"/>
      <c r="K59" s="232"/>
    </row>
    <row r="60" spans="2:11" ht="15" customHeight="1">
      <c r="B60" s="231"/>
      <c r="C60" s="236"/>
      <c r="D60" s="353" t="s">
        <v>591</v>
      </c>
      <c r="E60" s="353"/>
      <c r="F60" s="353"/>
      <c r="G60" s="353"/>
      <c r="H60" s="353"/>
      <c r="I60" s="353"/>
      <c r="J60" s="353"/>
      <c r="K60" s="232"/>
    </row>
    <row r="61" spans="2:11" ht="15" customHeight="1">
      <c r="B61" s="231"/>
      <c r="C61" s="236"/>
      <c r="D61" s="349" t="s">
        <v>592</v>
      </c>
      <c r="E61" s="349"/>
      <c r="F61" s="349"/>
      <c r="G61" s="349"/>
      <c r="H61" s="349"/>
      <c r="I61" s="349"/>
      <c r="J61" s="349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49" t="s">
        <v>593</v>
      </c>
      <c r="E63" s="349"/>
      <c r="F63" s="349"/>
      <c r="G63" s="349"/>
      <c r="H63" s="349"/>
      <c r="I63" s="349"/>
      <c r="J63" s="349"/>
      <c r="K63" s="232"/>
    </row>
    <row r="64" spans="2:11" ht="15" customHeight="1">
      <c r="B64" s="231"/>
      <c r="C64" s="236"/>
      <c r="D64" s="353" t="s">
        <v>594</v>
      </c>
      <c r="E64" s="353"/>
      <c r="F64" s="353"/>
      <c r="G64" s="353"/>
      <c r="H64" s="353"/>
      <c r="I64" s="353"/>
      <c r="J64" s="353"/>
      <c r="K64" s="232"/>
    </row>
    <row r="65" spans="2:11" ht="15" customHeight="1">
      <c r="B65" s="231"/>
      <c r="C65" s="236"/>
      <c r="D65" s="349" t="s">
        <v>595</v>
      </c>
      <c r="E65" s="349"/>
      <c r="F65" s="349"/>
      <c r="G65" s="349"/>
      <c r="H65" s="349"/>
      <c r="I65" s="349"/>
      <c r="J65" s="349"/>
      <c r="K65" s="232"/>
    </row>
    <row r="66" spans="2:11" ht="15" customHeight="1">
      <c r="B66" s="231"/>
      <c r="C66" s="236"/>
      <c r="D66" s="349" t="s">
        <v>596</v>
      </c>
      <c r="E66" s="349"/>
      <c r="F66" s="349"/>
      <c r="G66" s="349"/>
      <c r="H66" s="349"/>
      <c r="I66" s="349"/>
      <c r="J66" s="349"/>
      <c r="K66" s="232"/>
    </row>
    <row r="67" spans="2:11" ht="15" customHeight="1">
      <c r="B67" s="231"/>
      <c r="C67" s="236"/>
      <c r="D67" s="349" t="s">
        <v>597</v>
      </c>
      <c r="E67" s="349"/>
      <c r="F67" s="349"/>
      <c r="G67" s="349"/>
      <c r="H67" s="349"/>
      <c r="I67" s="349"/>
      <c r="J67" s="349"/>
      <c r="K67" s="232"/>
    </row>
    <row r="68" spans="2:11" ht="15" customHeight="1">
      <c r="B68" s="231"/>
      <c r="C68" s="236"/>
      <c r="D68" s="349" t="s">
        <v>598</v>
      </c>
      <c r="E68" s="349"/>
      <c r="F68" s="349"/>
      <c r="G68" s="349"/>
      <c r="H68" s="349"/>
      <c r="I68" s="349"/>
      <c r="J68" s="349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54" t="s">
        <v>92</v>
      </c>
      <c r="D73" s="354"/>
      <c r="E73" s="354"/>
      <c r="F73" s="354"/>
      <c r="G73" s="354"/>
      <c r="H73" s="354"/>
      <c r="I73" s="354"/>
      <c r="J73" s="354"/>
      <c r="K73" s="249"/>
    </row>
    <row r="74" spans="2:11" ht="17.25" customHeight="1">
      <c r="B74" s="248"/>
      <c r="C74" s="250" t="s">
        <v>599</v>
      </c>
      <c r="D74" s="250"/>
      <c r="E74" s="250"/>
      <c r="F74" s="250" t="s">
        <v>600</v>
      </c>
      <c r="G74" s="251"/>
      <c r="H74" s="250" t="s">
        <v>112</v>
      </c>
      <c r="I74" s="250" t="s">
        <v>56</v>
      </c>
      <c r="J74" s="250" t="s">
        <v>601</v>
      </c>
      <c r="K74" s="249"/>
    </row>
    <row r="75" spans="2:11" ht="17.25" customHeight="1">
      <c r="B75" s="248"/>
      <c r="C75" s="252" t="s">
        <v>602</v>
      </c>
      <c r="D75" s="252"/>
      <c r="E75" s="252"/>
      <c r="F75" s="253" t="s">
        <v>603</v>
      </c>
      <c r="G75" s="254"/>
      <c r="H75" s="252"/>
      <c r="I75" s="252"/>
      <c r="J75" s="252" t="s">
        <v>604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52</v>
      </c>
      <c r="D77" s="255"/>
      <c r="E77" s="255"/>
      <c r="F77" s="257" t="s">
        <v>605</v>
      </c>
      <c r="G77" s="256"/>
      <c r="H77" s="238" t="s">
        <v>606</v>
      </c>
      <c r="I77" s="238" t="s">
        <v>607</v>
      </c>
      <c r="J77" s="238">
        <v>20</v>
      </c>
      <c r="K77" s="249"/>
    </row>
    <row r="78" spans="2:11" ht="15" customHeight="1">
      <c r="B78" s="248"/>
      <c r="C78" s="238" t="s">
        <v>608</v>
      </c>
      <c r="D78" s="238"/>
      <c r="E78" s="238"/>
      <c r="F78" s="257" t="s">
        <v>605</v>
      </c>
      <c r="G78" s="256"/>
      <c r="H78" s="238" t="s">
        <v>609</v>
      </c>
      <c r="I78" s="238" t="s">
        <v>607</v>
      </c>
      <c r="J78" s="238">
        <v>120</v>
      </c>
      <c r="K78" s="249"/>
    </row>
    <row r="79" spans="2:11" ht="15" customHeight="1">
      <c r="B79" s="258"/>
      <c r="C79" s="238" t="s">
        <v>610</v>
      </c>
      <c r="D79" s="238"/>
      <c r="E79" s="238"/>
      <c r="F79" s="257" t="s">
        <v>611</v>
      </c>
      <c r="G79" s="256"/>
      <c r="H79" s="238" t="s">
        <v>612</v>
      </c>
      <c r="I79" s="238" t="s">
        <v>607</v>
      </c>
      <c r="J79" s="238">
        <v>50</v>
      </c>
      <c r="K79" s="249"/>
    </row>
    <row r="80" spans="2:11" ht="15" customHeight="1">
      <c r="B80" s="258"/>
      <c r="C80" s="238" t="s">
        <v>613</v>
      </c>
      <c r="D80" s="238"/>
      <c r="E80" s="238"/>
      <c r="F80" s="257" t="s">
        <v>605</v>
      </c>
      <c r="G80" s="256"/>
      <c r="H80" s="238" t="s">
        <v>614</v>
      </c>
      <c r="I80" s="238" t="s">
        <v>615</v>
      </c>
      <c r="J80" s="238"/>
      <c r="K80" s="249"/>
    </row>
    <row r="81" spans="2:11" ht="15" customHeight="1">
      <c r="B81" s="258"/>
      <c r="C81" s="259" t="s">
        <v>616</v>
      </c>
      <c r="D81" s="259"/>
      <c r="E81" s="259"/>
      <c r="F81" s="260" t="s">
        <v>611</v>
      </c>
      <c r="G81" s="259"/>
      <c r="H81" s="259" t="s">
        <v>617</v>
      </c>
      <c r="I81" s="259" t="s">
        <v>607</v>
      </c>
      <c r="J81" s="259">
        <v>15</v>
      </c>
      <c r="K81" s="249"/>
    </row>
    <row r="82" spans="2:11" ht="15" customHeight="1">
      <c r="B82" s="258"/>
      <c r="C82" s="259" t="s">
        <v>618</v>
      </c>
      <c r="D82" s="259"/>
      <c r="E82" s="259"/>
      <c r="F82" s="260" t="s">
        <v>611</v>
      </c>
      <c r="G82" s="259"/>
      <c r="H82" s="259" t="s">
        <v>619</v>
      </c>
      <c r="I82" s="259" t="s">
        <v>607</v>
      </c>
      <c r="J82" s="259">
        <v>15</v>
      </c>
      <c r="K82" s="249"/>
    </row>
    <row r="83" spans="2:11" ht="15" customHeight="1">
      <c r="B83" s="258"/>
      <c r="C83" s="259" t="s">
        <v>620</v>
      </c>
      <c r="D83" s="259"/>
      <c r="E83" s="259"/>
      <c r="F83" s="260" t="s">
        <v>611</v>
      </c>
      <c r="G83" s="259"/>
      <c r="H83" s="259" t="s">
        <v>621</v>
      </c>
      <c r="I83" s="259" t="s">
        <v>607</v>
      </c>
      <c r="J83" s="259">
        <v>20</v>
      </c>
      <c r="K83" s="249"/>
    </row>
    <row r="84" spans="2:11" ht="15" customHeight="1">
      <c r="B84" s="258"/>
      <c r="C84" s="259" t="s">
        <v>622</v>
      </c>
      <c r="D84" s="259"/>
      <c r="E84" s="259"/>
      <c r="F84" s="260" t="s">
        <v>611</v>
      </c>
      <c r="G84" s="259"/>
      <c r="H84" s="259" t="s">
        <v>623</v>
      </c>
      <c r="I84" s="259" t="s">
        <v>607</v>
      </c>
      <c r="J84" s="259">
        <v>20</v>
      </c>
      <c r="K84" s="249"/>
    </row>
    <row r="85" spans="2:11" ht="15" customHeight="1">
      <c r="B85" s="258"/>
      <c r="C85" s="238" t="s">
        <v>624</v>
      </c>
      <c r="D85" s="238"/>
      <c r="E85" s="238"/>
      <c r="F85" s="257" t="s">
        <v>611</v>
      </c>
      <c r="G85" s="256"/>
      <c r="H85" s="238" t="s">
        <v>625</v>
      </c>
      <c r="I85" s="238" t="s">
        <v>607</v>
      </c>
      <c r="J85" s="238">
        <v>50</v>
      </c>
      <c r="K85" s="249"/>
    </row>
    <row r="86" spans="2:11" ht="15" customHeight="1">
      <c r="B86" s="258"/>
      <c r="C86" s="238" t="s">
        <v>626</v>
      </c>
      <c r="D86" s="238"/>
      <c r="E86" s="238"/>
      <c r="F86" s="257" t="s">
        <v>611</v>
      </c>
      <c r="G86" s="256"/>
      <c r="H86" s="238" t="s">
        <v>627</v>
      </c>
      <c r="I86" s="238" t="s">
        <v>607</v>
      </c>
      <c r="J86" s="238">
        <v>20</v>
      </c>
      <c r="K86" s="249"/>
    </row>
    <row r="87" spans="2:11" ht="15" customHeight="1">
      <c r="B87" s="258"/>
      <c r="C87" s="238" t="s">
        <v>628</v>
      </c>
      <c r="D87" s="238"/>
      <c r="E87" s="238"/>
      <c r="F87" s="257" t="s">
        <v>611</v>
      </c>
      <c r="G87" s="256"/>
      <c r="H87" s="238" t="s">
        <v>629</v>
      </c>
      <c r="I87" s="238" t="s">
        <v>607</v>
      </c>
      <c r="J87" s="238">
        <v>20</v>
      </c>
      <c r="K87" s="249"/>
    </row>
    <row r="88" spans="2:11" ht="15" customHeight="1">
      <c r="B88" s="258"/>
      <c r="C88" s="238" t="s">
        <v>630</v>
      </c>
      <c r="D88" s="238"/>
      <c r="E88" s="238"/>
      <c r="F88" s="257" t="s">
        <v>611</v>
      </c>
      <c r="G88" s="256"/>
      <c r="H88" s="238" t="s">
        <v>631</v>
      </c>
      <c r="I88" s="238" t="s">
        <v>607</v>
      </c>
      <c r="J88" s="238">
        <v>50</v>
      </c>
      <c r="K88" s="249"/>
    </row>
    <row r="89" spans="2:11" ht="15" customHeight="1">
      <c r="B89" s="258"/>
      <c r="C89" s="238" t="s">
        <v>632</v>
      </c>
      <c r="D89" s="238"/>
      <c r="E89" s="238"/>
      <c r="F89" s="257" t="s">
        <v>611</v>
      </c>
      <c r="G89" s="256"/>
      <c r="H89" s="238" t="s">
        <v>632</v>
      </c>
      <c r="I89" s="238" t="s">
        <v>607</v>
      </c>
      <c r="J89" s="238">
        <v>50</v>
      </c>
      <c r="K89" s="249"/>
    </row>
    <row r="90" spans="2:11" ht="15" customHeight="1">
      <c r="B90" s="258"/>
      <c r="C90" s="238" t="s">
        <v>117</v>
      </c>
      <c r="D90" s="238"/>
      <c r="E90" s="238"/>
      <c r="F90" s="257" t="s">
        <v>611</v>
      </c>
      <c r="G90" s="256"/>
      <c r="H90" s="238" t="s">
        <v>633</v>
      </c>
      <c r="I90" s="238" t="s">
        <v>607</v>
      </c>
      <c r="J90" s="238">
        <v>255</v>
      </c>
      <c r="K90" s="249"/>
    </row>
    <row r="91" spans="2:11" ht="15" customHeight="1">
      <c r="B91" s="258"/>
      <c r="C91" s="238" t="s">
        <v>634</v>
      </c>
      <c r="D91" s="238"/>
      <c r="E91" s="238"/>
      <c r="F91" s="257" t="s">
        <v>605</v>
      </c>
      <c r="G91" s="256"/>
      <c r="H91" s="238" t="s">
        <v>635</v>
      </c>
      <c r="I91" s="238" t="s">
        <v>636</v>
      </c>
      <c r="J91" s="238"/>
      <c r="K91" s="249"/>
    </row>
    <row r="92" spans="2:11" ht="15" customHeight="1">
      <c r="B92" s="258"/>
      <c r="C92" s="238" t="s">
        <v>637</v>
      </c>
      <c r="D92" s="238"/>
      <c r="E92" s="238"/>
      <c r="F92" s="257" t="s">
        <v>605</v>
      </c>
      <c r="G92" s="256"/>
      <c r="H92" s="238" t="s">
        <v>638</v>
      </c>
      <c r="I92" s="238" t="s">
        <v>639</v>
      </c>
      <c r="J92" s="238"/>
      <c r="K92" s="249"/>
    </row>
    <row r="93" spans="2:11" ht="15" customHeight="1">
      <c r="B93" s="258"/>
      <c r="C93" s="238" t="s">
        <v>640</v>
      </c>
      <c r="D93" s="238"/>
      <c r="E93" s="238"/>
      <c r="F93" s="257" t="s">
        <v>605</v>
      </c>
      <c r="G93" s="256"/>
      <c r="H93" s="238" t="s">
        <v>640</v>
      </c>
      <c r="I93" s="238" t="s">
        <v>639</v>
      </c>
      <c r="J93" s="238"/>
      <c r="K93" s="249"/>
    </row>
    <row r="94" spans="2:11" ht="15" customHeight="1">
      <c r="B94" s="258"/>
      <c r="C94" s="238" t="s">
        <v>37</v>
      </c>
      <c r="D94" s="238"/>
      <c r="E94" s="238"/>
      <c r="F94" s="257" t="s">
        <v>605</v>
      </c>
      <c r="G94" s="256"/>
      <c r="H94" s="238" t="s">
        <v>641</v>
      </c>
      <c r="I94" s="238" t="s">
        <v>639</v>
      </c>
      <c r="J94" s="238"/>
      <c r="K94" s="249"/>
    </row>
    <row r="95" spans="2:11" ht="15" customHeight="1">
      <c r="B95" s="258"/>
      <c r="C95" s="238" t="s">
        <v>47</v>
      </c>
      <c r="D95" s="238"/>
      <c r="E95" s="238"/>
      <c r="F95" s="257" t="s">
        <v>605</v>
      </c>
      <c r="G95" s="256"/>
      <c r="H95" s="238" t="s">
        <v>642</v>
      </c>
      <c r="I95" s="238" t="s">
        <v>639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54" t="s">
        <v>643</v>
      </c>
      <c r="D100" s="354"/>
      <c r="E100" s="354"/>
      <c r="F100" s="354"/>
      <c r="G100" s="354"/>
      <c r="H100" s="354"/>
      <c r="I100" s="354"/>
      <c r="J100" s="354"/>
      <c r="K100" s="249"/>
    </row>
    <row r="101" spans="2:11" ht="17.25" customHeight="1">
      <c r="B101" s="248"/>
      <c r="C101" s="250" t="s">
        <v>599</v>
      </c>
      <c r="D101" s="250"/>
      <c r="E101" s="250"/>
      <c r="F101" s="250" t="s">
        <v>600</v>
      </c>
      <c r="G101" s="251"/>
      <c r="H101" s="250" t="s">
        <v>112</v>
      </c>
      <c r="I101" s="250" t="s">
        <v>56</v>
      </c>
      <c r="J101" s="250" t="s">
        <v>601</v>
      </c>
      <c r="K101" s="249"/>
    </row>
    <row r="102" spans="2:11" ht="17.25" customHeight="1">
      <c r="B102" s="248"/>
      <c r="C102" s="252" t="s">
        <v>602</v>
      </c>
      <c r="D102" s="252"/>
      <c r="E102" s="252"/>
      <c r="F102" s="253" t="s">
        <v>603</v>
      </c>
      <c r="G102" s="254"/>
      <c r="H102" s="252"/>
      <c r="I102" s="252"/>
      <c r="J102" s="252" t="s">
        <v>604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52</v>
      </c>
      <c r="D104" s="255"/>
      <c r="E104" s="255"/>
      <c r="F104" s="257" t="s">
        <v>605</v>
      </c>
      <c r="G104" s="266"/>
      <c r="H104" s="238" t="s">
        <v>644</v>
      </c>
      <c r="I104" s="238" t="s">
        <v>607</v>
      </c>
      <c r="J104" s="238">
        <v>20</v>
      </c>
      <c r="K104" s="249"/>
    </row>
    <row r="105" spans="2:11" ht="15" customHeight="1">
      <c r="B105" s="248"/>
      <c r="C105" s="238" t="s">
        <v>608</v>
      </c>
      <c r="D105" s="238"/>
      <c r="E105" s="238"/>
      <c r="F105" s="257" t="s">
        <v>605</v>
      </c>
      <c r="G105" s="238"/>
      <c r="H105" s="238" t="s">
        <v>644</v>
      </c>
      <c r="I105" s="238" t="s">
        <v>607</v>
      </c>
      <c r="J105" s="238">
        <v>120</v>
      </c>
      <c r="K105" s="249"/>
    </row>
    <row r="106" spans="2:11" ht="15" customHeight="1">
      <c r="B106" s="258"/>
      <c r="C106" s="238" t="s">
        <v>610</v>
      </c>
      <c r="D106" s="238"/>
      <c r="E106" s="238"/>
      <c r="F106" s="257" t="s">
        <v>611</v>
      </c>
      <c r="G106" s="238"/>
      <c r="H106" s="238" t="s">
        <v>644</v>
      </c>
      <c r="I106" s="238" t="s">
        <v>607</v>
      </c>
      <c r="J106" s="238">
        <v>50</v>
      </c>
      <c r="K106" s="249"/>
    </row>
    <row r="107" spans="2:11" ht="15" customHeight="1">
      <c r="B107" s="258"/>
      <c r="C107" s="238" t="s">
        <v>613</v>
      </c>
      <c r="D107" s="238"/>
      <c r="E107" s="238"/>
      <c r="F107" s="257" t="s">
        <v>605</v>
      </c>
      <c r="G107" s="238"/>
      <c r="H107" s="238" t="s">
        <v>644</v>
      </c>
      <c r="I107" s="238" t="s">
        <v>615</v>
      </c>
      <c r="J107" s="238"/>
      <c r="K107" s="249"/>
    </row>
    <row r="108" spans="2:11" ht="15" customHeight="1">
      <c r="B108" s="258"/>
      <c r="C108" s="238" t="s">
        <v>624</v>
      </c>
      <c r="D108" s="238"/>
      <c r="E108" s="238"/>
      <c r="F108" s="257" t="s">
        <v>611</v>
      </c>
      <c r="G108" s="238"/>
      <c r="H108" s="238" t="s">
        <v>644</v>
      </c>
      <c r="I108" s="238" t="s">
        <v>607</v>
      </c>
      <c r="J108" s="238">
        <v>50</v>
      </c>
      <c r="K108" s="249"/>
    </row>
    <row r="109" spans="2:11" ht="15" customHeight="1">
      <c r="B109" s="258"/>
      <c r="C109" s="238" t="s">
        <v>632</v>
      </c>
      <c r="D109" s="238"/>
      <c r="E109" s="238"/>
      <c r="F109" s="257" t="s">
        <v>611</v>
      </c>
      <c r="G109" s="238"/>
      <c r="H109" s="238" t="s">
        <v>644</v>
      </c>
      <c r="I109" s="238" t="s">
        <v>607</v>
      </c>
      <c r="J109" s="238">
        <v>50</v>
      </c>
      <c r="K109" s="249"/>
    </row>
    <row r="110" spans="2:11" ht="15" customHeight="1">
      <c r="B110" s="258"/>
      <c r="C110" s="238" t="s">
        <v>630</v>
      </c>
      <c r="D110" s="238"/>
      <c r="E110" s="238"/>
      <c r="F110" s="257" t="s">
        <v>611</v>
      </c>
      <c r="G110" s="238"/>
      <c r="H110" s="238" t="s">
        <v>644</v>
      </c>
      <c r="I110" s="238" t="s">
        <v>607</v>
      </c>
      <c r="J110" s="238">
        <v>50</v>
      </c>
      <c r="K110" s="249"/>
    </row>
    <row r="111" spans="2:11" ht="15" customHeight="1">
      <c r="B111" s="258"/>
      <c r="C111" s="238" t="s">
        <v>52</v>
      </c>
      <c r="D111" s="238"/>
      <c r="E111" s="238"/>
      <c r="F111" s="257" t="s">
        <v>605</v>
      </c>
      <c r="G111" s="238"/>
      <c r="H111" s="238" t="s">
        <v>645</v>
      </c>
      <c r="I111" s="238" t="s">
        <v>607</v>
      </c>
      <c r="J111" s="238">
        <v>20</v>
      </c>
      <c r="K111" s="249"/>
    </row>
    <row r="112" spans="2:11" ht="15" customHeight="1">
      <c r="B112" s="258"/>
      <c r="C112" s="238" t="s">
        <v>646</v>
      </c>
      <c r="D112" s="238"/>
      <c r="E112" s="238"/>
      <c r="F112" s="257" t="s">
        <v>605</v>
      </c>
      <c r="G112" s="238"/>
      <c r="H112" s="238" t="s">
        <v>647</v>
      </c>
      <c r="I112" s="238" t="s">
        <v>607</v>
      </c>
      <c r="J112" s="238">
        <v>120</v>
      </c>
      <c r="K112" s="249"/>
    </row>
    <row r="113" spans="2:11" ht="15" customHeight="1">
      <c r="B113" s="258"/>
      <c r="C113" s="238" t="s">
        <v>37</v>
      </c>
      <c r="D113" s="238"/>
      <c r="E113" s="238"/>
      <c r="F113" s="257" t="s">
        <v>605</v>
      </c>
      <c r="G113" s="238"/>
      <c r="H113" s="238" t="s">
        <v>648</v>
      </c>
      <c r="I113" s="238" t="s">
        <v>639</v>
      </c>
      <c r="J113" s="238"/>
      <c r="K113" s="249"/>
    </row>
    <row r="114" spans="2:11" ht="15" customHeight="1">
      <c r="B114" s="258"/>
      <c r="C114" s="238" t="s">
        <v>47</v>
      </c>
      <c r="D114" s="238"/>
      <c r="E114" s="238"/>
      <c r="F114" s="257" t="s">
        <v>605</v>
      </c>
      <c r="G114" s="238"/>
      <c r="H114" s="238" t="s">
        <v>649</v>
      </c>
      <c r="I114" s="238" t="s">
        <v>639</v>
      </c>
      <c r="J114" s="238"/>
      <c r="K114" s="249"/>
    </row>
    <row r="115" spans="2:11" ht="15" customHeight="1">
      <c r="B115" s="258"/>
      <c r="C115" s="238" t="s">
        <v>56</v>
      </c>
      <c r="D115" s="238"/>
      <c r="E115" s="238"/>
      <c r="F115" s="257" t="s">
        <v>605</v>
      </c>
      <c r="G115" s="238"/>
      <c r="H115" s="238" t="s">
        <v>650</v>
      </c>
      <c r="I115" s="238" t="s">
        <v>651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50" t="s">
        <v>652</v>
      </c>
      <c r="D120" s="350"/>
      <c r="E120" s="350"/>
      <c r="F120" s="350"/>
      <c r="G120" s="350"/>
      <c r="H120" s="350"/>
      <c r="I120" s="350"/>
      <c r="J120" s="350"/>
      <c r="K120" s="274"/>
    </row>
    <row r="121" spans="2:11" ht="17.25" customHeight="1">
      <c r="B121" s="275"/>
      <c r="C121" s="250" t="s">
        <v>599</v>
      </c>
      <c r="D121" s="250"/>
      <c r="E121" s="250"/>
      <c r="F121" s="250" t="s">
        <v>600</v>
      </c>
      <c r="G121" s="251"/>
      <c r="H121" s="250" t="s">
        <v>112</v>
      </c>
      <c r="I121" s="250" t="s">
        <v>56</v>
      </c>
      <c r="J121" s="250" t="s">
        <v>601</v>
      </c>
      <c r="K121" s="276"/>
    </row>
    <row r="122" spans="2:11" ht="17.25" customHeight="1">
      <c r="B122" s="275"/>
      <c r="C122" s="252" t="s">
        <v>602</v>
      </c>
      <c r="D122" s="252"/>
      <c r="E122" s="252"/>
      <c r="F122" s="253" t="s">
        <v>603</v>
      </c>
      <c r="G122" s="254"/>
      <c r="H122" s="252"/>
      <c r="I122" s="252"/>
      <c r="J122" s="252" t="s">
        <v>604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608</v>
      </c>
      <c r="D124" s="255"/>
      <c r="E124" s="255"/>
      <c r="F124" s="257" t="s">
        <v>605</v>
      </c>
      <c r="G124" s="238"/>
      <c r="H124" s="238" t="s">
        <v>644</v>
      </c>
      <c r="I124" s="238" t="s">
        <v>607</v>
      </c>
      <c r="J124" s="238">
        <v>120</v>
      </c>
      <c r="K124" s="279"/>
    </row>
    <row r="125" spans="2:11" ht="15" customHeight="1">
      <c r="B125" s="277"/>
      <c r="C125" s="238" t="s">
        <v>653</v>
      </c>
      <c r="D125" s="238"/>
      <c r="E125" s="238"/>
      <c r="F125" s="257" t="s">
        <v>605</v>
      </c>
      <c r="G125" s="238"/>
      <c r="H125" s="238" t="s">
        <v>654</v>
      </c>
      <c r="I125" s="238" t="s">
        <v>607</v>
      </c>
      <c r="J125" s="238" t="s">
        <v>655</v>
      </c>
      <c r="K125" s="279"/>
    </row>
    <row r="126" spans="2:11" ht="15" customHeight="1">
      <c r="B126" s="277"/>
      <c r="C126" s="238" t="s">
        <v>554</v>
      </c>
      <c r="D126" s="238"/>
      <c r="E126" s="238"/>
      <c r="F126" s="257" t="s">
        <v>605</v>
      </c>
      <c r="G126" s="238"/>
      <c r="H126" s="238" t="s">
        <v>656</v>
      </c>
      <c r="I126" s="238" t="s">
        <v>607</v>
      </c>
      <c r="J126" s="238" t="s">
        <v>655</v>
      </c>
      <c r="K126" s="279"/>
    </row>
    <row r="127" spans="2:11" ht="15" customHeight="1">
      <c r="B127" s="277"/>
      <c r="C127" s="238" t="s">
        <v>616</v>
      </c>
      <c r="D127" s="238"/>
      <c r="E127" s="238"/>
      <c r="F127" s="257" t="s">
        <v>611</v>
      </c>
      <c r="G127" s="238"/>
      <c r="H127" s="238" t="s">
        <v>617</v>
      </c>
      <c r="I127" s="238" t="s">
        <v>607</v>
      </c>
      <c r="J127" s="238">
        <v>15</v>
      </c>
      <c r="K127" s="279"/>
    </row>
    <row r="128" spans="2:11" ht="15" customHeight="1">
      <c r="B128" s="277"/>
      <c r="C128" s="259" t="s">
        <v>618</v>
      </c>
      <c r="D128" s="259"/>
      <c r="E128" s="259"/>
      <c r="F128" s="260" t="s">
        <v>611</v>
      </c>
      <c r="G128" s="259"/>
      <c r="H128" s="259" t="s">
        <v>619</v>
      </c>
      <c r="I128" s="259" t="s">
        <v>607</v>
      </c>
      <c r="J128" s="259">
        <v>15</v>
      </c>
      <c r="K128" s="279"/>
    </row>
    <row r="129" spans="2:11" ht="15" customHeight="1">
      <c r="B129" s="277"/>
      <c r="C129" s="259" t="s">
        <v>620</v>
      </c>
      <c r="D129" s="259"/>
      <c r="E129" s="259"/>
      <c r="F129" s="260" t="s">
        <v>611</v>
      </c>
      <c r="G129" s="259"/>
      <c r="H129" s="259" t="s">
        <v>621</v>
      </c>
      <c r="I129" s="259" t="s">
        <v>607</v>
      </c>
      <c r="J129" s="259">
        <v>20</v>
      </c>
      <c r="K129" s="279"/>
    </row>
    <row r="130" spans="2:11" ht="15" customHeight="1">
      <c r="B130" s="277"/>
      <c r="C130" s="259" t="s">
        <v>622</v>
      </c>
      <c r="D130" s="259"/>
      <c r="E130" s="259"/>
      <c r="F130" s="260" t="s">
        <v>611</v>
      </c>
      <c r="G130" s="259"/>
      <c r="H130" s="259" t="s">
        <v>623</v>
      </c>
      <c r="I130" s="259" t="s">
        <v>607</v>
      </c>
      <c r="J130" s="259">
        <v>20</v>
      </c>
      <c r="K130" s="279"/>
    </row>
    <row r="131" spans="2:11" ht="15" customHeight="1">
      <c r="B131" s="277"/>
      <c r="C131" s="238" t="s">
        <v>610</v>
      </c>
      <c r="D131" s="238"/>
      <c r="E131" s="238"/>
      <c r="F131" s="257" t="s">
        <v>611</v>
      </c>
      <c r="G131" s="238"/>
      <c r="H131" s="238" t="s">
        <v>644</v>
      </c>
      <c r="I131" s="238" t="s">
        <v>607</v>
      </c>
      <c r="J131" s="238">
        <v>50</v>
      </c>
      <c r="K131" s="279"/>
    </row>
    <row r="132" spans="2:11" ht="15" customHeight="1">
      <c r="B132" s="277"/>
      <c r="C132" s="238" t="s">
        <v>624</v>
      </c>
      <c r="D132" s="238"/>
      <c r="E132" s="238"/>
      <c r="F132" s="257" t="s">
        <v>611</v>
      </c>
      <c r="G132" s="238"/>
      <c r="H132" s="238" t="s">
        <v>644</v>
      </c>
      <c r="I132" s="238" t="s">
        <v>607</v>
      </c>
      <c r="J132" s="238">
        <v>50</v>
      </c>
      <c r="K132" s="279"/>
    </row>
    <row r="133" spans="2:11" ht="15" customHeight="1">
      <c r="B133" s="277"/>
      <c r="C133" s="238" t="s">
        <v>630</v>
      </c>
      <c r="D133" s="238"/>
      <c r="E133" s="238"/>
      <c r="F133" s="257" t="s">
        <v>611</v>
      </c>
      <c r="G133" s="238"/>
      <c r="H133" s="238" t="s">
        <v>644</v>
      </c>
      <c r="I133" s="238" t="s">
        <v>607</v>
      </c>
      <c r="J133" s="238">
        <v>50</v>
      </c>
      <c r="K133" s="279"/>
    </row>
    <row r="134" spans="2:11" ht="15" customHeight="1">
      <c r="B134" s="277"/>
      <c r="C134" s="238" t="s">
        <v>632</v>
      </c>
      <c r="D134" s="238"/>
      <c r="E134" s="238"/>
      <c r="F134" s="257" t="s">
        <v>611</v>
      </c>
      <c r="G134" s="238"/>
      <c r="H134" s="238" t="s">
        <v>644</v>
      </c>
      <c r="I134" s="238" t="s">
        <v>607</v>
      </c>
      <c r="J134" s="238">
        <v>50</v>
      </c>
      <c r="K134" s="279"/>
    </row>
    <row r="135" spans="2:11" ht="15" customHeight="1">
      <c r="B135" s="277"/>
      <c r="C135" s="238" t="s">
        <v>117</v>
      </c>
      <c r="D135" s="238"/>
      <c r="E135" s="238"/>
      <c r="F135" s="257" t="s">
        <v>611</v>
      </c>
      <c r="G135" s="238"/>
      <c r="H135" s="238" t="s">
        <v>657</v>
      </c>
      <c r="I135" s="238" t="s">
        <v>607</v>
      </c>
      <c r="J135" s="238">
        <v>255</v>
      </c>
      <c r="K135" s="279"/>
    </row>
    <row r="136" spans="2:11" ht="15" customHeight="1">
      <c r="B136" s="277"/>
      <c r="C136" s="238" t="s">
        <v>634</v>
      </c>
      <c r="D136" s="238"/>
      <c r="E136" s="238"/>
      <c r="F136" s="257" t="s">
        <v>605</v>
      </c>
      <c r="G136" s="238"/>
      <c r="H136" s="238" t="s">
        <v>658</v>
      </c>
      <c r="I136" s="238" t="s">
        <v>636</v>
      </c>
      <c r="J136" s="238"/>
      <c r="K136" s="279"/>
    </row>
    <row r="137" spans="2:11" ht="15" customHeight="1">
      <c r="B137" s="277"/>
      <c r="C137" s="238" t="s">
        <v>637</v>
      </c>
      <c r="D137" s="238"/>
      <c r="E137" s="238"/>
      <c r="F137" s="257" t="s">
        <v>605</v>
      </c>
      <c r="G137" s="238"/>
      <c r="H137" s="238" t="s">
        <v>659</v>
      </c>
      <c r="I137" s="238" t="s">
        <v>639</v>
      </c>
      <c r="J137" s="238"/>
      <c r="K137" s="279"/>
    </row>
    <row r="138" spans="2:11" ht="15" customHeight="1">
      <c r="B138" s="277"/>
      <c r="C138" s="238" t="s">
        <v>640</v>
      </c>
      <c r="D138" s="238"/>
      <c r="E138" s="238"/>
      <c r="F138" s="257" t="s">
        <v>605</v>
      </c>
      <c r="G138" s="238"/>
      <c r="H138" s="238" t="s">
        <v>640</v>
      </c>
      <c r="I138" s="238" t="s">
        <v>639</v>
      </c>
      <c r="J138" s="238"/>
      <c r="K138" s="279"/>
    </row>
    <row r="139" spans="2:11" ht="15" customHeight="1">
      <c r="B139" s="277"/>
      <c r="C139" s="238" t="s">
        <v>37</v>
      </c>
      <c r="D139" s="238"/>
      <c r="E139" s="238"/>
      <c r="F139" s="257" t="s">
        <v>605</v>
      </c>
      <c r="G139" s="238"/>
      <c r="H139" s="238" t="s">
        <v>660</v>
      </c>
      <c r="I139" s="238" t="s">
        <v>639</v>
      </c>
      <c r="J139" s="238"/>
      <c r="K139" s="279"/>
    </row>
    <row r="140" spans="2:11" ht="15" customHeight="1">
      <c r="B140" s="277"/>
      <c r="C140" s="238" t="s">
        <v>661</v>
      </c>
      <c r="D140" s="238"/>
      <c r="E140" s="238"/>
      <c r="F140" s="257" t="s">
        <v>605</v>
      </c>
      <c r="G140" s="238"/>
      <c r="H140" s="238" t="s">
        <v>662</v>
      </c>
      <c r="I140" s="238" t="s">
        <v>639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54" t="s">
        <v>663</v>
      </c>
      <c r="D145" s="354"/>
      <c r="E145" s="354"/>
      <c r="F145" s="354"/>
      <c r="G145" s="354"/>
      <c r="H145" s="354"/>
      <c r="I145" s="354"/>
      <c r="J145" s="354"/>
      <c r="K145" s="249"/>
    </row>
    <row r="146" spans="2:11" ht="17.25" customHeight="1">
      <c r="B146" s="248"/>
      <c r="C146" s="250" t="s">
        <v>599</v>
      </c>
      <c r="D146" s="250"/>
      <c r="E146" s="250"/>
      <c r="F146" s="250" t="s">
        <v>600</v>
      </c>
      <c r="G146" s="251"/>
      <c r="H146" s="250" t="s">
        <v>112</v>
      </c>
      <c r="I146" s="250" t="s">
        <v>56</v>
      </c>
      <c r="J146" s="250" t="s">
        <v>601</v>
      </c>
      <c r="K146" s="249"/>
    </row>
    <row r="147" spans="2:11" ht="17.25" customHeight="1">
      <c r="B147" s="248"/>
      <c r="C147" s="252" t="s">
        <v>602</v>
      </c>
      <c r="D147" s="252"/>
      <c r="E147" s="252"/>
      <c r="F147" s="253" t="s">
        <v>603</v>
      </c>
      <c r="G147" s="254"/>
      <c r="H147" s="252"/>
      <c r="I147" s="252"/>
      <c r="J147" s="252" t="s">
        <v>604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283" t="s">
        <v>608</v>
      </c>
      <c r="D149" s="238"/>
      <c r="E149" s="238"/>
      <c r="F149" s="284" t="s">
        <v>605</v>
      </c>
      <c r="G149" s="238"/>
      <c r="H149" s="283" t="s">
        <v>644</v>
      </c>
      <c r="I149" s="283" t="s">
        <v>607</v>
      </c>
      <c r="J149" s="283">
        <v>120</v>
      </c>
      <c r="K149" s="279"/>
    </row>
    <row r="150" spans="2:11" ht="15" customHeight="1">
      <c r="B150" s="258"/>
      <c r="C150" s="283" t="s">
        <v>653</v>
      </c>
      <c r="D150" s="238"/>
      <c r="E150" s="238"/>
      <c r="F150" s="284" t="s">
        <v>605</v>
      </c>
      <c r="G150" s="238"/>
      <c r="H150" s="283" t="s">
        <v>664</v>
      </c>
      <c r="I150" s="283" t="s">
        <v>607</v>
      </c>
      <c r="J150" s="283" t="s">
        <v>655</v>
      </c>
      <c r="K150" s="279"/>
    </row>
    <row r="151" spans="2:11" ht="15" customHeight="1">
      <c r="B151" s="258"/>
      <c r="C151" s="283" t="s">
        <v>554</v>
      </c>
      <c r="D151" s="238"/>
      <c r="E151" s="238"/>
      <c r="F151" s="284" t="s">
        <v>605</v>
      </c>
      <c r="G151" s="238"/>
      <c r="H151" s="283" t="s">
        <v>665</v>
      </c>
      <c r="I151" s="283" t="s">
        <v>607</v>
      </c>
      <c r="J151" s="283" t="s">
        <v>655</v>
      </c>
      <c r="K151" s="279"/>
    </row>
    <row r="152" spans="2:11" ht="15" customHeight="1">
      <c r="B152" s="258"/>
      <c r="C152" s="283" t="s">
        <v>610</v>
      </c>
      <c r="D152" s="238"/>
      <c r="E152" s="238"/>
      <c r="F152" s="284" t="s">
        <v>611</v>
      </c>
      <c r="G152" s="238"/>
      <c r="H152" s="283" t="s">
        <v>644</v>
      </c>
      <c r="I152" s="283" t="s">
        <v>607</v>
      </c>
      <c r="J152" s="283">
        <v>50</v>
      </c>
      <c r="K152" s="279"/>
    </row>
    <row r="153" spans="2:11" ht="15" customHeight="1">
      <c r="B153" s="258"/>
      <c r="C153" s="283" t="s">
        <v>613</v>
      </c>
      <c r="D153" s="238"/>
      <c r="E153" s="238"/>
      <c r="F153" s="284" t="s">
        <v>605</v>
      </c>
      <c r="G153" s="238"/>
      <c r="H153" s="283" t="s">
        <v>644</v>
      </c>
      <c r="I153" s="283" t="s">
        <v>615</v>
      </c>
      <c r="J153" s="283"/>
      <c r="K153" s="279"/>
    </row>
    <row r="154" spans="2:11" ht="15" customHeight="1">
      <c r="B154" s="258"/>
      <c r="C154" s="283" t="s">
        <v>624</v>
      </c>
      <c r="D154" s="238"/>
      <c r="E154" s="238"/>
      <c r="F154" s="284" t="s">
        <v>611</v>
      </c>
      <c r="G154" s="238"/>
      <c r="H154" s="283" t="s">
        <v>644</v>
      </c>
      <c r="I154" s="283" t="s">
        <v>607</v>
      </c>
      <c r="J154" s="283">
        <v>50</v>
      </c>
      <c r="K154" s="279"/>
    </row>
    <row r="155" spans="2:11" ht="15" customHeight="1">
      <c r="B155" s="258"/>
      <c r="C155" s="283" t="s">
        <v>632</v>
      </c>
      <c r="D155" s="238"/>
      <c r="E155" s="238"/>
      <c r="F155" s="284" t="s">
        <v>611</v>
      </c>
      <c r="G155" s="238"/>
      <c r="H155" s="283" t="s">
        <v>644</v>
      </c>
      <c r="I155" s="283" t="s">
        <v>607</v>
      </c>
      <c r="J155" s="283">
        <v>50</v>
      </c>
      <c r="K155" s="279"/>
    </row>
    <row r="156" spans="2:11" ht="15" customHeight="1">
      <c r="B156" s="258"/>
      <c r="C156" s="283" t="s">
        <v>630</v>
      </c>
      <c r="D156" s="238"/>
      <c r="E156" s="238"/>
      <c r="F156" s="284" t="s">
        <v>611</v>
      </c>
      <c r="G156" s="238"/>
      <c r="H156" s="283" t="s">
        <v>644</v>
      </c>
      <c r="I156" s="283" t="s">
        <v>607</v>
      </c>
      <c r="J156" s="283">
        <v>50</v>
      </c>
      <c r="K156" s="279"/>
    </row>
    <row r="157" spans="2:11" ht="15" customHeight="1">
      <c r="B157" s="258"/>
      <c r="C157" s="283" t="s">
        <v>97</v>
      </c>
      <c r="D157" s="238"/>
      <c r="E157" s="238"/>
      <c r="F157" s="284" t="s">
        <v>605</v>
      </c>
      <c r="G157" s="238"/>
      <c r="H157" s="283" t="s">
        <v>666</v>
      </c>
      <c r="I157" s="283" t="s">
        <v>607</v>
      </c>
      <c r="J157" s="283" t="s">
        <v>667</v>
      </c>
      <c r="K157" s="279"/>
    </row>
    <row r="158" spans="2:11" ht="15" customHeight="1">
      <c r="B158" s="258"/>
      <c r="C158" s="283" t="s">
        <v>668</v>
      </c>
      <c r="D158" s="238"/>
      <c r="E158" s="238"/>
      <c r="F158" s="284" t="s">
        <v>605</v>
      </c>
      <c r="G158" s="238"/>
      <c r="H158" s="283" t="s">
        <v>669</v>
      </c>
      <c r="I158" s="283" t="s">
        <v>639</v>
      </c>
      <c r="J158" s="283"/>
      <c r="K158" s="279"/>
    </row>
    <row r="159" spans="2:1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50" t="s">
        <v>670</v>
      </c>
      <c r="D163" s="350"/>
      <c r="E163" s="350"/>
      <c r="F163" s="350"/>
      <c r="G163" s="350"/>
      <c r="H163" s="350"/>
      <c r="I163" s="350"/>
      <c r="J163" s="350"/>
      <c r="K163" s="230"/>
    </row>
    <row r="164" spans="2:11" ht="17.25" customHeight="1">
      <c r="B164" s="229"/>
      <c r="C164" s="250" t="s">
        <v>599</v>
      </c>
      <c r="D164" s="250"/>
      <c r="E164" s="250"/>
      <c r="F164" s="250" t="s">
        <v>600</v>
      </c>
      <c r="G164" s="287"/>
      <c r="H164" s="288" t="s">
        <v>112</v>
      </c>
      <c r="I164" s="288" t="s">
        <v>56</v>
      </c>
      <c r="J164" s="250" t="s">
        <v>601</v>
      </c>
      <c r="K164" s="230"/>
    </row>
    <row r="165" spans="2:11" ht="17.25" customHeight="1">
      <c r="B165" s="231"/>
      <c r="C165" s="252" t="s">
        <v>602</v>
      </c>
      <c r="D165" s="252"/>
      <c r="E165" s="252"/>
      <c r="F165" s="253" t="s">
        <v>603</v>
      </c>
      <c r="G165" s="289"/>
      <c r="H165" s="290"/>
      <c r="I165" s="290"/>
      <c r="J165" s="252" t="s">
        <v>604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608</v>
      </c>
      <c r="D167" s="238"/>
      <c r="E167" s="238"/>
      <c r="F167" s="257" t="s">
        <v>605</v>
      </c>
      <c r="G167" s="238"/>
      <c r="H167" s="238" t="s">
        <v>644</v>
      </c>
      <c r="I167" s="238" t="s">
        <v>607</v>
      </c>
      <c r="J167" s="238">
        <v>120</v>
      </c>
      <c r="K167" s="279"/>
    </row>
    <row r="168" spans="2:11" ht="15" customHeight="1">
      <c r="B168" s="258"/>
      <c r="C168" s="238" t="s">
        <v>653</v>
      </c>
      <c r="D168" s="238"/>
      <c r="E168" s="238"/>
      <c r="F168" s="257" t="s">
        <v>605</v>
      </c>
      <c r="G168" s="238"/>
      <c r="H168" s="238" t="s">
        <v>654</v>
      </c>
      <c r="I168" s="238" t="s">
        <v>607</v>
      </c>
      <c r="J168" s="238" t="s">
        <v>655</v>
      </c>
      <c r="K168" s="279"/>
    </row>
    <row r="169" spans="2:11" ht="15" customHeight="1">
      <c r="B169" s="258"/>
      <c r="C169" s="238" t="s">
        <v>554</v>
      </c>
      <c r="D169" s="238"/>
      <c r="E169" s="238"/>
      <c r="F169" s="257" t="s">
        <v>605</v>
      </c>
      <c r="G169" s="238"/>
      <c r="H169" s="238" t="s">
        <v>671</v>
      </c>
      <c r="I169" s="238" t="s">
        <v>607</v>
      </c>
      <c r="J169" s="238" t="s">
        <v>655</v>
      </c>
      <c r="K169" s="279"/>
    </row>
    <row r="170" spans="2:11" ht="15" customHeight="1">
      <c r="B170" s="258"/>
      <c r="C170" s="238" t="s">
        <v>610</v>
      </c>
      <c r="D170" s="238"/>
      <c r="E170" s="238"/>
      <c r="F170" s="257" t="s">
        <v>611</v>
      </c>
      <c r="G170" s="238"/>
      <c r="H170" s="238" t="s">
        <v>671</v>
      </c>
      <c r="I170" s="238" t="s">
        <v>607</v>
      </c>
      <c r="J170" s="238">
        <v>50</v>
      </c>
      <c r="K170" s="279"/>
    </row>
    <row r="171" spans="2:11" ht="15" customHeight="1">
      <c r="B171" s="258"/>
      <c r="C171" s="238" t="s">
        <v>613</v>
      </c>
      <c r="D171" s="238"/>
      <c r="E171" s="238"/>
      <c r="F171" s="257" t="s">
        <v>605</v>
      </c>
      <c r="G171" s="238"/>
      <c r="H171" s="238" t="s">
        <v>671</v>
      </c>
      <c r="I171" s="238" t="s">
        <v>615</v>
      </c>
      <c r="J171" s="238"/>
      <c r="K171" s="279"/>
    </row>
    <row r="172" spans="2:11" ht="15" customHeight="1">
      <c r="B172" s="258"/>
      <c r="C172" s="238" t="s">
        <v>624</v>
      </c>
      <c r="D172" s="238"/>
      <c r="E172" s="238"/>
      <c r="F172" s="257" t="s">
        <v>611</v>
      </c>
      <c r="G172" s="238"/>
      <c r="H172" s="238" t="s">
        <v>671</v>
      </c>
      <c r="I172" s="238" t="s">
        <v>607</v>
      </c>
      <c r="J172" s="238">
        <v>50</v>
      </c>
      <c r="K172" s="279"/>
    </row>
    <row r="173" spans="2:11" ht="15" customHeight="1">
      <c r="B173" s="258"/>
      <c r="C173" s="238" t="s">
        <v>632</v>
      </c>
      <c r="D173" s="238"/>
      <c r="E173" s="238"/>
      <c r="F173" s="257" t="s">
        <v>611</v>
      </c>
      <c r="G173" s="238"/>
      <c r="H173" s="238" t="s">
        <v>671</v>
      </c>
      <c r="I173" s="238" t="s">
        <v>607</v>
      </c>
      <c r="J173" s="238">
        <v>50</v>
      </c>
      <c r="K173" s="279"/>
    </row>
    <row r="174" spans="2:11" ht="15" customHeight="1">
      <c r="B174" s="258"/>
      <c r="C174" s="238" t="s">
        <v>630</v>
      </c>
      <c r="D174" s="238"/>
      <c r="E174" s="238"/>
      <c r="F174" s="257" t="s">
        <v>611</v>
      </c>
      <c r="G174" s="238"/>
      <c r="H174" s="238" t="s">
        <v>671</v>
      </c>
      <c r="I174" s="238" t="s">
        <v>607</v>
      </c>
      <c r="J174" s="238">
        <v>50</v>
      </c>
      <c r="K174" s="279"/>
    </row>
    <row r="175" spans="2:11" ht="15" customHeight="1">
      <c r="B175" s="258"/>
      <c r="C175" s="238" t="s">
        <v>111</v>
      </c>
      <c r="D175" s="238"/>
      <c r="E175" s="238"/>
      <c r="F175" s="257" t="s">
        <v>605</v>
      </c>
      <c r="G175" s="238"/>
      <c r="H175" s="238" t="s">
        <v>672</v>
      </c>
      <c r="I175" s="238" t="s">
        <v>673</v>
      </c>
      <c r="J175" s="238"/>
      <c r="K175" s="279"/>
    </row>
    <row r="176" spans="2:11" ht="15" customHeight="1">
      <c r="B176" s="258"/>
      <c r="C176" s="238" t="s">
        <v>56</v>
      </c>
      <c r="D176" s="238"/>
      <c r="E176" s="238"/>
      <c r="F176" s="257" t="s">
        <v>605</v>
      </c>
      <c r="G176" s="238"/>
      <c r="H176" s="238" t="s">
        <v>674</v>
      </c>
      <c r="I176" s="238" t="s">
        <v>675</v>
      </c>
      <c r="J176" s="238">
        <v>1</v>
      </c>
      <c r="K176" s="279"/>
    </row>
    <row r="177" spans="2:11" ht="15" customHeight="1">
      <c r="B177" s="258"/>
      <c r="C177" s="238" t="s">
        <v>52</v>
      </c>
      <c r="D177" s="238"/>
      <c r="E177" s="238"/>
      <c r="F177" s="257" t="s">
        <v>605</v>
      </c>
      <c r="G177" s="238"/>
      <c r="H177" s="238" t="s">
        <v>676</v>
      </c>
      <c r="I177" s="238" t="s">
        <v>607</v>
      </c>
      <c r="J177" s="238">
        <v>20</v>
      </c>
      <c r="K177" s="279"/>
    </row>
    <row r="178" spans="2:11" ht="15" customHeight="1">
      <c r="B178" s="258"/>
      <c r="C178" s="238" t="s">
        <v>112</v>
      </c>
      <c r="D178" s="238"/>
      <c r="E178" s="238"/>
      <c r="F178" s="257" t="s">
        <v>605</v>
      </c>
      <c r="G178" s="238"/>
      <c r="H178" s="238" t="s">
        <v>677</v>
      </c>
      <c r="I178" s="238" t="s">
        <v>607</v>
      </c>
      <c r="J178" s="238">
        <v>255</v>
      </c>
      <c r="K178" s="279"/>
    </row>
    <row r="179" spans="2:11" ht="15" customHeight="1">
      <c r="B179" s="258"/>
      <c r="C179" s="238" t="s">
        <v>113</v>
      </c>
      <c r="D179" s="238"/>
      <c r="E179" s="238"/>
      <c r="F179" s="257" t="s">
        <v>605</v>
      </c>
      <c r="G179" s="238"/>
      <c r="H179" s="238" t="s">
        <v>570</v>
      </c>
      <c r="I179" s="238" t="s">
        <v>607</v>
      </c>
      <c r="J179" s="238">
        <v>10</v>
      </c>
      <c r="K179" s="279"/>
    </row>
    <row r="180" spans="2:11" ht="15" customHeight="1">
      <c r="B180" s="258"/>
      <c r="C180" s="238" t="s">
        <v>114</v>
      </c>
      <c r="D180" s="238"/>
      <c r="E180" s="238"/>
      <c r="F180" s="257" t="s">
        <v>605</v>
      </c>
      <c r="G180" s="238"/>
      <c r="H180" s="238" t="s">
        <v>678</v>
      </c>
      <c r="I180" s="238" t="s">
        <v>639</v>
      </c>
      <c r="J180" s="238"/>
      <c r="K180" s="279"/>
    </row>
    <row r="181" spans="2:11" ht="15" customHeight="1">
      <c r="B181" s="258"/>
      <c r="C181" s="238" t="s">
        <v>679</v>
      </c>
      <c r="D181" s="238"/>
      <c r="E181" s="238"/>
      <c r="F181" s="257" t="s">
        <v>605</v>
      </c>
      <c r="G181" s="238"/>
      <c r="H181" s="238" t="s">
        <v>680</v>
      </c>
      <c r="I181" s="238" t="s">
        <v>639</v>
      </c>
      <c r="J181" s="238"/>
      <c r="K181" s="279"/>
    </row>
    <row r="182" spans="2:11" ht="15" customHeight="1">
      <c r="B182" s="258"/>
      <c r="C182" s="238" t="s">
        <v>668</v>
      </c>
      <c r="D182" s="238"/>
      <c r="E182" s="238"/>
      <c r="F182" s="257" t="s">
        <v>605</v>
      </c>
      <c r="G182" s="238"/>
      <c r="H182" s="238" t="s">
        <v>681</v>
      </c>
      <c r="I182" s="238" t="s">
        <v>639</v>
      </c>
      <c r="J182" s="238"/>
      <c r="K182" s="279"/>
    </row>
    <row r="183" spans="2:11" ht="15" customHeight="1">
      <c r="B183" s="258"/>
      <c r="C183" s="238" t="s">
        <v>116</v>
      </c>
      <c r="D183" s="238"/>
      <c r="E183" s="238"/>
      <c r="F183" s="257" t="s">
        <v>611</v>
      </c>
      <c r="G183" s="238"/>
      <c r="H183" s="238" t="s">
        <v>682</v>
      </c>
      <c r="I183" s="238" t="s">
        <v>607</v>
      </c>
      <c r="J183" s="238">
        <v>50</v>
      </c>
      <c r="K183" s="279"/>
    </row>
    <row r="184" spans="2:11" ht="15" customHeight="1">
      <c r="B184" s="258"/>
      <c r="C184" s="238" t="s">
        <v>683</v>
      </c>
      <c r="D184" s="238"/>
      <c r="E184" s="238"/>
      <c r="F184" s="257" t="s">
        <v>611</v>
      </c>
      <c r="G184" s="238"/>
      <c r="H184" s="238" t="s">
        <v>684</v>
      </c>
      <c r="I184" s="238" t="s">
        <v>685</v>
      </c>
      <c r="J184" s="238"/>
      <c r="K184" s="279"/>
    </row>
    <row r="185" spans="2:11" ht="15" customHeight="1">
      <c r="B185" s="258"/>
      <c r="C185" s="238" t="s">
        <v>686</v>
      </c>
      <c r="D185" s="238"/>
      <c r="E185" s="238"/>
      <c r="F185" s="257" t="s">
        <v>611</v>
      </c>
      <c r="G185" s="238"/>
      <c r="H185" s="238" t="s">
        <v>687</v>
      </c>
      <c r="I185" s="238" t="s">
        <v>685</v>
      </c>
      <c r="J185" s="238"/>
      <c r="K185" s="279"/>
    </row>
    <row r="186" spans="2:11" ht="15" customHeight="1">
      <c r="B186" s="258"/>
      <c r="C186" s="238" t="s">
        <v>688</v>
      </c>
      <c r="D186" s="238"/>
      <c r="E186" s="238"/>
      <c r="F186" s="257" t="s">
        <v>611</v>
      </c>
      <c r="G186" s="238"/>
      <c r="H186" s="238" t="s">
        <v>689</v>
      </c>
      <c r="I186" s="238" t="s">
        <v>685</v>
      </c>
      <c r="J186" s="238"/>
      <c r="K186" s="279"/>
    </row>
    <row r="187" spans="2:11" ht="15" customHeight="1">
      <c r="B187" s="258"/>
      <c r="C187" s="291" t="s">
        <v>690</v>
      </c>
      <c r="D187" s="238"/>
      <c r="E187" s="238"/>
      <c r="F187" s="257" t="s">
        <v>611</v>
      </c>
      <c r="G187" s="238"/>
      <c r="H187" s="238" t="s">
        <v>691</v>
      </c>
      <c r="I187" s="238" t="s">
        <v>692</v>
      </c>
      <c r="J187" s="292" t="s">
        <v>693</v>
      </c>
      <c r="K187" s="279"/>
    </row>
    <row r="188" spans="2:11" ht="15" customHeight="1">
      <c r="B188" s="258"/>
      <c r="C188" s="243" t="s">
        <v>41</v>
      </c>
      <c r="D188" s="238"/>
      <c r="E188" s="238"/>
      <c r="F188" s="257" t="s">
        <v>605</v>
      </c>
      <c r="G188" s="238"/>
      <c r="H188" s="234" t="s">
        <v>694</v>
      </c>
      <c r="I188" s="238" t="s">
        <v>695</v>
      </c>
      <c r="J188" s="238"/>
      <c r="K188" s="279"/>
    </row>
    <row r="189" spans="2:11" ht="15" customHeight="1">
      <c r="B189" s="258"/>
      <c r="C189" s="243" t="s">
        <v>696</v>
      </c>
      <c r="D189" s="238"/>
      <c r="E189" s="238"/>
      <c r="F189" s="257" t="s">
        <v>605</v>
      </c>
      <c r="G189" s="238"/>
      <c r="H189" s="238" t="s">
        <v>697</v>
      </c>
      <c r="I189" s="238" t="s">
        <v>639</v>
      </c>
      <c r="J189" s="238"/>
      <c r="K189" s="279"/>
    </row>
    <row r="190" spans="2:11" ht="15" customHeight="1">
      <c r="B190" s="258"/>
      <c r="C190" s="243" t="s">
        <v>698</v>
      </c>
      <c r="D190" s="238"/>
      <c r="E190" s="238"/>
      <c r="F190" s="257" t="s">
        <v>605</v>
      </c>
      <c r="G190" s="238"/>
      <c r="H190" s="238" t="s">
        <v>699</v>
      </c>
      <c r="I190" s="238" t="s">
        <v>639</v>
      </c>
      <c r="J190" s="238"/>
      <c r="K190" s="279"/>
    </row>
    <row r="191" spans="2:11" ht="15" customHeight="1">
      <c r="B191" s="258"/>
      <c r="C191" s="243" t="s">
        <v>700</v>
      </c>
      <c r="D191" s="238"/>
      <c r="E191" s="238"/>
      <c r="F191" s="257" t="s">
        <v>611</v>
      </c>
      <c r="G191" s="238"/>
      <c r="H191" s="238" t="s">
        <v>701</v>
      </c>
      <c r="I191" s="238" t="s">
        <v>639</v>
      </c>
      <c r="J191" s="238"/>
      <c r="K191" s="279"/>
    </row>
    <row r="192" spans="2:11" ht="15" customHeight="1">
      <c r="B192" s="285"/>
      <c r="C192" s="293"/>
      <c r="D192" s="267"/>
      <c r="E192" s="267"/>
      <c r="F192" s="267"/>
      <c r="G192" s="267"/>
      <c r="H192" s="267"/>
      <c r="I192" s="267"/>
      <c r="J192" s="267"/>
      <c r="K192" s="286"/>
    </row>
    <row r="193" spans="2:11" ht="18.75" customHeight="1">
      <c r="B193" s="234"/>
      <c r="C193" s="238"/>
      <c r="D193" s="238"/>
      <c r="E193" s="238"/>
      <c r="F193" s="257"/>
      <c r="G193" s="238"/>
      <c r="H193" s="238"/>
      <c r="I193" s="238"/>
      <c r="J193" s="238"/>
      <c r="K193" s="234"/>
    </row>
    <row r="194" spans="2:11" ht="18.75" customHeight="1">
      <c r="B194" s="234"/>
      <c r="C194" s="238"/>
      <c r="D194" s="238"/>
      <c r="E194" s="238"/>
      <c r="F194" s="257"/>
      <c r="G194" s="238"/>
      <c r="H194" s="238"/>
      <c r="I194" s="238"/>
      <c r="J194" s="238"/>
      <c r="K194" s="234"/>
    </row>
    <row r="195" spans="2:11" ht="18.75" customHeight="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>
      <c r="B196" s="226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2:11" ht="21">
      <c r="B197" s="229"/>
      <c r="C197" s="350" t="s">
        <v>702</v>
      </c>
      <c r="D197" s="350"/>
      <c r="E197" s="350"/>
      <c r="F197" s="350"/>
      <c r="G197" s="350"/>
      <c r="H197" s="350"/>
      <c r="I197" s="350"/>
      <c r="J197" s="350"/>
      <c r="K197" s="230"/>
    </row>
    <row r="198" spans="2:11" ht="25.5" customHeight="1">
      <c r="B198" s="229"/>
      <c r="C198" s="294" t="s">
        <v>703</v>
      </c>
      <c r="D198" s="294"/>
      <c r="E198" s="294"/>
      <c r="F198" s="294" t="s">
        <v>704</v>
      </c>
      <c r="G198" s="295"/>
      <c r="H198" s="355" t="s">
        <v>705</v>
      </c>
      <c r="I198" s="355"/>
      <c r="J198" s="355"/>
      <c r="K198" s="230"/>
    </row>
    <row r="199" spans="2:11" ht="5.25" customHeight="1">
      <c r="B199" s="258"/>
      <c r="C199" s="255"/>
      <c r="D199" s="255"/>
      <c r="E199" s="255"/>
      <c r="F199" s="255"/>
      <c r="G199" s="238"/>
      <c r="H199" s="255"/>
      <c r="I199" s="255"/>
      <c r="J199" s="255"/>
      <c r="K199" s="279"/>
    </row>
    <row r="200" spans="2:11" ht="15" customHeight="1">
      <c r="B200" s="258"/>
      <c r="C200" s="238" t="s">
        <v>695</v>
      </c>
      <c r="D200" s="238"/>
      <c r="E200" s="238"/>
      <c r="F200" s="257" t="s">
        <v>42</v>
      </c>
      <c r="G200" s="238"/>
      <c r="H200" s="352" t="s">
        <v>706</v>
      </c>
      <c r="I200" s="352"/>
      <c r="J200" s="352"/>
      <c r="K200" s="279"/>
    </row>
    <row r="201" spans="2:11" ht="15" customHeight="1">
      <c r="B201" s="258"/>
      <c r="C201" s="264"/>
      <c r="D201" s="238"/>
      <c r="E201" s="238"/>
      <c r="F201" s="257" t="s">
        <v>43</v>
      </c>
      <c r="G201" s="238"/>
      <c r="H201" s="352" t="s">
        <v>707</v>
      </c>
      <c r="I201" s="352"/>
      <c r="J201" s="352"/>
      <c r="K201" s="279"/>
    </row>
    <row r="202" spans="2:11" ht="15" customHeight="1">
      <c r="B202" s="258"/>
      <c r="C202" s="264"/>
      <c r="D202" s="238"/>
      <c r="E202" s="238"/>
      <c r="F202" s="257" t="s">
        <v>46</v>
      </c>
      <c r="G202" s="238"/>
      <c r="H202" s="352" t="s">
        <v>708</v>
      </c>
      <c r="I202" s="352"/>
      <c r="J202" s="352"/>
      <c r="K202" s="279"/>
    </row>
    <row r="203" spans="2:11" ht="15" customHeight="1">
      <c r="B203" s="258"/>
      <c r="C203" s="238"/>
      <c r="D203" s="238"/>
      <c r="E203" s="238"/>
      <c r="F203" s="257" t="s">
        <v>44</v>
      </c>
      <c r="G203" s="238"/>
      <c r="H203" s="352" t="s">
        <v>709</v>
      </c>
      <c r="I203" s="352"/>
      <c r="J203" s="352"/>
      <c r="K203" s="279"/>
    </row>
    <row r="204" spans="2:11" ht="15" customHeight="1">
      <c r="B204" s="258"/>
      <c r="C204" s="238"/>
      <c r="D204" s="238"/>
      <c r="E204" s="238"/>
      <c r="F204" s="257" t="s">
        <v>45</v>
      </c>
      <c r="G204" s="238"/>
      <c r="H204" s="352" t="s">
        <v>710</v>
      </c>
      <c r="I204" s="352"/>
      <c r="J204" s="352"/>
      <c r="K204" s="279"/>
    </row>
    <row r="205" spans="2:11" ht="15" customHeight="1">
      <c r="B205" s="258"/>
      <c r="C205" s="238"/>
      <c r="D205" s="238"/>
      <c r="E205" s="238"/>
      <c r="F205" s="257"/>
      <c r="G205" s="238"/>
      <c r="H205" s="238"/>
      <c r="I205" s="238"/>
      <c r="J205" s="238"/>
      <c r="K205" s="279"/>
    </row>
    <row r="206" spans="2:11" ht="15" customHeight="1">
      <c r="B206" s="258"/>
      <c r="C206" s="238" t="s">
        <v>651</v>
      </c>
      <c r="D206" s="238"/>
      <c r="E206" s="238"/>
      <c r="F206" s="257" t="s">
        <v>78</v>
      </c>
      <c r="G206" s="238"/>
      <c r="H206" s="352" t="s">
        <v>711</v>
      </c>
      <c r="I206" s="352"/>
      <c r="J206" s="352"/>
      <c r="K206" s="279"/>
    </row>
    <row r="207" spans="2:11" ht="15" customHeight="1">
      <c r="B207" s="258"/>
      <c r="C207" s="264"/>
      <c r="D207" s="238"/>
      <c r="E207" s="238"/>
      <c r="F207" s="257" t="s">
        <v>548</v>
      </c>
      <c r="G207" s="238"/>
      <c r="H207" s="352" t="s">
        <v>549</v>
      </c>
      <c r="I207" s="352"/>
      <c r="J207" s="352"/>
      <c r="K207" s="279"/>
    </row>
    <row r="208" spans="2:11" ht="15" customHeight="1">
      <c r="B208" s="258"/>
      <c r="C208" s="238"/>
      <c r="D208" s="238"/>
      <c r="E208" s="238"/>
      <c r="F208" s="257" t="s">
        <v>546</v>
      </c>
      <c r="G208" s="238"/>
      <c r="H208" s="352" t="s">
        <v>712</v>
      </c>
      <c r="I208" s="352"/>
      <c r="J208" s="352"/>
      <c r="K208" s="279"/>
    </row>
    <row r="209" spans="2:11" ht="15" customHeight="1">
      <c r="B209" s="296"/>
      <c r="C209" s="264"/>
      <c r="D209" s="264"/>
      <c r="E209" s="264"/>
      <c r="F209" s="257" t="s">
        <v>550</v>
      </c>
      <c r="G209" s="243"/>
      <c r="H209" s="356" t="s">
        <v>551</v>
      </c>
      <c r="I209" s="356"/>
      <c r="J209" s="356"/>
      <c r="K209" s="297"/>
    </row>
    <row r="210" spans="2:11" ht="15" customHeight="1">
      <c r="B210" s="296"/>
      <c r="C210" s="264"/>
      <c r="D210" s="264"/>
      <c r="E210" s="264"/>
      <c r="F210" s="257" t="s">
        <v>552</v>
      </c>
      <c r="G210" s="243"/>
      <c r="H210" s="356" t="s">
        <v>713</v>
      </c>
      <c r="I210" s="356"/>
      <c r="J210" s="356"/>
      <c r="K210" s="297"/>
    </row>
    <row r="211" spans="2:11" ht="15" customHeight="1">
      <c r="B211" s="296"/>
      <c r="C211" s="264"/>
      <c r="D211" s="264"/>
      <c r="E211" s="264"/>
      <c r="F211" s="298"/>
      <c r="G211" s="243"/>
      <c r="H211" s="299"/>
      <c r="I211" s="299"/>
      <c r="J211" s="299"/>
      <c r="K211" s="297"/>
    </row>
    <row r="212" spans="2:11" ht="15" customHeight="1">
      <c r="B212" s="296"/>
      <c r="C212" s="238" t="s">
        <v>675</v>
      </c>
      <c r="D212" s="264"/>
      <c r="E212" s="264"/>
      <c r="F212" s="257">
        <v>1</v>
      </c>
      <c r="G212" s="243"/>
      <c r="H212" s="356" t="s">
        <v>714</v>
      </c>
      <c r="I212" s="356"/>
      <c r="J212" s="356"/>
      <c r="K212" s="297"/>
    </row>
    <row r="213" spans="2:11" ht="15" customHeight="1">
      <c r="B213" s="296"/>
      <c r="C213" s="264"/>
      <c r="D213" s="264"/>
      <c r="E213" s="264"/>
      <c r="F213" s="257">
        <v>2</v>
      </c>
      <c r="G213" s="243"/>
      <c r="H213" s="356" t="s">
        <v>715</v>
      </c>
      <c r="I213" s="356"/>
      <c r="J213" s="356"/>
      <c r="K213" s="297"/>
    </row>
    <row r="214" spans="2:11" ht="15" customHeight="1">
      <c r="B214" s="296"/>
      <c r="C214" s="264"/>
      <c r="D214" s="264"/>
      <c r="E214" s="264"/>
      <c r="F214" s="257">
        <v>3</v>
      </c>
      <c r="G214" s="243"/>
      <c r="H214" s="356" t="s">
        <v>716</v>
      </c>
      <c r="I214" s="356"/>
      <c r="J214" s="356"/>
      <c r="K214" s="297"/>
    </row>
    <row r="215" spans="2:11" ht="15" customHeight="1">
      <c r="B215" s="296"/>
      <c r="C215" s="264"/>
      <c r="D215" s="264"/>
      <c r="E215" s="264"/>
      <c r="F215" s="257">
        <v>4</v>
      </c>
      <c r="G215" s="243"/>
      <c r="H215" s="356" t="s">
        <v>717</v>
      </c>
      <c r="I215" s="356"/>
      <c r="J215" s="356"/>
      <c r="K215" s="297"/>
    </row>
    <row r="216" spans="2:11" ht="12.75" customHeight="1">
      <c r="B216" s="300"/>
      <c r="C216" s="301"/>
      <c r="D216" s="301"/>
      <c r="E216" s="301"/>
      <c r="F216" s="301"/>
      <c r="G216" s="301"/>
      <c r="H216" s="301"/>
      <c r="I216" s="301"/>
      <c r="J216" s="301"/>
      <c r="K216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SO 101 - Komunikace</vt:lpstr>
      <vt:lpstr>SO 104 - Ostatní úpravy</vt:lpstr>
      <vt:lpstr>VRN - Vedlejší rozpočtové...</vt:lpstr>
      <vt:lpstr>Pokyny pro vyplnění</vt:lpstr>
      <vt:lpstr>'Rekapitulace stavby'!Názvy_tisku</vt:lpstr>
      <vt:lpstr>'SO 101 - Komunikace'!Názvy_tisku</vt:lpstr>
      <vt:lpstr>'SO 104 - Ostatní úpravy'!Názvy_tisku</vt:lpstr>
      <vt:lpstr>'VRN - Vedlejší rozpočtové...'!Názvy_tisku</vt:lpstr>
      <vt:lpstr>'Pokyny pro vyplnění'!Oblast_tisku</vt:lpstr>
      <vt:lpstr>'Rekapitulace stavby'!Oblast_tisku</vt:lpstr>
      <vt:lpstr>'SO 101 - Komunikace'!Oblast_tisku</vt:lpstr>
      <vt:lpstr>'SO 104 - Ostatní úpravy'!Oblast_tisku</vt:lpstr>
      <vt:lpstr>'VRN - Vedlejší rozpočtové...'!Oblast_tisku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Šprincl</dc:creator>
  <cp:lastModifiedBy>externistait</cp:lastModifiedBy>
  <dcterms:created xsi:type="dcterms:W3CDTF">2018-01-26T16:53:23Z</dcterms:created>
  <dcterms:modified xsi:type="dcterms:W3CDTF">2018-01-29T13:37:30Z</dcterms:modified>
</cp:coreProperties>
</file>