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00" yWindow="585" windowWidth="22695" windowHeight="13485" activeTab="0"/>
  </bookViews>
  <sheets>
    <sheet name="Rekapitulace stavby" sheetId="1" r:id="rId1"/>
    <sheet name="D.1.4.1.a - Dešťová kanal..." sheetId="2" r:id="rId2"/>
    <sheet name="D.2.3 - Parkoviště, veřej..." sheetId="3" r:id="rId3"/>
    <sheet name="Pokyny pro vyplnění" sheetId="4" r:id="rId4"/>
  </sheets>
  <definedNames>
    <definedName name="_xlnm._FilterDatabase" localSheetId="1" hidden="1">'D.1.4.1.a - Dešťová kanal...'!$C$76:$K$76</definedName>
    <definedName name="_xlnm._FilterDatabase" localSheetId="2" hidden="1">'D.2.3 - Parkoviště, veřej...'!$C$86:$K$86</definedName>
    <definedName name="_xlnm.Print_Area" localSheetId="1">'D.1.4.1.a - Dešťová kanal...'!$C$4:$J$36,'D.1.4.1.a - Dešťová kanal...'!$C$42:$J$58,'D.1.4.1.a - Dešťová kanal...'!$C$64:$K$100</definedName>
    <definedName name="_xlnm.Print_Area" localSheetId="2">'D.2.3 - Parkoviště, veřej...'!$C$4:$J$36,'D.2.3 - Parkoviště, veřej...'!$C$42:$J$68,'D.2.3 - Parkoviště, veřej...'!$C$74:$K$266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'D.1.4.1.a - Dešťová kanal...'!$76:$76</definedName>
  </definedNames>
  <calcPr calcId="124519"/>
</workbook>
</file>

<file path=xl/sharedStrings.xml><?xml version="1.0" encoding="utf-8"?>
<sst xmlns="http://schemas.openxmlformats.org/spreadsheetml/2006/main" count="3405" uniqueCount="866">
  <si>
    <t>Export VZ</t>
  </si>
  <si>
    <t>List obsahuje:</t>
  </si>
  <si>
    <t>3.0</t>
  </si>
  <si>
    <t>ZAMOK</t>
  </si>
  <si>
    <t>False</t>
  </si>
  <si>
    <t>{fb53e82f-07eb-4061-997e-75ed57c9cebf}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</si>
  <si>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</si>
  <si>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</si>
  <si>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</si>
  <si>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</si>
  <si>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</si>
  <si>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</si>
  <si>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</si>
  <si>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</si>
  <si>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13d/2017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</si>
  <si>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</si>
  <si>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</si>
  <si>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Střední odborné učiliště Domažlice</t>
  </si>
  <si>
    <t>0,1</t>
  </si>
  <si>
    <t>KSO:</t>
  </si>
  <si>
    <t>801 33 1</t>
  </si>
  <si>
    <t>CC-CZ:</t>
  </si>
  <si>
    <t>12631</t>
  </si>
  <si>
    <t>1</t>
  </si>
  <si>
    <t>Místo:</t>
  </si>
  <si>
    <t>Rohova ulice, parc.č. 946/4, 640/3</t>
  </si>
  <si>
    <t>Datum:</t>
  </si>
  <si>
    <t>4.6.2017</t>
  </si>
  <si>
    <t>10</t>
  </si>
  <si>
    <t>CZ-CPV:</t>
  </si>
  <si>
    <t>45000000-7</t>
  </si>
  <si>
    <t>CZ-CPA:</t>
  </si>
  <si>
    <t>41.00.40</t>
  </si>
  <si>
    <t>100</t>
  </si>
  <si>
    <t>Zadavatel:</t>
  </si>
  <si>
    <t>IČ:</t>
  </si>
  <si>
    <t/>
  </si>
  <si>
    <t>Plzeňský kraj</t>
  </si>
  <si>
    <t>DIČ:</t>
  </si>
  <si>
    <t>Uchazeč:</t>
  </si>
  <si>
    <t>Vyplň údaj</t>
  </si>
  <si>
    <t>Projektant:</t>
  </si>
  <si>
    <t>27439500</t>
  </si>
  <si>
    <t>Sladký &amp; Partners s.r.o., Nad Šárkou 60, Praha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</si>
  <si>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</si>
  <si>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</si>
  <si>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</si>
  <si>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</si>
  <si>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</si>
  <si>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</si>
  <si>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</si>
  <si>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</si>
  <si>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</si>
  <si>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</si>
  <si>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</si>
  <si>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</si>
  <si>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</si>
  <si>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</si>
  <si>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</si>
  <si>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</si>
  <si>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</si>
  <si>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</si>
  <si>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</si>
  <si>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</si>
  <si>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</si>
  <si>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</si>
  <si>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</si>
  <si>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</si>
  <si>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</si>
  <si>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</si>
  <si>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</si>
  <si>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</si>
  <si>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</si>
  <si>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</si>
  <si>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</si>
  <si>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</si>
  <si>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</si>
  <si>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</si>
  <si>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</si>
  <si>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</si>
  <si>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</si>
  <si>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</si>
  <si>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</si>
  <si>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</si>
  <si>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D.1.4.1.a</t>
  </si>
  <si>
    <t>Dešťová kanalizace parkoviště</t>
  </si>
  <si>
    <t>STA</t>
  </si>
  <si>
    <t>{3c32eb2e-1071-45d8-92fb-62c704ca994e}</t>
  </si>
  <si>
    <t>2</t>
  </si>
  <si>
    <t>D.2.3</t>
  </si>
  <si>
    <t>Parkoviště, veřejné osvětlení</t>
  </si>
  <si>
    <t>{e80e952e-9ce9-42ca-bd01-49fd3330e7b6}</t>
  </si>
  <si>
    <t>Zpět na list:</t>
  </si>
  <si>
    <t>KRYCÍ LIST SOUPISU</t>
  </si>
  <si>
    <t>Objekt:</t>
  </si>
  <si>
    <t>D.1.4.1.a - Dešťová kanalizace parkoviště</t>
  </si>
  <si>
    <t>REKAPITULACE ČLENĚNÍ SOUPISU PRACÍ</t>
  </si>
  <si>
    <t>Kód dílu - Popis</t>
  </si>
  <si>
    <t>Cena celkem [CZK]</t>
  </si>
  <si>
    <t>Náklady soupisu celkem</t>
  </si>
  <si>
    <t>-1</t>
  </si>
  <si>
    <t>D5 - DEŠŤOVÁ KANALIZACE - PARKOVIŠTĚ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</si>
  <si>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</si>
  <si>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</si>
  <si>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</si>
  <si>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</si>
  <si>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</si>
  <si>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</si>
  <si>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</si>
  <si>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</si>
  <si>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</si>
  <si>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</si>
  <si>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</si>
  <si>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</si>
  <si>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</si>
  <si>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</si>
  <si>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D5</t>
  </si>
  <si>
    <t>DEŠŤOVÁ KANALIZACE - PARKOVIŠTĚ</t>
  </si>
  <si>
    <t>ROZPOCET</t>
  </si>
  <si>
    <t>K</t>
  </si>
  <si>
    <t>7000 001</t>
  </si>
  <si>
    <t>potrubí PVC KG SN 8 DN 100</t>
  </si>
  <si>
    <t>m</t>
  </si>
  <si>
    <t>16</t>
  </si>
  <si>
    <t>810779289</t>
  </si>
  <si>
    <t>7000 002</t>
  </si>
  <si>
    <t>potrubí PVC KG SN 8 DN 125</t>
  </si>
  <si>
    <t>1450620342</t>
  </si>
  <si>
    <t>3</t>
  </si>
  <si>
    <t>7000 003</t>
  </si>
  <si>
    <t>potrubí PVC KG SN 8 DN 200</t>
  </si>
  <si>
    <t>743507016</t>
  </si>
  <si>
    <t>4</t>
  </si>
  <si>
    <t>7000 004</t>
  </si>
  <si>
    <t>potrubí PE 100 SDR 11 d50</t>
  </si>
  <si>
    <t>-58939644</t>
  </si>
  <si>
    <t>5</t>
  </si>
  <si>
    <t>7000 005</t>
  </si>
  <si>
    <t>zkouška těsnosti potrubí kanalizace vodou do DN 125</t>
  </si>
  <si>
    <t>664004175</t>
  </si>
  <si>
    <t>6</t>
  </si>
  <si>
    <t>7000 006</t>
  </si>
  <si>
    <t>zkouška těsnosti potrubí kanalizace vodou do DN 200</t>
  </si>
  <si>
    <t>-1075848896</t>
  </si>
  <si>
    <t>7</t>
  </si>
  <si>
    <t>7000 007</t>
  </si>
  <si>
    <t>tlakové a funkční zkoušky potrubí</t>
  </si>
  <si>
    <t>sada</t>
  </si>
  <si>
    <t>200437750</t>
  </si>
  <si>
    <t>8</t>
  </si>
  <si>
    <t>7000 008</t>
  </si>
  <si>
    <t>podsyp a obsyp z keramzitu</t>
  </si>
  <si>
    <t>m3</t>
  </si>
  <si>
    <t>651406375</t>
  </si>
  <si>
    <t>9</t>
  </si>
  <si>
    <t>7000 009</t>
  </si>
  <si>
    <t>šterkopískový podsyp a obsyp(0-8mm)</t>
  </si>
  <si>
    <t>-2109392024</t>
  </si>
  <si>
    <t>7000 010</t>
  </si>
  <si>
    <t>zásyp - zemina</t>
  </si>
  <si>
    <t>-638699352</t>
  </si>
  <si>
    <t>11</t>
  </si>
  <si>
    <t>7000 011</t>
  </si>
  <si>
    <t>výkop</t>
  </si>
  <si>
    <t>101626360</t>
  </si>
  <si>
    <t>12</t>
  </si>
  <si>
    <t>7000 012</t>
  </si>
  <si>
    <t>obetonování na patě stoupačky - prostý beton</t>
  </si>
  <si>
    <t>734069616</t>
  </si>
  <si>
    <t>13</t>
  </si>
  <si>
    <t>7000 013</t>
  </si>
  <si>
    <t>tep. Izolace z pěnového polyetylénu tl. 40 laminovaného  ochrannou PE tkaninou</t>
  </si>
  <si>
    <t>1744709549</t>
  </si>
  <si>
    <t>14</t>
  </si>
  <si>
    <t>7000 014</t>
  </si>
  <si>
    <t>odlučovač lehkých ropných látek NS=10</t>
  </si>
  <si>
    <t>ks</t>
  </si>
  <si>
    <t>1523833864</t>
  </si>
  <si>
    <t>7000 015</t>
  </si>
  <si>
    <t>nádrž na dešťovou vodu - objem min. 7,5 m3</t>
  </si>
  <si>
    <t>-1937821774</t>
  </si>
  <si>
    <t>7000 016</t>
  </si>
  <si>
    <t>ponorné čerpadlo na dešťovou vodu</t>
  </si>
  <si>
    <t>-1295373223</t>
  </si>
  <si>
    <t>17</t>
  </si>
  <si>
    <t>7000 017</t>
  </si>
  <si>
    <t>zpětná klapka 2"</t>
  </si>
  <si>
    <t>-844398357</t>
  </si>
  <si>
    <t>18</t>
  </si>
  <si>
    <t>7000 018</t>
  </si>
  <si>
    <t>kulový kohout 2"</t>
  </si>
  <si>
    <t>-1556971117</t>
  </si>
  <si>
    <t>19</t>
  </si>
  <si>
    <t>7000 019</t>
  </si>
  <si>
    <t>chránička DN 250</t>
  </si>
  <si>
    <t>-43520772</t>
  </si>
  <si>
    <t>20</t>
  </si>
  <si>
    <t>7000 020</t>
  </si>
  <si>
    <t>pojezdová uliční vpusť DN 125</t>
  </si>
  <si>
    <t>527183662</t>
  </si>
  <si>
    <t>7000 021</t>
  </si>
  <si>
    <t>liniový odtokový žlab š=100 mm</t>
  </si>
  <si>
    <t>-707201517</t>
  </si>
  <si>
    <t>22</t>
  </si>
  <si>
    <t>7000 022</t>
  </si>
  <si>
    <t>odtoková vpusť DN 100</t>
  </si>
  <si>
    <t>-1238006628</t>
  </si>
  <si>
    <t>D.2.3 - Parkoviště, veřejné osvětlení</t>
  </si>
  <si>
    <t>HSV - Práce a dodávky HSV</t>
  </si>
  <si>
    <t xml:space="preserve">    1 - Zemní práce</t>
  </si>
  <si>
    <t xml:space="preserve">    18 - Zemní práce - povrchové úpravy terénu</t>
  </si>
  <si>
    <t xml:space="preserve">    5 - Komunikace pozemní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</si>
  <si>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</si>
  <si>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</si>
  <si>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</si>
  <si>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</si>
  <si>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</si>
  <si>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211-M - Elektromateriál</t>
  </si>
  <si>
    <t>OST - Ostatní</t>
  </si>
  <si>
    <t>HSV</t>
  </si>
  <si>
    <t>Práce a dodávky HSV</t>
  </si>
  <si>
    <t>Zemní práce</t>
  </si>
  <si>
    <t>113107144</t>
  </si>
  <si>
    <t>Odstranění podkladu pl do 50 m2 živičných tl 200 mm</t>
  </si>
  <si>
    <t>m2</t>
  </si>
  <si>
    <t>CS ÚRS 2016 02</t>
  </si>
  <si>
    <t>1325502019</t>
  </si>
  <si>
    <t>VV</t>
  </si>
  <si>
    <t>nové parkoviště</t>
  </si>
  <si>
    <t>5,0*13,0</t>
  </si>
  <si>
    <t>113202111</t>
  </si>
  <si>
    <t>Vytrhání obrub krajníků obrubníků stojatých</t>
  </si>
  <si>
    <t>1448730905</t>
  </si>
  <si>
    <t>11,25+7,5+3,0</t>
  </si>
  <si>
    <t>122202201</t>
  </si>
  <si>
    <t>Odkopávky a prokopávky nezapažené pro silnice objemu do 100 m3 v hornině tř. 3</t>
  </si>
  <si>
    <t>-1796782899</t>
  </si>
  <si>
    <t>20*5,5*0,75</t>
  </si>
  <si>
    <t>16,0*29,0*0,32</t>
  </si>
  <si>
    <t>5,5*2,0*0,24</t>
  </si>
  <si>
    <t>2,0*26,25*0,24</t>
  </si>
  <si>
    <t>5,0*2,5*0,24</t>
  </si>
  <si>
    <t>122202209</t>
  </si>
  <si>
    <t>Příplatek k odkopávkám a prokopávkám pro silnice v hornině tř. 3 za lepivost</t>
  </si>
  <si>
    <t>-1394485702</t>
  </si>
  <si>
    <t>162701105</t>
  </si>
  <si>
    <t>Vodorovné přemístění do 10000 m výkopku/sypaniny z horniny tř. 1 až 4</t>
  </si>
  <si>
    <t>-384719960</t>
  </si>
  <si>
    <t>162701109</t>
  </si>
  <si>
    <t>Příplatek k vodorovnému přemístění výkopku/sypaniny z horniny tř. 1 až 4 ZKD 1000 m přes 10000 m</t>
  </si>
  <si>
    <t>854722702</t>
  </si>
  <si>
    <t>171201201</t>
  </si>
  <si>
    <t>Uložení sypaniny na skládky</t>
  </si>
  <si>
    <t>-1650490193</t>
  </si>
  <si>
    <t>171201211</t>
  </si>
  <si>
    <t>Poplatek za uložení odpadu ze sypaniny na skládce (skládkovné)</t>
  </si>
  <si>
    <t>t</t>
  </si>
  <si>
    <t>-209632631</t>
  </si>
  <si>
    <t>249,22*1,82</t>
  </si>
  <si>
    <t>181102302</t>
  </si>
  <si>
    <t>Úprava pláně v zářezech se zhutněním</t>
  </si>
  <si>
    <t>783789617</t>
  </si>
  <si>
    <t>16,0*29,0</t>
  </si>
  <si>
    <t>5,5*2,0</t>
  </si>
  <si>
    <t>2,0*26,25</t>
  </si>
  <si>
    <t>5,0*2,5</t>
  </si>
  <si>
    <t>Zemní práce - povrchové úpravy terénu</t>
  </si>
  <si>
    <t>181411131</t>
  </si>
  <si>
    <t>Založení parkového trávníku výsevem plochy do 1000 m2 v rovině a ve svahu do 1:5</t>
  </si>
  <si>
    <t>79903384</t>
  </si>
  <si>
    <t>15,5*5,5/2</t>
  </si>
  <si>
    <t>2,45*24,0</t>
  </si>
  <si>
    <t>6,0*1,0</t>
  </si>
  <si>
    <t>3,14*3,0*3,0/4</t>
  </si>
  <si>
    <t>3,0*7,0</t>
  </si>
  <si>
    <t>M</t>
  </si>
  <si>
    <t>005724100</t>
  </si>
  <si>
    <t>osivo směs travní parková</t>
  </si>
  <si>
    <t>kg</t>
  </si>
  <si>
    <t>1002203085</t>
  </si>
  <si>
    <t>135,49*0,04</t>
  </si>
  <si>
    <t>182303111</t>
  </si>
  <si>
    <t>Doplnění zeminy nebo substrátu na travnatých plochách tl 50 mm rovina v rovinně a svahu do 1:5</t>
  </si>
  <si>
    <t>-53477052</t>
  </si>
  <si>
    <t>135,49</t>
  </si>
  <si>
    <t>103641010</t>
  </si>
  <si>
    <t>zemina pro terénní úpravy -  ornice, vč. naložení a dopravy</t>
  </si>
  <si>
    <t>-1107295996</t>
  </si>
  <si>
    <t>135,49*0,2*1,82</t>
  </si>
  <si>
    <t>184802111</t>
  </si>
  <si>
    <t>Chemické odplevelení před založením kultury nad 20 m2 postřikem na široko v rovině a svahu do 1:5</t>
  </si>
  <si>
    <t>-1504428775</t>
  </si>
  <si>
    <t>Komunikace pozemní</t>
  </si>
  <si>
    <t>564851111</t>
  </si>
  <si>
    <t>Podklad ze štěrkodrtě ŠD tl 150 mm</t>
  </si>
  <si>
    <t>1783524649</t>
  </si>
  <si>
    <t>5,5*2,0+2,0*26,25</t>
  </si>
  <si>
    <t>2,0*5,0</t>
  </si>
  <si>
    <t>2,0*3,75+5,0*3,0</t>
  </si>
  <si>
    <t>564861111</t>
  </si>
  <si>
    <t>Podklad ze štěrkodrtě ŠD tl 200 mm</t>
  </si>
  <si>
    <t>-1306192884</t>
  </si>
  <si>
    <t>2*5,0*24,0</t>
  </si>
  <si>
    <t>564871116</t>
  </si>
  <si>
    <t>Podklad ze štěrkodrtě ŠD tl. 300 mm</t>
  </si>
  <si>
    <t>631808282</t>
  </si>
  <si>
    <t>6,0*29,0</t>
  </si>
  <si>
    <t>565145121</t>
  </si>
  <si>
    <t>Asfaltový beton vrstva podkladní ACP 16 (obalované kamenivo OKS) tl 60 mm š přes 3 m</t>
  </si>
  <si>
    <t>1893487362</t>
  </si>
  <si>
    <t>573111112</t>
  </si>
  <si>
    <t>Postřik živičný infiltrační s posypem z asfaltu množství 0,7 kg/m2</t>
  </si>
  <si>
    <t>-626890019</t>
  </si>
  <si>
    <t>573231106</t>
  </si>
  <si>
    <t>Postřik živičný spojovací ze silniční emulze v množství 0,30 kg/m2</t>
  </si>
  <si>
    <t>-989226069</t>
  </si>
  <si>
    <t>577134141</t>
  </si>
  <si>
    <t>Asfaltový beton vrstva obrusná ACO 11 (ABS) tř. I tl 40 mm š přes 3 m z modifikovaného asfaltu</t>
  </si>
  <si>
    <t>-1749633479</t>
  </si>
  <si>
    <t>596211110</t>
  </si>
  <si>
    <t>Kladení zámkové dlažby komunikací pro pěší tl 60 mm skupiny A pl do 50 m2</t>
  </si>
  <si>
    <t>-785660350</t>
  </si>
  <si>
    <t>23</t>
  </si>
  <si>
    <t>592450380</t>
  </si>
  <si>
    <t>dlažba zámková tl. 6 cm přírodní</t>
  </si>
  <si>
    <t>773900967</t>
  </si>
  <si>
    <t>96,0*1,1</t>
  </si>
  <si>
    <t>24</t>
  </si>
  <si>
    <t>592450290</t>
  </si>
  <si>
    <t>dlažba zámková tl. 6 cm, přírodní, reliéfní</t>
  </si>
  <si>
    <t>-1785187356</t>
  </si>
  <si>
    <t>(3,0*0,4+2,25*0,75+1,0*0,75)*1,1</t>
  </si>
  <si>
    <t>(1,75*0,75+0,5*0,75+2,0*0,4)*1,1</t>
  </si>
  <si>
    <t>(2,0*0,4+1,75*0,75+0,5*0,75)*1,1</t>
  </si>
  <si>
    <t>25</t>
  </si>
  <si>
    <t>596211212</t>
  </si>
  <si>
    <t>Kladení zámkové dlažby komunikací pro pěší tl 80 mm skupiny A pl do 300 m2</t>
  </si>
  <si>
    <t>-1892959255</t>
  </si>
  <si>
    <t>26</t>
  </si>
  <si>
    <t>592452130</t>
  </si>
  <si>
    <t xml:space="preserve">dlažba zámková tl. 8 cm přírodní </t>
  </si>
  <si>
    <t>698420646</t>
  </si>
  <si>
    <t>240*1,1</t>
  </si>
  <si>
    <t>91</t>
  </si>
  <si>
    <t>Doplňující konstrukce a práce pozemních komunikací, letišť a ploch</t>
  </si>
  <si>
    <t>27</t>
  </si>
  <si>
    <t>914111111</t>
  </si>
  <si>
    <t>Montáž svislé dopravní značky do velikosti 1 m2 objímkami na sloupek nebo konzolu</t>
  </si>
  <si>
    <t>kus</t>
  </si>
  <si>
    <t>1917099305</t>
  </si>
  <si>
    <t>28</t>
  </si>
  <si>
    <t>914511112</t>
  </si>
  <si>
    <t>Montáž sloupku dopravních značek délky do 3,5 m s betonovým základem a patkou</t>
  </si>
  <si>
    <t>149163695</t>
  </si>
  <si>
    <t>29</t>
  </si>
  <si>
    <t>404452300</t>
  </si>
  <si>
    <t>sloupek Zn 70 - 350</t>
  </si>
  <si>
    <t>-1275609891</t>
  </si>
  <si>
    <t>30</t>
  </si>
  <si>
    <t>404452410</t>
  </si>
  <si>
    <t>patka hliníková HP 70</t>
  </si>
  <si>
    <t>573080775</t>
  </si>
  <si>
    <t>31</t>
  </si>
  <si>
    <t>404452540</t>
  </si>
  <si>
    <t>víčko plastové na sloupek 70</t>
  </si>
  <si>
    <t>-1181410490</t>
  </si>
  <si>
    <t>32</t>
  </si>
  <si>
    <t>404452570</t>
  </si>
  <si>
    <t>upínací svorka na sloupek US 70</t>
  </si>
  <si>
    <t>-69554357</t>
  </si>
  <si>
    <t>33</t>
  </si>
  <si>
    <t>IP11b</t>
  </si>
  <si>
    <t>svislá DZ IP11b</t>
  </si>
  <si>
    <t>-704043086</t>
  </si>
  <si>
    <t>34</t>
  </si>
  <si>
    <t>91511111R</t>
  </si>
  <si>
    <t>Vodorovné dopravní značení šířky 125 mm bílou barvou dělící čáry souvislé</t>
  </si>
  <si>
    <t>-199935491</t>
  </si>
  <si>
    <t>35</t>
  </si>
  <si>
    <t>915611111</t>
  </si>
  <si>
    <t>Předznačení vodorovného liniového značení</t>
  </si>
  <si>
    <t>967278687</t>
  </si>
  <si>
    <t>36</t>
  </si>
  <si>
    <t>916131112</t>
  </si>
  <si>
    <t>Osazení silničního obrubníku betonového ležatého bez boční opěry do lože z betonu prostého</t>
  </si>
  <si>
    <t>1655714810</t>
  </si>
  <si>
    <t>23,0+2,0+3,0+2,0+24,0+11,0</t>
  </si>
  <si>
    <t>37</t>
  </si>
  <si>
    <t>916131213</t>
  </si>
  <si>
    <t>Osazení silničního obrubníku betonového stojatého s boční opěrou do lože z betonu prostého</t>
  </si>
  <si>
    <t>672299291</t>
  </si>
  <si>
    <t>2*5,5+26,25+7,0+2*3,0+5,0+24,0+5,0+11,0+5,5+23,0+2,45+5,0+5,0+4,5+3,0+4,75</t>
  </si>
  <si>
    <t>38</t>
  </si>
  <si>
    <t>592174650</t>
  </si>
  <si>
    <t>obrubník betonový silniční 100x15x25 cm</t>
  </si>
  <si>
    <t>-1191511946</t>
  </si>
  <si>
    <t>148,45*1,1</t>
  </si>
  <si>
    <t>65,0*1,1</t>
  </si>
  <si>
    <t>39</t>
  </si>
  <si>
    <t>916991121</t>
  </si>
  <si>
    <t>Lože pod obrubníky, krajníky nebo obruby z dlažebních kostek z betonu prostého</t>
  </si>
  <si>
    <t>-164438344</t>
  </si>
  <si>
    <t>(65,0+148,45)*0,2*0,2</t>
  </si>
  <si>
    <t>40</t>
  </si>
  <si>
    <t>919735123</t>
  </si>
  <si>
    <t>Řezání stávajícího krytu hl do 150 mm</t>
  </si>
  <si>
    <t>-2060673909</t>
  </si>
  <si>
    <t>10,0+13,0</t>
  </si>
  <si>
    <t>41</t>
  </si>
  <si>
    <t>966006132</t>
  </si>
  <si>
    <t>Odstranění značek dopravních nebo orientačních se sloupky s betonovými patkami</t>
  </si>
  <si>
    <t>-1727296205</t>
  </si>
  <si>
    <t>997</t>
  </si>
  <si>
    <t>Přesun sutě</t>
  </si>
  <si>
    <t>42</t>
  </si>
  <si>
    <t>997002519</t>
  </si>
  <si>
    <t>Příplatek ZKD 1 km přemístění suti a vybouraných hmot</t>
  </si>
  <si>
    <t>1089132986</t>
  </si>
  <si>
    <t>33,791*10 'Přepočtené koeficientem množství</t>
  </si>
  <si>
    <t>43</t>
  </si>
  <si>
    <t>997013501</t>
  </si>
  <si>
    <t>Odvoz suti a vybouraných hmot na skládku nebo meziskládku do 1 km se složením</t>
  </si>
  <si>
    <t>77267514</t>
  </si>
  <si>
    <t>44</t>
  </si>
  <si>
    <t>997013801</t>
  </si>
  <si>
    <t>Poplatek za uložení stavebního betonového odpadu na skládce (skládkovné)</t>
  </si>
  <si>
    <t>-883266440</t>
  </si>
  <si>
    <t>45</t>
  </si>
  <si>
    <t>997221845</t>
  </si>
  <si>
    <t>Poplatek za uložení odpadu z asfaltových povrchů na skládce (skládkovné)</t>
  </si>
  <si>
    <t>1316229340</t>
  </si>
  <si>
    <t>998</t>
  </si>
  <si>
    <t>Přesun hmot</t>
  </si>
  <si>
    <t>46</t>
  </si>
  <si>
    <t>998223011</t>
  </si>
  <si>
    <t>Přesun hmot pro pozemní komunikace s krytem dlážděným</t>
  </si>
  <si>
    <t>-285433476</t>
  </si>
  <si>
    <t>Práce a dodávky M</t>
  </si>
  <si>
    <t>21-M</t>
  </si>
  <si>
    <t>Elektromontáže</t>
  </si>
  <si>
    <t>47</t>
  </si>
  <si>
    <t>210100173</t>
  </si>
  <si>
    <t>ukončení celoplastového kabelu do 3x1,5</t>
  </si>
  <si>
    <t>-470009958</t>
  </si>
  <si>
    <t>48</t>
  </si>
  <si>
    <t>210100251</t>
  </si>
  <si>
    <t>ukončení celoplastového kabelu do 4x10</t>
  </si>
  <si>
    <t>-269605438</t>
  </si>
  <si>
    <t>49</t>
  </si>
  <si>
    <t>210120101</t>
  </si>
  <si>
    <t>tavná pojistka  10 A</t>
  </si>
  <si>
    <t>-471100680</t>
  </si>
  <si>
    <t>50</t>
  </si>
  <si>
    <t>210204011</t>
  </si>
  <si>
    <t>stožár veř. osvětlení 6m žár zinek s ochrannou manžetou</t>
  </si>
  <si>
    <t>1095637307</t>
  </si>
  <si>
    <t>51</t>
  </si>
  <si>
    <t>210204201</t>
  </si>
  <si>
    <t>stožárová výstroj 1 pojistka do stožáru</t>
  </si>
  <si>
    <t>949375877</t>
  </si>
  <si>
    <t>52</t>
  </si>
  <si>
    <t>210220020</t>
  </si>
  <si>
    <t>zemnící drát FeZn 8mm</t>
  </si>
  <si>
    <t>-1581751342</t>
  </si>
  <si>
    <t>53</t>
  </si>
  <si>
    <t>210220302</t>
  </si>
  <si>
    <t>svorka zemnící FeZn</t>
  </si>
  <si>
    <t>1055563631</t>
  </si>
  <si>
    <t>54</t>
  </si>
  <si>
    <t>210260221</t>
  </si>
  <si>
    <t>měření zemní sítě do délky pásku 1000m</t>
  </si>
  <si>
    <t>837531139</t>
  </si>
  <si>
    <t>55</t>
  </si>
  <si>
    <t>210280001</t>
  </si>
  <si>
    <t>výchozí revize do 100 000,-Kč montážních prací</t>
  </si>
  <si>
    <t>932595553</t>
  </si>
  <si>
    <t>56</t>
  </si>
  <si>
    <t>210280712</t>
  </si>
  <si>
    <t>měření intenzity osvětlení</t>
  </si>
  <si>
    <t>29289593</t>
  </si>
  <si>
    <t>57</t>
  </si>
  <si>
    <t>210810005</t>
  </si>
  <si>
    <t>kabel J 3x1,5 - silový instalační kabel s měděným jádrem a PVC izolací</t>
  </si>
  <si>
    <t>-1422070310</t>
  </si>
  <si>
    <t>58</t>
  </si>
  <si>
    <t>210810013</t>
  </si>
  <si>
    <t>kabel J 4x10 - silový instalační kabel s měděným jádrem a PVC izolací</t>
  </si>
  <si>
    <t>539601270</t>
  </si>
  <si>
    <t>59</t>
  </si>
  <si>
    <t>460010024</t>
  </si>
  <si>
    <t>vytýčení kabelové trati v zastavěném prostoru</t>
  </si>
  <si>
    <t>km</t>
  </si>
  <si>
    <t>-497751149</t>
  </si>
  <si>
    <t>60</t>
  </si>
  <si>
    <t>460010025</t>
  </si>
  <si>
    <t>vytýčení inženýrských sítí v zastavěném prostoru</t>
  </si>
  <si>
    <t>-1603252447</t>
  </si>
  <si>
    <t>61</t>
  </si>
  <si>
    <t>460050703</t>
  </si>
  <si>
    <t>jáma pro stožár</t>
  </si>
  <si>
    <t>179008350</t>
  </si>
  <si>
    <t>62</t>
  </si>
  <si>
    <t>460080013</t>
  </si>
  <si>
    <t>betonový základ do rostlé zeminy  10*0,5*0,2</t>
  </si>
  <si>
    <t>1386966582</t>
  </si>
  <si>
    <t>63</t>
  </si>
  <si>
    <t>460202163</t>
  </si>
  <si>
    <t>výkop kabel rýhy v zem tř. 3 0,35*0,8 strojní</t>
  </si>
  <si>
    <t>1505710168</t>
  </si>
  <si>
    <t>64</t>
  </si>
  <si>
    <t>460202303</t>
  </si>
  <si>
    <t>výkop kabel rýhy v zem tř. 3 0,5*1,2 strojní</t>
  </si>
  <si>
    <t>-69058799</t>
  </si>
  <si>
    <t>65</t>
  </si>
  <si>
    <t>460421172</t>
  </si>
  <si>
    <t>zřízení kabelového lože z kpaného písku šíře 35cm se zakrytím kabelu plastovými deskami</t>
  </si>
  <si>
    <t>-1331946142</t>
  </si>
  <si>
    <t>66</t>
  </si>
  <si>
    <t>460490013</t>
  </si>
  <si>
    <t>výstražná folie červená 220-350mm</t>
  </si>
  <si>
    <t>-685777690</t>
  </si>
  <si>
    <t>67</t>
  </si>
  <si>
    <t>460510053</t>
  </si>
  <si>
    <t>chránička vrapovaná pro uložení do země 50mm</t>
  </si>
  <si>
    <t>583479890</t>
  </si>
  <si>
    <t>68</t>
  </si>
  <si>
    <t>460510055</t>
  </si>
  <si>
    <t>chránička vrapovaná pro uložení do země 110mm</t>
  </si>
  <si>
    <t>-1750871088</t>
  </si>
  <si>
    <t>69</t>
  </si>
  <si>
    <t>460560153</t>
  </si>
  <si>
    <t>zához kabel rýhy v zem tř.3 0,35*0,7</t>
  </si>
  <si>
    <t>-858411008</t>
  </si>
  <si>
    <t>70</t>
  </si>
  <si>
    <t>460560283</t>
  </si>
  <si>
    <t>zához kabel rýhy v zem tř.3 0,5*1</t>
  </si>
  <si>
    <t>-1680783880</t>
  </si>
  <si>
    <t>71</t>
  </si>
  <si>
    <t>460600023</t>
  </si>
  <si>
    <t xml:space="preserve">naložení a přemístění zeminy a asfalt.suti do vzdálenosti 1km </t>
  </si>
  <si>
    <t>1377094009</t>
  </si>
  <si>
    <t>72</t>
  </si>
  <si>
    <t>460600031</t>
  </si>
  <si>
    <t>odvoz zeminy do vzdálenosti 19km</t>
  </si>
  <si>
    <t>-1163177140</t>
  </si>
  <si>
    <t>73</t>
  </si>
  <si>
    <t>460620013</t>
  </si>
  <si>
    <t>provizorní úprava terénu</t>
  </si>
  <si>
    <t>676732467</t>
  </si>
  <si>
    <t>74</t>
  </si>
  <si>
    <t>741373002</t>
  </si>
  <si>
    <t>svítidlo veřejného osvětlení výbojkové 70W na dřík</t>
  </si>
  <si>
    <t>-2070857305</t>
  </si>
  <si>
    <t>75</t>
  </si>
  <si>
    <t>210 01</t>
  </si>
  <si>
    <t>práce nezahrnuté v cenících 21M.46M, zapsané do montážního deníku a potvrzené investorem</t>
  </si>
  <si>
    <t>hod</t>
  </si>
  <si>
    <t>-237450095</t>
  </si>
  <si>
    <t>76</t>
  </si>
  <si>
    <t>210 02</t>
  </si>
  <si>
    <t>mechanizace na stavbu stožárů a osazení výložníků a demontážní práce</t>
  </si>
  <si>
    <t>-1926936984</t>
  </si>
  <si>
    <t>77</t>
  </si>
  <si>
    <t>210 03</t>
  </si>
  <si>
    <t>manipulace ve stávajících sítích /odpojení, připojení/</t>
  </si>
  <si>
    <t>13387619</t>
  </si>
  <si>
    <t>78</t>
  </si>
  <si>
    <t>210 04</t>
  </si>
  <si>
    <t>zakreslení skutečného stavu</t>
  </si>
  <si>
    <t>1179962817</t>
  </si>
  <si>
    <t>79</t>
  </si>
  <si>
    <t>210 05</t>
  </si>
  <si>
    <t>pouzdrový základ stožáru pro stožár do v=6m</t>
  </si>
  <si>
    <t>-1984082045</t>
  </si>
  <si>
    <t>80</t>
  </si>
  <si>
    <t>210 06</t>
  </si>
  <si>
    <t>gumoasfaltový nátěr</t>
  </si>
  <si>
    <t>-1664451179</t>
  </si>
  <si>
    <t>81</t>
  </si>
  <si>
    <t>210 07</t>
  </si>
  <si>
    <t>protlak pod vozovkouv zemině tř. 3 - 4, včetně startovací a končené jámy, zasypání jam, hutnění, dodávky ocelových rour, provizorní povrchové úpravy po zasypání jam</t>
  </si>
  <si>
    <t>1971477333</t>
  </si>
  <si>
    <t>82</t>
  </si>
  <si>
    <t>210 08</t>
  </si>
  <si>
    <t>geodetické zakreslení trasy</t>
  </si>
  <si>
    <t>-1926149267</t>
  </si>
  <si>
    <t>83</t>
  </si>
  <si>
    <t>210 09</t>
  </si>
  <si>
    <t>uskladnění nekontaminované zeminy na skládce</t>
  </si>
  <si>
    <t>1467884632</t>
  </si>
  <si>
    <t>211-M</t>
  </si>
  <si>
    <t>Elektromateriál</t>
  </si>
  <si>
    <t>84</t>
  </si>
  <si>
    <t>341581089</t>
  </si>
  <si>
    <t>-210684613</t>
  </si>
  <si>
    <t>85</t>
  </si>
  <si>
    <t>341581081</t>
  </si>
  <si>
    <t>-1291930870</t>
  </si>
  <si>
    <t>86</t>
  </si>
  <si>
    <t>342118821</t>
  </si>
  <si>
    <t>kabelové oko Cu 10</t>
  </si>
  <si>
    <t>1988734904</t>
  </si>
  <si>
    <t>87</t>
  </si>
  <si>
    <t>342118814</t>
  </si>
  <si>
    <t>kabelové oko Cu 2,5</t>
  </si>
  <si>
    <t>1227706790</t>
  </si>
  <si>
    <t>88</t>
  </si>
  <si>
    <t>354613112</t>
  </si>
  <si>
    <t>1224330231</t>
  </si>
  <si>
    <t>89</t>
  </si>
  <si>
    <t>354613117</t>
  </si>
  <si>
    <t>-968904299</t>
  </si>
  <si>
    <t>90</t>
  </si>
  <si>
    <t>358218003</t>
  </si>
  <si>
    <t>1124375045</t>
  </si>
  <si>
    <t>424218038</t>
  </si>
  <si>
    <t>-1121004225</t>
  </si>
  <si>
    <t>92</t>
  </si>
  <si>
    <t>358218321</t>
  </si>
  <si>
    <t>-1304858504</t>
  </si>
  <si>
    <t>93</t>
  </si>
  <si>
    <t>348444062</t>
  </si>
  <si>
    <t>-41748843</t>
  </si>
  <si>
    <t>94</t>
  </si>
  <si>
    <t>211 01</t>
  </si>
  <si>
    <t>příplatek za ekolikvidaci svítidel</t>
  </si>
  <si>
    <t>-843028676</t>
  </si>
  <si>
    <t>95</t>
  </si>
  <si>
    <t>347523007</t>
  </si>
  <si>
    <t>výbojka 70W</t>
  </si>
  <si>
    <t>1960445687</t>
  </si>
  <si>
    <t>96</t>
  </si>
  <si>
    <t>211 02</t>
  </si>
  <si>
    <t>příplatek za ekolikvidaci světelných zdrojů</t>
  </si>
  <si>
    <t>1690804032</t>
  </si>
  <si>
    <t>97</t>
  </si>
  <si>
    <t>321146000</t>
  </si>
  <si>
    <t>drobný montážní materiál</t>
  </si>
  <si>
    <t>2115296770</t>
  </si>
  <si>
    <t>98</t>
  </si>
  <si>
    <t>283164112</t>
  </si>
  <si>
    <t>1650327232</t>
  </si>
  <si>
    <t>99</t>
  </si>
  <si>
    <t>283128213</t>
  </si>
  <si>
    <t>417713970</t>
  </si>
  <si>
    <t>235364186</t>
  </si>
  <si>
    <t>pouzdrový základ stožáru pro stožár v=6m</t>
  </si>
  <si>
    <t>141121083</t>
  </si>
  <si>
    <t>101</t>
  </si>
  <si>
    <t>235111000</t>
  </si>
  <si>
    <t xml:space="preserve">betonová směs   </t>
  </si>
  <si>
    <t>-16763051</t>
  </si>
  <si>
    <t>102</t>
  </si>
  <si>
    <t>812121021</t>
  </si>
  <si>
    <t>písek kopaný</t>
  </si>
  <si>
    <t>-872668965</t>
  </si>
  <si>
    <t>103</t>
  </si>
  <si>
    <t>246121126</t>
  </si>
  <si>
    <t>plastová deska , kryt na kabely l=1m</t>
  </si>
  <si>
    <t>-645261937</t>
  </si>
  <si>
    <t>104</t>
  </si>
  <si>
    <t>348444171</t>
  </si>
  <si>
    <t>418667740</t>
  </si>
  <si>
    <t>105</t>
  </si>
  <si>
    <t>312001002</t>
  </si>
  <si>
    <t>materiál podružný pro zemní práce</t>
  </si>
  <si>
    <t>369742287</t>
  </si>
  <si>
    <t>106</t>
  </si>
  <si>
    <t>283128211</t>
  </si>
  <si>
    <t>715271113</t>
  </si>
  <si>
    <t>OST</t>
  </si>
  <si>
    <t>Ostatní</t>
  </si>
  <si>
    <t>107</t>
  </si>
  <si>
    <t>100 01</t>
  </si>
  <si>
    <t>zařízení staveniště</t>
  </si>
  <si>
    <t>soubor</t>
  </si>
  <si>
    <t>512</t>
  </si>
  <si>
    <t>-1341095258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</si>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</sst>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2" fillId="2" borderId="0" xfId="20" applyFill="1" applyAlignment="1" applyProtection="1">
      <alignment/>
      <protection/>
    </xf>
    <xf numFmtId="0" fontId="33" fillId="0" borderId="0" xfId="20" applyFont="1" applyAlignment="1" applyProtection="1">
      <alignment horizontal="center" vertical="center"/>
      <protection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2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4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5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5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4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AC2C5.tmp" descr="C:\KrosData\System\Temp\radAC2C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D9B6.tmp" descr="C:\KrosData\System\Temp\radED9B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4DF4.tmp" descr="C:\KrosData\System\Temp\rad44DF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4" t="s">
        <v>0</v>
      </c>
      <c r="B1" s="285"/>
      <c r="C1" s="285"/>
      <c r="D1" s="286" t="s">
        <v>1</v>
      </c>
      <c r="E1" s="285"/>
      <c r="F1" s="285"/>
      <c r="G1" s="285"/>
      <c r="H1" s="285"/>
      <c r="I1" s="285"/>
      <c r="J1" s="285"/>
      <c r="K1" s="283" t="s">
        <v>678</v>
      </c>
      <c r="L1" s="283"/>
      <c r="M1" s="283"/>
      <c r="N1" s="283"/>
      <c r="O1" s="283"/>
      <c r="P1" s="283"/>
      <c r="Q1" s="283"/>
      <c r="R1" s="283"/>
      <c r="S1" s="283"/>
      <c r="T1" s="285"/>
      <c r="U1" s="285"/>
      <c r="V1" s="285"/>
      <c r="W1" s="283" t="s">
        <v>679</v>
      </c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7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1"/>
      <c r="AQ5" s="23"/>
      <c r="BE5" s="236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1"/>
      <c r="AQ6" s="23"/>
      <c r="BE6" s="237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37"/>
      <c r="BS7" s="16" t="s">
        <v>23</v>
      </c>
    </row>
    <row r="8" spans="2:71" ht="14.4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37"/>
      <c r="BS8" s="16" t="s">
        <v>28</v>
      </c>
    </row>
    <row r="9" spans="2:71" ht="29.25" customHeight="1">
      <c r="B9" s="20"/>
      <c r="C9" s="21"/>
      <c r="D9" s="26" t="s">
        <v>29</v>
      </c>
      <c r="E9" s="21"/>
      <c r="F9" s="21"/>
      <c r="G9" s="21"/>
      <c r="H9" s="21"/>
      <c r="I9" s="21"/>
      <c r="J9" s="21"/>
      <c r="K9" s="31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6" t="s">
        <v>31</v>
      </c>
      <c r="AL9" s="21"/>
      <c r="AM9" s="21"/>
      <c r="AN9" s="31" t="s">
        <v>32</v>
      </c>
      <c r="AO9" s="21"/>
      <c r="AP9" s="21"/>
      <c r="AQ9" s="23"/>
      <c r="BE9" s="237"/>
      <c r="BS9" s="16" t="s">
        <v>33</v>
      </c>
    </row>
    <row r="10" spans="2:71" ht="14.45" customHeight="1">
      <c r="B10" s="20"/>
      <c r="C10" s="21"/>
      <c r="D10" s="29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35</v>
      </c>
      <c r="AL10" s="21"/>
      <c r="AM10" s="21"/>
      <c r="AN10" s="27" t="s">
        <v>36</v>
      </c>
      <c r="AO10" s="21"/>
      <c r="AP10" s="21"/>
      <c r="AQ10" s="23"/>
      <c r="BE10" s="237"/>
      <c r="BS10" s="16" t="s">
        <v>18</v>
      </c>
    </row>
    <row r="11" spans="2:71" ht="18.4" customHeight="1">
      <c r="B11" s="20"/>
      <c r="C11" s="21"/>
      <c r="D11" s="21"/>
      <c r="E11" s="27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38</v>
      </c>
      <c r="AL11" s="21"/>
      <c r="AM11" s="21"/>
      <c r="AN11" s="27" t="s">
        <v>36</v>
      </c>
      <c r="AO11" s="21"/>
      <c r="AP11" s="21"/>
      <c r="AQ11" s="23"/>
      <c r="BE11" s="237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37"/>
      <c r="BS12" s="16" t="s">
        <v>18</v>
      </c>
    </row>
    <row r="13" spans="2:71" ht="14.45" customHeight="1">
      <c r="B13" s="20"/>
      <c r="C13" s="21"/>
      <c r="D13" s="29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35</v>
      </c>
      <c r="AL13" s="21"/>
      <c r="AM13" s="21"/>
      <c r="AN13" s="32" t="s">
        <v>40</v>
      </c>
      <c r="AO13" s="21"/>
      <c r="AP13" s="21"/>
      <c r="AQ13" s="23"/>
      <c r="BE13" s="237"/>
      <c r="BS13" s="16" t="s">
        <v>18</v>
      </c>
    </row>
    <row r="14" spans="2:71" ht="13.5">
      <c r="B14" s="20"/>
      <c r="C14" s="21"/>
      <c r="D14" s="21"/>
      <c r="E14" s="243" t="s">
        <v>40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9" t="s">
        <v>38</v>
      </c>
      <c r="AL14" s="21"/>
      <c r="AM14" s="21"/>
      <c r="AN14" s="32" t="s">
        <v>40</v>
      </c>
      <c r="AO14" s="21"/>
      <c r="AP14" s="21"/>
      <c r="AQ14" s="23"/>
      <c r="BE14" s="237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37"/>
      <c r="BS15" s="16" t="s">
        <v>4</v>
      </c>
    </row>
    <row r="16" spans="2:71" ht="14.45" customHeight="1">
      <c r="B16" s="20"/>
      <c r="C16" s="21"/>
      <c r="D16" s="29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35</v>
      </c>
      <c r="AL16" s="21"/>
      <c r="AM16" s="21"/>
      <c r="AN16" s="27" t="s">
        <v>42</v>
      </c>
      <c r="AO16" s="21"/>
      <c r="AP16" s="21"/>
      <c r="AQ16" s="23"/>
      <c r="BE16" s="237"/>
      <c r="BS16" s="16" t="s">
        <v>4</v>
      </c>
    </row>
    <row r="17" spans="2:71" ht="18.4" customHeight="1">
      <c r="B17" s="20"/>
      <c r="C17" s="21"/>
      <c r="D17" s="21"/>
      <c r="E17" s="27" t="s">
        <v>43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38</v>
      </c>
      <c r="AL17" s="21"/>
      <c r="AM17" s="21"/>
      <c r="AN17" s="27" t="s">
        <v>36</v>
      </c>
      <c r="AO17" s="21"/>
      <c r="AP17" s="21"/>
      <c r="AQ17" s="23"/>
      <c r="BE17" s="237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37"/>
      <c r="BS18" s="16" t="s">
        <v>6</v>
      </c>
    </row>
    <row r="19" spans="2:71" ht="14.45" customHeight="1">
      <c r="B19" s="20"/>
      <c r="C19" s="21"/>
      <c r="D19" s="29" t="s">
        <v>44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37"/>
      <c r="BS19" s="16" t="s">
        <v>6</v>
      </c>
    </row>
    <row r="20" spans="2:71" ht="22.5" customHeight="1">
      <c r="B20" s="20"/>
      <c r="C20" s="21"/>
      <c r="D20" s="21"/>
      <c r="E20" s="244" t="s">
        <v>36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1"/>
      <c r="AP20" s="21"/>
      <c r="AQ20" s="23"/>
      <c r="BE20" s="237"/>
      <c r="BS20" s="16" t="s">
        <v>45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37"/>
    </row>
    <row r="22" spans="2:57" ht="6.95" customHeight="1">
      <c r="B22" s="20"/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1"/>
      <c r="AQ22" s="23"/>
      <c r="BE22" s="237"/>
    </row>
    <row r="23" spans="2:57" s="1" customFormat="1" ht="25.9" customHeight="1">
      <c r="B23" s="34"/>
      <c r="C23" s="35"/>
      <c r="D23" s="36" t="s">
        <v>46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5">
        <f>ROUND(AG51,2)</f>
        <v>0</v>
      </c>
      <c r="AL23" s="246"/>
      <c r="AM23" s="246"/>
      <c r="AN23" s="246"/>
      <c r="AO23" s="246"/>
      <c r="AP23" s="35"/>
      <c r="AQ23" s="38"/>
      <c r="BE23" s="238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7" t="s">
        <v>47</v>
      </c>
      <c r="M25" s="248"/>
      <c r="N25" s="248"/>
      <c r="O25" s="248"/>
      <c r="P25" s="35"/>
      <c r="Q25" s="35"/>
      <c r="R25" s="35"/>
      <c r="S25" s="35"/>
      <c r="T25" s="35"/>
      <c r="U25" s="35"/>
      <c r="V25" s="35"/>
      <c r="W25" s="247" t="s">
        <v>48</v>
      </c>
      <c r="X25" s="248"/>
      <c r="Y25" s="248"/>
      <c r="Z25" s="248"/>
      <c r="AA25" s="248"/>
      <c r="AB25" s="248"/>
      <c r="AC25" s="248"/>
      <c r="AD25" s="248"/>
      <c r="AE25" s="248"/>
      <c r="AF25" s="35"/>
      <c r="AG25" s="35"/>
      <c r="AH25" s="35"/>
      <c r="AI25" s="35"/>
      <c r="AJ25" s="35"/>
      <c r="AK25" s="247" t="s">
        <v>49</v>
      </c>
      <c r="AL25" s="248"/>
      <c r="AM25" s="248"/>
      <c r="AN25" s="248"/>
      <c r="AO25" s="248"/>
      <c r="AP25" s="35"/>
      <c r="AQ25" s="38"/>
      <c r="BE25" s="238"/>
    </row>
    <row r="26" spans="2:57" s="2" customFormat="1" ht="14.45" customHeight="1">
      <c r="B26" s="40"/>
      <c r="C26" s="41"/>
      <c r="D26" s="42" t="s">
        <v>50</v>
      </c>
      <c r="E26" s="41"/>
      <c r="F26" s="42" t="s">
        <v>51</v>
      </c>
      <c r="G26" s="41"/>
      <c r="H26" s="41"/>
      <c r="I26" s="41"/>
      <c r="J26" s="41"/>
      <c r="K26" s="41"/>
      <c r="L26" s="249">
        <v>0.21</v>
      </c>
      <c r="M26" s="250"/>
      <c r="N26" s="250"/>
      <c r="O26" s="250"/>
      <c r="P26" s="41"/>
      <c r="Q26" s="41"/>
      <c r="R26" s="41"/>
      <c r="S26" s="41"/>
      <c r="T26" s="41"/>
      <c r="U26" s="41"/>
      <c r="V26" s="41"/>
      <c r="W26" s="251">
        <f>ROUND(AZ51,2)</f>
        <v>0</v>
      </c>
      <c r="X26" s="250"/>
      <c r="Y26" s="250"/>
      <c r="Z26" s="250"/>
      <c r="AA26" s="250"/>
      <c r="AB26" s="250"/>
      <c r="AC26" s="250"/>
      <c r="AD26" s="250"/>
      <c r="AE26" s="250"/>
      <c r="AF26" s="41"/>
      <c r="AG26" s="41"/>
      <c r="AH26" s="41"/>
      <c r="AI26" s="41"/>
      <c r="AJ26" s="41"/>
      <c r="AK26" s="251">
        <f>ROUND(AV51,2)</f>
        <v>0</v>
      </c>
      <c r="AL26" s="250"/>
      <c r="AM26" s="250"/>
      <c r="AN26" s="250"/>
      <c r="AO26" s="250"/>
      <c r="AP26" s="41"/>
      <c r="AQ26" s="43"/>
      <c r="BE26" s="239"/>
    </row>
    <row r="27" spans="2:57" s="2" customFormat="1" ht="14.45" customHeight="1">
      <c r="B27" s="40"/>
      <c r="C27" s="41"/>
      <c r="D27" s="41"/>
      <c r="E27" s="41"/>
      <c r="F27" s="42" t="s">
        <v>52</v>
      </c>
      <c r="G27" s="41"/>
      <c r="H27" s="41"/>
      <c r="I27" s="41"/>
      <c r="J27" s="41"/>
      <c r="K27" s="41"/>
      <c r="L27" s="249">
        <v>0.15</v>
      </c>
      <c r="M27" s="250"/>
      <c r="N27" s="250"/>
      <c r="O27" s="250"/>
      <c r="P27" s="41"/>
      <c r="Q27" s="41"/>
      <c r="R27" s="41"/>
      <c r="S27" s="41"/>
      <c r="T27" s="41"/>
      <c r="U27" s="41"/>
      <c r="V27" s="41"/>
      <c r="W27" s="251">
        <f>ROUND(BA51,2)</f>
        <v>0</v>
      </c>
      <c r="X27" s="250"/>
      <c r="Y27" s="250"/>
      <c r="Z27" s="250"/>
      <c r="AA27" s="250"/>
      <c r="AB27" s="250"/>
      <c r="AC27" s="250"/>
      <c r="AD27" s="250"/>
      <c r="AE27" s="250"/>
      <c r="AF27" s="41"/>
      <c r="AG27" s="41"/>
      <c r="AH27" s="41"/>
      <c r="AI27" s="41"/>
      <c r="AJ27" s="41"/>
      <c r="AK27" s="251">
        <f>ROUND(AW51,2)</f>
        <v>0</v>
      </c>
      <c r="AL27" s="250"/>
      <c r="AM27" s="250"/>
      <c r="AN27" s="250"/>
      <c r="AO27" s="250"/>
      <c r="AP27" s="41"/>
      <c r="AQ27" s="43"/>
      <c r="BE27" s="239"/>
    </row>
    <row r="28" spans="2:57" s="2" customFormat="1" ht="14.45" customHeight="1" hidden="1">
      <c r="B28" s="40"/>
      <c r="C28" s="41"/>
      <c r="D28" s="41"/>
      <c r="E28" s="41"/>
      <c r="F28" s="42" t="s">
        <v>53</v>
      </c>
      <c r="G28" s="41"/>
      <c r="H28" s="41"/>
      <c r="I28" s="41"/>
      <c r="J28" s="41"/>
      <c r="K28" s="41"/>
      <c r="L28" s="249">
        <v>0.21</v>
      </c>
      <c r="M28" s="250"/>
      <c r="N28" s="250"/>
      <c r="O28" s="250"/>
      <c r="P28" s="41"/>
      <c r="Q28" s="41"/>
      <c r="R28" s="41"/>
      <c r="S28" s="41"/>
      <c r="T28" s="41"/>
      <c r="U28" s="41"/>
      <c r="V28" s="41"/>
      <c r="W28" s="251">
        <f>ROUND(BB51,2)</f>
        <v>0</v>
      </c>
      <c r="X28" s="250"/>
      <c r="Y28" s="250"/>
      <c r="Z28" s="250"/>
      <c r="AA28" s="250"/>
      <c r="AB28" s="250"/>
      <c r="AC28" s="250"/>
      <c r="AD28" s="250"/>
      <c r="AE28" s="250"/>
      <c r="AF28" s="41"/>
      <c r="AG28" s="41"/>
      <c r="AH28" s="41"/>
      <c r="AI28" s="41"/>
      <c r="AJ28" s="41"/>
      <c r="AK28" s="251">
        <v>0</v>
      </c>
      <c r="AL28" s="250"/>
      <c r="AM28" s="250"/>
      <c r="AN28" s="250"/>
      <c r="AO28" s="250"/>
      <c r="AP28" s="41"/>
      <c r="AQ28" s="43"/>
      <c r="BE28" s="239"/>
    </row>
    <row r="29" spans="2:57" s="2" customFormat="1" ht="14.45" customHeight="1" hidden="1">
      <c r="B29" s="40"/>
      <c r="C29" s="41"/>
      <c r="D29" s="41"/>
      <c r="E29" s="41"/>
      <c r="F29" s="42" t="s">
        <v>54</v>
      </c>
      <c r="G29" s="41"/>
      <c r="H29" s="41"/>
      <c r="I29" s="41"/>
      <c r="J29" s="41"/>
      <c r="K29" s="41"/>
      <c r="L29" s="249">
        <v>0.15</v>
      </c>
      <c r="M29" s="250"/>
      <c r="N29" s="250"/>
      <c r="O29" s="250"/>
      <c r="P29" s="41"/>
      <c r="Q29" s="41"/>
      <c r="R29" s="41"/>
      <c r="S29" s="41"/>
      <c r="T29" s="41"/>
      <c r="U29" s="41"/>
      <c r="V29" s="41"/>
      <c r="W29" s="251">
        <f>ROUND(BC51,2)</f>
        <v>0</v>
      </c>
      <c r="X29" s="250"/>
      <c r="Y29" s="250"/>
      <c r="Z29" s="250"/>
      <c r="AA29" s="250"/>
      <c r="AB29" s="250"/>
      <c r="AC29" s="250"/>
      <c r="AD29" s="250"/>
      <c r="AE29" s="250"/>
      <c r="AF29" s="41"/>
      <c r="AG29" s="41"/>
      <c r="AH29" s="41"/>
      <c r="AI29" s="41"/>
      <c r="AJ29" s="41"/>
      <c r="AK29" s="251">
        <v>0</v>
      </c>
      <c r="AL29" s="250"/>
      <c r="AM29" s="250"/>
      <c r="AN29" s="250"/>
      <c r="AO29" s="250"/>
      <c r="AP29" s="41"/>
      <c r="AQ29" s="43"/>
      <c r="BE29" s="239"/>
    </row>
    <row r="30" spans="2:57" s="2" customFormat="1" ht="14.45" customHeight="1" hidden="1">
      <c r="B30" s="40"/>
      <c r="C30" s="41"/>
      <c r="D30" s="41"/>
      <c r="E30" s="41"/>
      <c r="F30" s="42" t="s">
        <v>55</v>
      </c>
      <c r="G30" s="41"/>
      <c r="H30" s="41"/>
      <c r="I30" s="41"/>
      <c r="J30" s="41"/>
      <c r="K30" s="41"/>
      <c r="L30" s="249">
        <v>0</v>
      </c>
      <c r="M30" s="250"/>
      <c r="N30" s="250"/>
      <c r="O30" s="250"/>
      <c r="P30" s="41"/>
      <c r="Q30" s="41"/>
      <c r="R30" s="41"/>
      <c r="S30" s="41"/>
      <c r="T30" s="41"/>
      <c r="U30" s="41"/>
      <c r="V30" s="41"/>
      <c r="W30" s="251">
        <f>ROUND(BD51,2)</f>
        <v>0</v>
      </c>
      <c r="X30" s="250"/>
      <c r="Y30" s="250"/>
      <c r="Z30" s="250"/>
      <c r="AA30" s="250"/>
      <c r="AB30" s="250"/>
      <c r="AC30" s="250"/>
      <c r="AD30" s="250"/>
      <c r="AE30" s="250"/>
      <c r="AF30" s="41"/>
      <c r="AG30" s="41"/>
      <c r="AH30" s="41"/>
      <c r="AI30" s="41"/>
      <c r="AJ30" s="41"/>
      <c r="AK30" s="251">
        <v>0</v>
      </c>
      <c r="AL30" s="250"/>
      <c r="AM30" s="250"/>
      <c r="AN30" s="250"/>
      <c r="AO30" s="250"/>
      <c r="AP30" s="41"/>
      <c r="AQ30" s="43"/>
      <c r="BE30" s="239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8"/>
    </row>
    <row r="32" spans="2:57" s="1" customFormat="1" ht="25.9" customHeight="1">
      <c r="B32" s="34"/>
      <c r="C32" s="44"/>
      <c r="D32" s="45" t="s">
        <v>56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57</v>
      </c>
      <c r="U32" s="46"/>
      <c r="V32" s="46"/>
      <c r="W32" s="46"/>
      <c r="X32" s="252" t="s">
        <v>58</v>
      </c>
      <c r="Y32" s="253"/>
      <c r="Z32" s="253"/>
      <c r="AA32" s="253"/>
      <c r="AB32" s="253"/>
      <c r="AC32" s="46"/>
      <c r="AD32" s="46"/>
      <c r="AE32" s="46"/>
      <c r="AF32" s="46"/>
      <c r="AG32" s="46"/>
      <c r="AH32" s="46"/>
      <c r="AI32" s="46"/>
      <c r="AJ32" s="46"/>
      <c r="AK32" s="254">
        <f>SUM(AK23:AK30)</f>
        <v>0</v>
      </c>
      <c r="AL32" s="253"/>
      <c r="AM32" s="253"/>
      <c r="AN32" s="253"/>
      <c r="AO32" s="255"/>
      <c r="AP32" s="44"/>
      <c r="AQ32" s="48"/>
      <c r="BE32" s="238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13d/2017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56" t="str">
        <f>K6</f>
        <v>Střední odborné učiliště Domažlice</v>
      </c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Rohova ulice, parc.č. 946/4, 640/3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258" t="str">
        <f>IF(AN8="","",AN8)</f>
        <v>4.6.2017</v>
      </c>
      <c r="AN44" s="259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34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Plzeňský kraj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41</v>
      </c>
      <c r="AJ46" s="56"/>
      <c r="AK46" s="56"/>
      <c r="AL46" s="56"/>
      <c r="AM46" s="260" t="str">
        <f>IF(E17="","",E17)</f>
        <v>Sladký &amp; Partners s.r.o., Nad Šárkou 60, Praha</v>
      </c>
      <c r="AN46" s="259"/>
      <c r="AO46" s="259"/>
      <c r="AP46" s="259"/>
      <c r="AQ46" s="56"/>
      <c r="AR46" s="54"/>
      <c r="AS46" s="261" t="s">
        <v>60</v>
      </c>
      <c r="AT46" s="26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39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63"/>
      <c r="AT47" s="264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65"/>
      <c r="AT48" s="248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66" t="s">
        <v>61</v>
      </c>
      <c r="D49" s="267"/>
      <c r="E49" s="267"/>
      <c r="F49" s="267"/>
      <c r="G49" s="267"/>
      <c r="H49" s="72"/>
      <c r="I49" s="268" t="s">
        <v>62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9" t="s">
        <v>63</v>
      </c>
      <c r="AH49" s="267"/>
      <c r="AI49" s="267"/>
      <c r="AJ49" s="267"/>
      <c r="AK49" s="267"/>
      <c r="AL49" s="267"/>
      <c r="AM49" s="267"/>
      <c r="AN49" s="268" t="s">
        <v>64</v>
      </c>
      <c r="AO49" s="267"/>
      <c r="AP49" s="267"/>
      <c r="AQ49" s="73" t="s">
        <v>65</v>
      </c>
      <c r="AR49" s="54"/>
      <c r="AS49" s="74" t="s">
        <v>66</v>
      </c>
      <c r="AT49" s="75" t="s">
        <v>67</v>
      </c>
      <c r="AU49" s="75" t="s">
        <v>68</v>
      </c>
      <c r="AV49" s="75" t="s">
        <v>69</v>
      </c>
      <c r="AW49" s="75" t="s">
        <v>70</v>
      </c>
      <c r="AX49" s="75" t="s">
        <v>71</v>
      </c>
      <c r="AY49" s="75" t="s">
        <v>72</v>
      </c>
      <c r="AZ49" s="75" t="s">
        <v>73</v>
      </c>
      <c r="BA49" s="75" t="s">
        <v>74</v>
      </c>
      <c r="BB49" s="75" t="s">
        <v>75</v>
      </c>
      <c r="BC49" s="75" t="s">
        <v>76</v>
      </c>
      <c r="BD49" s="76" t="s">
        <v>77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3">
        <f>ROUND(SUM(AG52:AG53),2)</f>
        <v>0</v>
      </c>
      <c r="AH51" s="273"/>
      <c r="AI51" s="273"/>
      <c r="AJ51" s="273"/>
      <c r="AK51" s="273"/>
      <c r="AL51" s="273"/>
      <c r="AM51" s="273"/>
      <c r="AN51" s="274">
        <f>SUM(AG51,AT51)</f>
        <v>0</v>
      </c>
      <c r="AO51" s="274"/>
      <c r="AP51" s="274"/>
      <c r="AQ51" s="82" t="s">
        <v>36</v>
      </c>
      <c r="AR51" s="64"/>
      <c r="AS51" s="83">
        <f>ROUND(SUM(AS52:AS53),2)</f>
        <v>0</v>
      </c>
      <c r="AT51" s="84">
        <f>ROUND(SUM(AV51:AW51),2)</f>
        <v>0</v>
      </c>
      <c r="AU51" s="85">
        <f>ROUND(SUM(AU52:AU53),5)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ROUND(SUM(AZ52:AZ53),2)</f>
        <v>0</v>
      </c>
      <c r="BA51" s="84">
        <f>ROUND(SUM(BA52:BA53),2)</f>
        <v>0</v>
      </c>
      <c r="BB51" s="84">
        <f>ROUND(SUM(BB52:BB53),2)</f>
        <v>0</v>
      </c>
      <c r="BC51" s="84">
        <f>ROUND(SUM(BC52:BC53),2)</f>
        <v>0</v>
      </c>
      <c r="BD51" s="86">
        <f>ROUND(SUM(BD52:BD53),2)</f>
        <v>0</v>
      </c>
      <c r="BS51" s="87" t="s">
        <v>79</v>
      </c>
      <c r="BT51" s="87" t="s">
        <v>80</v>
      </c>
      <c r="BU51" s="88" t="s">
        <v>81</v>
      </c>
      <c r="BV51" s="87" t="s">
        <v>82</v>
      </c>
      <c r="BW51" s="87" t="s">
        <v>5</v>
      </c>
      <c r="BX51" s="87" t="s">
        <v>83</v>
      </c>
      <c r="CL51" s="87" t="s">
        <v>20</v>
      </c>
    </row>
    <row r="52" spans="1:91" s="5" customFormat="1" ht="37.5" customHeight="1">
      <c r="A52" s="280" t="s">
        <v>680</v>
      </c>
      <c r="B52" s="89"/>
      <c r="C52" s="90"/>
      <c r="D52" s="272" t="s">
        <v>84</v>
      </c>
      <c r="E52" s="271"/>
      <c r="F52" s="271"/>
      <c r="G52" s="271"/>
      <c r="H52" s="271"/>
      <c r="I52" s="91"/>
      <c r="J52" s="272" t="s">
        <v>85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0">
        <f>'D.1.4.1.a - Dešťová kanal...'!J27</f>
        <v>0</v>
      </c>
      <c r="AH52" s="271"/>
      <c r="AI52" s="271"/>
      <c r="AJ52" s="271"/>
      <c r="AK52" s="271"/>
      <c r="AL52" s="271"/>
      <c r="AM52" s="271"/>
      <c r="AN52" s="270">
        <f>SUM(AG52,AT52)</f>
        <v>0</v>
      </c>
      <c r="AO52" s="271"/>
      <c r="AP52" s="271"/>
      <c r="AQ52" s="92" t="s">
        <v>86</v>
      </c>
      <c r="AR52" s="93"/>
      <c r="AS52" s="94">
        <v>0</v>
      </c>
      <c r="AT52" s="95">
        <f>ROUND(SUM(AV52:AW52),2)</f>
        <v>0</v>
      </c>
      <c r="AU52" s="96">
        <f>'D.1.4.1.a - Dešťová kanal...'!P77</f>
        <v>0</v>
      </c>
      <c r="AV52" s="95">
        <f>'D.1.4.1.a - Dešťová kanal...'!J30</f>
        <v>0</v>
      </c>
      <c r="AW52" s="95">
        <f>'D.1.4.1.a - Dešťová kanal...'!J31</f>
        <v>0</v>
      </c>
      <c r="AX52" s="95">
        <f>'D.1.4.1.a - Dešťová kanal...'!J32</f>
        <v>0</v>
      </c>
      <c r="AY52" s="95">
        <f>'D.1.4.1.a - Dešťová kanal...'!J33</f>
        <v>0</v>
      </c>
      <c r="AZ52" s="95">
        <f>'D.1.4.1.a - Dešťová kanal...'!F30</f>
        <v>0</v>
      </c>
      <c r="BA52" s="95">
        <f>'D.1.4.1.a - Dešťová kanal...'!F31</f>
        <v>0</v>
      </c>
      <c r="BB52" s="95">
        <f>'D.1.4.1.a - Dešťová kanal...'!F32</f>
        <v>0</v>
      </c>
      <c r="BC52" s="95">
        <f>'D.1.4.1.a - Dešťová kanal...'!F33</f>
        <v>0</v>
      </c>
      <c r="BD52" s="97">
        <f>'D.1.4.1.a - Dešťová kanal...'!F34</f>
        <v>0</v>
      </c>
      <c r="BT52" s="98" t="s">
        <v>23</v>
      </c>
      <c r="BV52" s="98" t="s">
        <v>82</v>
      </c>
      <c r="BW52" s="98" t="s">
        <v>87</v>
      </c>
      <c r="BX52" s="98" t="s">
        <v>5</v>
      </c>
      <c r="CL52" s="98" t="s">
        <v>20</v>
      </c>
      <c r="CM52" s="98" t="s">
        <v>88</v>
      </c>
    </row>
    <row r="53" spans="1:91" s="5" customFormat="1" ht="22.5" customHeight="1">
      <c r="A53" s="280" t="s">
        <v>680</v>
      </c>
      <c r="B53" s="89"/>
      <c r="C53" s="90"/>
      <c r="D53" s="272" t="s">
        <v>89</v>
      </c>
      <c r="E53" s="271"/>
      <c r="F53" s="271"/>
      <c r="G53" s="271"/>
      <c r="H53" s="271"/>
      <c r="I53" s="91"/>
      <c r="J53" s="272" t="s">
        <v>90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0">
        <f>'D.2.3 - Parkoviště, veřej...'!J27</f>
        <v>0</v>
      </c>
      <c r="AH53" s="271"/>
      <c r="AI53" s="271"/>
      <c r="AJ53" s="271"/>
      <c r="AK53" s="271"/>
      <c r="AL53" s="271"/>
      <c r="AM53" s="271"/>
      <c r="AN53" s="270">
        <f>SUM(AG53,AT53)</f>
        <v>0</v>
      </c>
      <c r="AO53" s="271"/>
      <c r="AP53" s="271"/>
      <c r="AQ53" s="92" t="s">
        <v>86</v>
      </c>
      <c r="AR53" s="93"/>
      <c r="AS53" s="99">
        <v>0</v>
      </c>
      <c r="AT53" s="100">
        <f>ROUND(SUM(AV53:AW53),2)</f>
        <v>0</v>
      </c>
      <c r="AU53" s="101">
        <f>'D.2.3 - Parkoviště, veřej...'!P87</f>
        <v>0</v>
      </c>
      <c r="AV53" s="100">
        <f>'D.2.3 - Parkoviště, veřej...'!J30</f>
        <v>0</v>
      </c>
      <c r="AW53" s="100">
        <f>'D.2.3 - Parkoviště, veřej...'!J31</f>
        <v>0</v>
      </c>
      <c r="AX53" s="100">
        <f>'D.2.3 - Parkoviště, veřej...'!J32</f>
        <v>0</v>
      </c>
      <c r="AY53" s="100">
        <f>'D.2.3 - Parkoviště, veřej...'!J33</f>
        <v>0</v>
      </c>
      <c r="AZ53" s="100">
        <f>'D.2.3 - Parkoviště, veřej...'!F30</f>
        <v>0</v>
      </c>
      <c r="BA53" s="100">
        <f>'D.2.3 - Parkoviště, veřej...'!F31</f>
        <v>0</v>
      </c>
      <c r="BB53" s="100">
        <f>'D.2.3 - Parkoviště, veřej...'!F32</f>
        <v>0</v>
      </c>
      <c r="BC53" s="100">
        <f>'D.2.3 - Parkoviště, veřej...'!F33</f>
        <v>0</v>
      </c>
      <c r="BD53" s="102">
        <f>'D.2.3 - Parkoviště, veřej...'!F34</f>
        <v>0</v>
      </c>
      <c r="BT53" s="98" t="s">
        <v>23</v>
      </c>
      <c r="BV53" s="98" t="s">
        <v>82</v>
      </c>
      <c r="BW53" s="98" t="s">
        <v>91</v>
      </c>
      <c r="BX53" s="98" t="s">
        <v>5</v>
      </c>
      <c r="CL53" s="98" t="s">
        <v>20</v>
      </c>
      <c r="CM53" s="98" t="s">
        <v>88</v>
      </c>
    </row>
    <row r="54" spans="2:44" s="1" customFormat="1" ht="30" customHeight="1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2:44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password="CC35" sheet="1" objects="1" scenarios="1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4.1.a - Dešťová kanal...'!C2" tooltip="D.1.4.1.a - Dešťová kanal..." display="/"/>
    <hyperlink ref="A53" location="'D.2.3 - Parkoviště, veřej...'!C2" tooltip="D.2.3 - Parkoviště, veřej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82"/>
      <c r="C1" s="282"/>
      <c r="D1" s="281" t="s">
        <v>1</v>
      </c>
      <c r="E1" s="282"/>
      <c r="F1" s="283" t="s">
        <v>681</v>
      </c>
      <c r="G1" s="287" t="s">
        <v>682</v>
      </c>
      <c r="H1" s="287"/>
      <c r="I1" s="288"/>
      <c r="J1" s="283" t="s">
        <v>683</v>
      </c>
      <c r="K1" s="281" t="s">
        <v>92</v>
      </c>
      <c r="L1" s="283" t="s">
        <v>684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5" customHeight="1">
      <c r="B4" s="20"/>
      <c r="C4" s="21"/>
      <c r="D4" s="22" t="s">
        <v>93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275" t="str">
        <f>'Rekapitulace stavby'!K6</f>
        <v>Střední odborné učiliště Domažlice</v>
      </c>
      <c r="F7" s="241"/>
      <c r="G7" s="241"/>
      <c r="H7" s="241"/>
      <c r="I7" s="105"/>
      <c r="J7" s="21"/>
      <c r="K7" s="23"/>
    </row>
    <row r="8" spans="2:11" s="1" customFormat="1" ht="13.5">
      <c r="B8" s="34"/>
      <c r="C8" s="35"/>
      <c r="D8" s="29" t="s">
        <v>94</v>
      </c>
      <c r="E8" s="35"/>
      <c r="F8" s="35"/>
      <c r="G8" s="35"/>
      <c r="H8" s="35"/>
      <c r="I8" s="106"/>
      <c r="J8" s="35"/>
      <c r="K8" s="38"/>
    </row>
    <row r="9" spans="2:11" s="1" customFormat="1" ht="36.95" customHeight="1">
      <c r="B9" s="34"/>
      <c r="C9" s="35"/>
      <c r="D9" s="35"/>
      <c r="E9" s="276" t="s">
        <v>95</v>
      </c>
      <c r="F9" s="248"/>
      <c r="G9" s="248"/>
      <c r="H9" s="248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4" t="s">
        <v>36</v>
      </c>
      <c r="F24" s="277"/>
      <c r="G24" s="277"/>
      <c r="H24" s="277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ROUND(J77,2)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ROUND(SUM(BE77:BE100),2)</f>
        <v>0</v>
      </c>
      <c r="G30" s="35"/>
      <c r="H30" s="35"/>
      <c r="I30" s="119">
        <v>0.21</v>
      </c>
      <c r="J30" s="118">
        <f>ROUND(ROUND((SUM(BE77:BE100)),2)*I30,2)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ROUND(SUM(BF77:BF100),2)</f>
        <v>0</v>
      </c>
      <c r="G31" s="35"/>
      <c r="H31" s="35"/>
      <c r="I31" s="119">
        <v>0.15</v>
      </c>
      <c r="J31" s="118">
        <f>ROUND(ROUND((SUM(BF77:BF100)),2)*I31,2)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53</v>
      </c>
      <c r="F32" s="118">
        <f>ROUND(SUM(BG77:BG100),2)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54</v>
      </c>
      <c r="F33" s="118">
        <f>ROUND(SUM(BH77:BH100),2)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55</v>
      </c>
      <c r="F34" s="118">
        <f>ROUND(SUM(BI77:BI100),2)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" customHeight="1">
      <c r="B42" s="34"/>
      <c r="C42" s="22" t="s">
        <v>96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Střední odborné učiliště Domažlice</v>
      </c>
      <c r="F45" s="248"/>
      <c r="G45" s="248"/>
      <c r="H45" s="248"/>
      <c r="I45" s="106"/>
      <c r="J45" s="35"/>
      <c r="K45" s="38"/>
    </row>
    <row r="46" spans="2:11" s="1" customFormat="1" ht="14.45" customHeight="1">
      <c r="B46" s="34"/>
      <c r="C46" s="29" t="s">
        <v>94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D.1.4.1.a - Dešťová kanalizace parkoviště</v>
      </c>
      <c r="F47" s="248"/>
      <c r="G47" s="248"/>
      <c r="H47" s="248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5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97</v>
      </c>
      <c r="D54" s="120"/>
      <c r="E54" s="120"/>
      <c r="F54" s="120"/>
      <c r="G54" s="120"/>
      <c r="H54" s="120"/>
      <c r="I54" s="133"/>
      <c r="J54" s="134" t="s">
        <v>98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99</v>
      </c>
      <c r="D56" s="35"/>
      <c r="E56" s="35"/>
      <c r="F56" s="35"/>
      <c r="G56" s="35"/>
      <c r="H56" s="35"/>
      <c r="I56" s="106"/>
      <c r="J56" s="116">
        <f>J77</f>
        <v>0</v>
      </c>
      <c r="K56" s="38"/>
      <c r="AU56" s="16" t="s">
        <v>100</v>
      </c>
    </row>
    <row r="57" spans="2:11" s="7" customFormat="1" ht="24.95" customHeight="1">
      <c r="B57" s="137"/>
      <c r="C57" s="138"/>
      <c r="D57" s="139" t="s">
        <v>101</v>
      </c>
      <c r="E57" s="140"/>
      <c r="F57" s="140"/>
      <c r="G57" s="140"/>
      <c r="H57" s="140"/>
      <c r="I57" s="141"/>
      <c r="J57" s="142">
        <f>J78</f>
        <v>0</v>
      </c>
      <c r="K57" s="143"/>
    </row>
    <row r="58" spans="2:11" s="1" customFormat="1" ht="21.75" customHeight="1">
      <c r="B58" s="34"/>
      <c r="C58" s="35"/>
      <c r="D58" s="35"/>
      <c r="E58" s="35"/>
      <c r="F58" s="35"/>
      <c r="G58" s="35"/>
      <c r="H58" s="35"/>
      <c r="I58" s="106"/>
      <c r="J58" s="35"/>
      <c r="K58" s="38"/>
    </row>
    <row r="59" spans="2:11" s="1" customFormat="1" ht="6.95" customHeight="1">
      <c r="B59" s="49"/>
      <c r="C59" s="50"/>
      <c r="D59" s="50"/>
      <c r="E59" s="50"/>
      <c r="F59" s="50"/>
      <c r="G59" s="50"/>
      <c r="H59" s="50"/>
      <c r="I59" s="127"/>
      <c r="J59" s="50"/>
      <c r="K59" s="51"/>
    </row>
    <row r="63" spans="2:12" s="1" customFormat="1" ht="6.95" customHeight="1">
      <c r="B63" s="52"/>
      <c r="C63" s="53"/>
      <c r="D63" s="53"/>
      <c r="E63" s="53"/>
      <c r="F63" s="53"/>
      <c r="G63" s="53"/>
      <c r="H63" s="53"/>
      <c r="I63" s="130"/>
      <c r="J63" s="53"/>
      <c r="K63" s="53"/>
      <c r="L63" s="54"/>
    </row>
    <row r="64" spans="2:12" s="1" customFormat="1" ht="36.95" customHeight="1">
      <c r="B64" s="34"/>
      <c r="C64" s="55" t="s">
        <v>102</v>
      </c>
      <c r="D64" s="56"/>
      <c r="E64" s="56"/>
      <c r="F64" s="56"/>
      <c r="G64" s="56"/>
      <c r="H64" s="56"/>
      <c r="I64" s="144"/>
      <c r="J64" s="56"/>
      <c r="K64" s="56"/>
      <c r="L64" s="54"/>
    </row>
    <row r="65" spans="2:12" s="1" customFormat="1" ht="6.95" customHeight="1">
      <c r="B65" s="34"/>
      <c r="C65" s="56"/>
      <c r="D65" s="56"/>
      <c r="E65" s="56"/>
      <c r="F65" s="56"/>
      <c r="G65" s="56"/>
      <c r="H65" s="56"/>
      <c r="I65" s="144"/>
      <c r="J65" s="56"/>
      <c r="K65" s="56"/>
      <c r="L65" s="54"/>
    </row>
    <row r="66" spans="2:12" s="1" customFormat="1" ht="14.45" customHeight="1">
      <c r="B66" s="34"/>
      <c r="C66" s="58" t="s">
        <v>16</v>
      </c>
      <c r="D66" s="56"/>
      <c r="E66" s="56"/>
      <c r="F66" s="56"/>
      <c r="G66" s="56"/>
      <c r="H66" s="56"/>
      <c r="I66" s="144"/>
      <c r="J66" s="56"/>
      <c r="K66" s="56"/>
      <c r="L66" s="54"/>
    </row>
    <row r="67" spans="2:12" s="1" customFormat="1" ht="22.5" customHeight="1">
      <c r="B67" s="34"/>
      <c r="C67" s="56"/>
      <c r="D67" s="56"/>
      <c r="E67" s="278" t="str">
        <f>E7</f>
        <v>Střední odborné učiliště Domažlice</v>
      </c>
      <c r="F67" s="259"/>
      <c r="G67" s="259"/>
      <c r="H67" s="259"/>
      <c r="I67" s="144"/>
      <c r="J67" s="56"/>
      <c r="K67" s="56"/>
      <c r="L67" s="54"/>
    </row>
    <row r="68" spans="2:12" s="1" customFormat="1" ht="14.45" customHeight="1">
      <c r="B68" s="34"/>
      <c r="C68" s="58" t="s">
        <v>94</v>
      </c>
      <c r="D68" s="56"/>
      <c r="E68" s="56"/>
      <c r="F68" s="56"/>
      <c r="G68" s="56"/>
      <c r="H68" s="56"/>
      <c r="I68" s="144"/>
      <c r="J68" s="56"/>
      <c r="K68" s="56"/>
      <c r="L68" s="54"/>
    </row>
    <row r="69" spans="2:12" s="1" customFormat="1" ht="23.25" customHeight="1">
      <c r="B69" s="34"/>
      <c r="C69" s="56"/>
      <c r="D69" s="56"/>
      <c r="E69" s="256" t="str">
        <f>E9</f>
        <v>D.1.4.1.a - Dešťová kanalizace parkoviště</v>
      </c>
      <c r="F69" s="259"/>
      <c r="G69" s="259"/>
      <c r="H69" s="259"/>
      <c r="I69" s="144"/>
      <c r="J69" s="56"/>
      <c r="K69" s="56"/>
      <c r="L69" s="54"/>
    </row>
    <row r="70" spans="2:12" s="1" customFormat="1" ht="6.95" customHeight="1">
      <c r="B70" s="34"/>
      <c r="C70" s="56"/>
      <c r="D70" s="56"/>
      <c r="E70" s="56"/>
      <c r="F70" s="56"/>
      <c r="G70" s="56"/>
      <c r="H70" s="56"/>
      <c r="I70" s="144"/>
      <c r="J70" s="56"/>
      <c r="K70" s="56"/>
      <c r="L70" s="54"/>
    </row>
    <row r="71" spans="2:12" s="1" customFormat="1" ht="18" customHeight="1">
      <c r="B71" s="34"/>
      <c r="C71" s="58" t="s">
        <v>24</v>
      </c>
      <c r="D71" s="56"/>
      <c r="E71" s="56"/>
      <c r="F71" s="145" t="str">
        <f>F12</f>
        <v>Rohova ulice, parc.č. 946/4, 640/3</v>
      </c>
      <c r="G71" s="56"/>
      <c r="H71" s="56"/>
      <c r="I71" s="146" t="s">
        <v>26</v>
      </c>
      <c r="J71" s="66" t="str">
        <f>IF(J12="","",J12)</f>
        <v>4.6.2017</v>
      </c>
      <c r="K71" s="56"/>
      <c r="L71" s="54"/>
    </row>
    <row r="72" spans="2:12" s="1" customFormat="1" ht="6.95" customHeight="1">
      <c r="B72" s="34"/>
      <c r="C72" s="56"/>
      <c r="D72" s="56"/>
      <c r="E72" s="56"/>
      <c r="F72" s="56"/>
      <c r="G72" s="56"/>
      <c r="H72" s="56"/>
      <c r="I72" s="144"/>
      <c r="J72" s="56"/>
      <c r="K72" s="56"/>
      <c r="L72" s="54"/>
    </row>
    <row r="73" spans="2:12" s="1" customFormat="1" ht="13.5">
      <c r="B73" s="34"/>
      <c r="C73" s="58" t="s">
        <v>34</v>
      </c>
      <c r="D73" s="56"/>
      <c r="E73" s="56"/>
      <c r="F73" s="145" t="str">
        <f>E15</f>
        <v>Plzeňský kraj</v>
      </c>
      <c r="G73" s="56"/>
      <c r="H73" s="56"/>
      <c r="I73" s="146" t="s">
        <v>41</v>
      </c>
      <c r="J73" s="145" t="str">
        <f>E21</f>
        <v>Sladký &amp; Partners s.r.o., Nad Šárkou 60, Praha</v>
      </c>
      <c r="K73" s="56"/>
      <c r="L73" s="54"/>
    </row>
    <row r="74" spans="2:12" s="1" customFormat="1" ht="14.45" customHeight="1">
      <c r="B74" s="34"/>
      <c r="C74" s="58" t="s">
        <v>39</v>
      </c>
      <c r="D74" s="56"/>
      <c r="E74" s="56"/>
      <c r="F74" s="145" t="str">
        <f>IF(E18="","",E18)</f>
        <v/>
      </c>
      <c r="G74" s="56"/>
      <c r="H74" s="56"/>
      <c r="I74" s="144"/>
      <c r="J74" s="56"/>
      <c r="K74" s="56"/>
      <c r="L74" s="54"/>
    </row>
    <row r="75" spans="2:12" s="1" customFormat="1" ht="10.35" customHeight="1">
      <c r="B75" s="34"/>
      <c r="C75" s="56"/>
      <c r="D75" s="56"/>
      <c r="E75" s="56"/>
      <c r="F75" s="56"/>
      <c r="G75" s="56"/>
      <c r="H75" s="56"/>
      <c r="I75" s="144"/>
      <c r="J75" s="56"/>
      <c r="K75" s="56"/>
      <c r="L75" s="54"/>
    </row>
    <row r="76" spans="2:20" s="8" customFormat="1" ht="29.25" customHeight="1">
      <c r="B76" s="147"/>
      <c r="C76" s="148" t="s">
        <v>103</v>
      </c>
      <c r="D76" s="149" t="s">
        <v>65</v>
      </c>
      <c r="E76" s="149" t="s">
        <v>61</v>
      </c>
      <c r="F76" s="149" t="s">
        <v>104</v>
      </c>
      <c r="G76" s="149" t="s">
        <v>105</v>
      </c>
      <c r="H76" s="149" t="s">
        <v>106</v>
      </c>
      <c r="I76" s="150" t="s">
        <v>107</v>
      </c>
      <c r="J76" s="149" t="s">
        <v>98</v>
      </c>
      <c r="K76" s="151" t="s">
        <v>108</v>
      </c>
      <c r="L76" s="152"/>
      <c r="M76" s="74" t="s">
        <v>109</v>
      </c>
      <c r="N76" s="75" t="s">
        <v>50</v>
      </c>
      <c r="O76" s="75" t="s">
        <v>110</v>
      </c>
      <c r="P76" s="75" t="s">
        <v>111</v>
      </c>
      <c r="Q76" s="75" t="s">
        <v>112</v>
      </c>
      <c r="R76" s="75" t="s">
        <v>113</v>
      </c>
      <c r="S76" s="75" t="s">
        <v>114</v>
      </c>
      <c r="T76" s="76" t="s">
        <v>115</v>
      </c>
    </row>
    <row r="77" spans="2:63" s="1" customFormat="1" ht="29.25" customHeight="1">
      <c r="B77" s="34"/>
      <c r="C77" s="80" t="s">
        <v>99</v>
      </c>
      <c r="D77" s="56"/>
      <c r="E77" s="56"/>
      <c r="F77" s="56"/>
      <c r="G77" s="56"/>
      <c r="H77" s="56"/>
      <c r="I77" s="144"/>
      <c r="J77" s="153">
        <f>BK77</f>
        <v>0</v>
      </c>
      <c r="K77" s="56"/>
      <c r="L77" s="54"/>
      <c r="M77" s="77"/>
      <c r="N77" s="78"/>
      <c r="O77" s="78"/>
      <c r="P77" s="154">
        <f>P78</f>
        <v>0</v>
      </c>
      <c r="Q77" s="78"/>
      <c r="R77" s="154">
        <f>R78</f>
        <v>0</v>
      </c>
      <c r="S77" s="78"/>
      <c r="T77" s="155">
        <f>T78</f>
        <v>0</v>
      </c>
      <c r="AT77" s="16" t="s">
        <v>79</v>
      </c>
      <c r="AU77" s="16" t="s">
        <v>100</v>
      </c>
      <c r="BK77" s="156">
        <f>BK78</f>
        <v>0</v>
      </c>
    </row>
    <row r="78" spans="2:63" s="9" customFormat="1" ht="37.35" customHeight="1">
      <c r="B78" s="157"/>
      <c r="C78" s="158"/>
      <c r="D78" s="159" t="s">
        <v>79</v>
      </c>
      <c r="E78" s="160" t="s">
        <v>116</v>
      </c>
      <c r="F78" s="160" t="s">
        <v>117</v>
      </c>
      <c r="G78" s="158"/>
      <c r="H78" s="158"/>
      <c r="I78" s="161"/>
      <c r="J78" s="162">
        <f>BK78</f>
        <v>0</v>
      </c>
      <c r="K78" s="158"/>
      <c r="L78" s="163"/>
      <c r="M78" s="164"/>
      <c r="N78" s="165"/>
      <c r="O78" s="165"/>
      <c r="P78" s="166">
        <f>SUM(P79:P100)</f>
        <v>0</v>
      </c>
      <c r="Q78" s="165"/>
      <c r="R78" s="166">
        <f>SUM(R79:R100)</f>
        <v>0</v>
      </c>
      <c r="S78" s="165"/>
      <c r="T78" s="167">
        <f>SUM(T79:T100)</f>
        <v>0</v>
      </c>
      <c r="AR78" s="168" t="s">
        <v>23</v>
      </c>
      <c r="AT78" s="169" t="s">
        <v>79</v>
      </c>
      <c r="AU78" s="169" t="s">
        <v>80</v>
      </c>
      <c r="AY78" s="168" t="s">
        <v>118</v>
      </c>
      <c r="BK78" s="170">
        <f>SUM(BK79:BK100)</f>
        <v>0</v>
      </c>
    </row>
    <row r="79" spans="2:65" s="1" customFormat="1" ht="22.5" customHeight="1">
      <c r="B79" s="34"/>
      <c r="C79" s="171" t="s">
        <v>23</v>
      </c>
      <c r="D79" s="171" t="s">
        <v>119</v>
      </c>
      <c r="E79" s="172" t="s">
        <v>120</v>
      </c>
      <c r="F79" s="173" t="s">
        <v>121</v>
      </c>
      <c r="G79" s="174" t="s">
        <v>122</v>
      </c>
      <c r="H79" s="175">
        <v>22</v>
      </c>
      <c r="I79" s="176"/>
      <c r="J79" s="177">
        <f aca="true" t="shared" si="0" ref="J79:J100">ROUND(I79*H79,2)</f>
        <v>0</v>
      </c>
      <c r="K79" s="173" t="s">
        <v>36</v>
      </c>
      <c r="L79" s="54"/>
      <c r="M79" s="178" t="s">
        <v>36</v>
      </c>
      <c r="N79" s="179" t="s">
        <v>51</v>
      </c>
      <c r="O79" s="35"/>
      <c r="P79" s="180">
        <f aca="true" t="shared" si="1" ref="P79:P100">O79*H79</f>
        <v>0</v>
      </c>
      <c r="Q79" s="180">
        <v>0</v>
      </c>
      <c r="R79" s="180">
        <f aca="true" t="shared" si="2" ref="R79:R100">Q79*H79</f>
        <v>0</v>
      </c>
      <c r="S79" s="180">
        <v>0</v>
      </c>
      <c r="T79" s="181">
        <f aca="true" t="shared" si="3" ref="T79:T100">S79*H79</f>
        <v>0</v>
      </c>
      <c r="AR79" s="16" t="s">
        <v>123</v>
      </c>
      <c r="AT79" s="16" t="s">
        <v>119</v>
      </c>
      <c r="AU79" s="16" t="s">
        <v>23</v>
      </c>
      <c r="AY79" s="16" t="s">
        <v>118</v>
      </c>
      <c r="BE79" s="182">
        <f aca="true" t="shared" si="4" ref="BE79:BE100">IF(N79="základní",J79,0)</f>
        <v>0</v>
      </c>
      <c r="BF79" s="182">
        <f aca="true" t="shared" si="5" ref="BF79:BF100">IF(N79="snížená",J79,0)</f>
        <v>0</v>
      </c>
      <c r="BG79" s="182">
        <f aca="true" t="shared" si="6" ref="BG79:BG100">IF(N79="zákl. přenesená",J79,0)</f>
        <v>0</v>
      </c>
      <c r="BH79" s="182">
        <f aca="true" t="shared" si="7" ref="BH79:BH100">IF(N79="sníž. přenesená",J79,0)</f>
        <v>0</v>
      </c>
      <c r="BI79" s="182">
        <f aca="true" t="shared" si="8" ref="BI79:BI100">IF(N79="nulová",J79,0)</f>
        <v>0</v>
      </c>
      <c r="BJ79" s="16" t="s">
        <v>23</v>
      </c>
      <c r="BK79" s="182">
        <f aca="true" t="shared" si="9" ref="BK79:BK100">ROUND(I79*H79,2)</f>
        <v>0</v>
      </c>
      <c r="BL79" s="16" t="s">
        <v>123</v>
      </c>
      <c r="BM79" s="16" t="s">
        <v>124</v>
      </c>
    </row>
    <row r="80" spans="2:65" s="1" customFormat="1" ht="22.5" customHeight="1">
      <c r="B80" s="34"/>
      <c r="C80" s="171" t="s">
        <v>88</v>
      </c>
      <c r="D80" s="171" t="s">
        <v>119</v>
      </c>
      <c r="E80" s="172" t="s">
        <v>125</v>
      </c>
      <c r="F80" s="173" t="s">
        <v>126</v>
      </c>
      <c r="G80" s="174" t="s">
        <v>122</v>
      </c>
      <c r="H80" s="175">
        <v>20</v>
      </c>
      <c r="I80" s="176"/>
      <c r="J80" s="177">
        <f t="shared" si="0"/>
        <v>0</v>
      </c>
      <c r="K80" s="173" t="s">
        <v>36</v>
      </c>
      <c r="L80" s="54"/>
      <c r="M80" s="178" t="s">
        <v>36</v>
      </c>
      <c r="N80" s="179" t="s">
        <v>51</v>
      </c>
      <c r="O80" s="35"/>
      <c r="P80" s="180">
        <f t="shared" si="1"/>
        <v>0</v>
      </c>
      <c r="Q80" s="180">
        <v>0</v>
      </c>
      <c r="R80" s="180">
        <f t="shared" si="2"/>
        <v>0</v>
      </c>
      <c r="S80" s="180">
        <v>0</v>
      </c>
      <c r="T80" s="181">
        <f t="shared" si="3"/>
        <v>0</v>
      </c>
      <c r="AR80" s="16" t="s">
        <v>123</v>
      </c>
      <c r="AT80" s="16" t="s">
        <v>119</v>
      </c>
      <c r="AU80" s="16" t="s">
        <v>23</v>
      </c>
      <c r="AY80" s="16" t="s">
        <v>118</v>
      </c>
      <c r="BE80" s="182">
        <f t="shared" si="4"/>
        <v>0</v>
      </c>
      <c r="BF80" s="182">
        <f t="shared" si="5"/>
        <v>0</v>
      </c>
      <c r="BG80" s="182">
        <f t="shared" si="6"/>
        <v>0</v>
      </c>
      <c r="BH80" s="182">
        <f t="shared" si="7"/>
        <v>0</v>
      </c>
      <c r="BI80" s="182">
        <f t="shared" si="8"/>
        <v>0</v>
      </c>
      <c r="BJ80" s="16" t="s">
        <v>23</v>
      </c>
      <c r="BK80" s="182">
        <f t="shared" si="9"/>
        <v>0</v>
      </c>
      <c r="BL80" s="16" t="s">
        <v>123</v>
      </c>
      <c r="BM80" s="16" t="s">
        <v>127</v>
      </c>
    </row>
    <row r="81" spans="2:65" s="1" customFormat="1" ht="22.5" customHeight="1">
      <c r="B81" s="34"/>
      <c r="C81" s="171" t="s">
        <v>128</v>
      </c>
      <c r="D81" s="171" t="s">
        <v>119</v>
      </c>
      <c r="E81" s="172" t="s">
        <v>129</v>
      </c>
      <c r="F81" s="173" t="s">
        <v>130</v>
      </c>
      <c r="G81" s="174" t="s">
        <v>122</v>
      </c>
      <c r="H81" s="175">
        <v>40.5</v>
      </c>
      <c r="I81" s="176"/>
      <c r="J81" s="177">
        <f t="shared" si="0"/>
        <v>0</v>
      </c>
      <c r="K81" s="173" t="s">
        <v>36</v>
      </c>
      <c r="L81" s="54"/>
      <c r="M81" s="178" t="s">
        <v>36</v>
      </c>
      <c r="N81" s="179" t="s">
        <v>51</v>
      </c>
      <c r="O81" s="35"/>
      <c r="P81" s="180">
        <f t="shared" si="1"/>
        <v>0</v>
      </c>
      <c r="Q81" s="180">
        <v>0</v>
      </c>
      <c r="R81" s="180">
        <f t="shared" si="2"/>
        <v>0</v>
      </c>
      <c r="S81" s="180">
        <v>0</v>
      </c>
      <c r="T81" s="181">
        <f t="shared" si="3"/>
        <v>0</v>
      </c>
      <c r="AR81" s="16" t="s">
        <v>123</v>
      </c>
      <c r="AT81" s="16" t="s">
        <v>119</v>
      </c>
      <c r="AU81" s="16" t="s">
        <v>23</v>
      </c>
      <c r="AY81" s="16" t="s">
        <v>118</v>
      </c>
      <c r="BE81" s="182">
        <f t="shared" si="4"/>
        <v>0</v>
      </c>
      <c r="BF81" s="182">
        <f t="shared" si="5"/>
        <v>0</v>
      </c>
      <c r="BG81" s="182">
        <f t="shared" si="6"/>
        <v>0</v>
      </c>
      <c r="BH81" s="182">
        <f t="shared" si="7"/>
        <v>0</v>
      </c>
      <c r="BI81" s="182">
        <f t="shared" si="8"/>
        <v>0</v>
      </c>
      <c r="BJ81" s="16" t="s">
        <v>23</v>
      </c>
      <c r="BK81" s="182">
        <f t="shared" si="9"/>
        <v>0</v>
      </c>
      <c r="BL81" s="16" t="s">
        <v>123</v>
      </c>
      <c r="BM81" s="16" t="s">
        <v>131</v>
      </c>
    </row>
    <row r="82" spans="2:65" s="1" customFormat="1" ht="22.5" customHeight="1">
      <c r="B82" s="34"/>
      <c r="C82" s="171" t="s">
        <v>132</v>
      </c>
      <c r="D82" s="171" t="s">
        <v>119</v>
      </c>
      <c r="E82" s="172" t="s">
        <v>133</v>
      </c>
      <c r="F82" s="173" t="s">
        <v>134</v>
      </c>
      <c r="G82" s="174" t="s">
        <v>122</v>
      </c>
      <c r="H82" s="175">
        <v>8</v>
      </c>
      <c r="I82" s="176"/>
      <c r="J82" s="177">
        <f t="shared" si="0"/>
        <v>0</v>
      </c>
      <c r="K82" s="173" t="s">
        <v>36</v>
      </c>
      <c r="L82" s="54"/>
      <c r="M82" s="178" t="s">
        <v>36</v>
      </c>
      <c r="N82" s="179" t="s">
        <v>51</v>
      </c>
      <c r="O82" s="35"/>
      <c r="P82" s="180">
        <f t="shared" si="1"/>
        <v>0</v>
      </c>
      <c r="Q82" s="180">
        <v>0</v>
      </c>
      <c r="R82" s="180">
        <f t="shared" si="2"/>
        <v>0</v>
      </c>
      <c r="S82" s="180">
        <v>0</v>
      </c>
      <c r="T82" s="181">
        <f t="shared" si="3"/>
        <v>0</v>
      </c>
      <c r="AR82" s="16" t="s">
        <v>123</v>
      </c>
      <c r="AT82" s="16" t="s">
        <v>119</v>
      </c>
      <c r="AU82" s="16" t="s">
        <v>23</v>
      </c>
      <c r="AY82" s="16" t="s">
        <v>118</v>
      </c>
      <c r="BE82" s="182">
        <f t="shared" si="4"/>
        <v>0</v>
      </c>
      <c r="BF82" s="182">
        <f t="shared" si="5"/>
        <v>0</v>
      </c>
      <c r="BG82" s="182">
        <f t="shared" si="6"/>
        <v>0</v>
      </c>
      <c r="BH82" s="182">
        <f t="shared" si="7"/>
        <v>0</v>
      </c>
      <c r="BI82" s="182">
        <f t="shared" si="8"/>
        <v>0</v>
      </c>
      <c r="BJ82" s="16" t="s">
        <v>23</v>
      </c>
      <c r="BK82" s="182">
        <f t="shared" si="9"/>
        <v>0</v>
      </c>
      <c r="BL82" s="16" t="s">
        <v>123</v>
      </c>
      <c r="BM82" s="16" t="s">
        <v>135</v>
      </c>
    </row>
    <row r="83" spans="2:65" s="1" customFormat="1" ht="22.5" customHeight="1">
      <c r="B83" s="34"/>
      <c r="C83" s="171" t="s">
        <v>136</v>
      </c>
      <c r="D83" s="171" t="s">
        <v>119</v>
      </c>
      <c r="E83" s="172" t="s">
        <v>137</v>
      </c>
      <c r="F83" s="173" t="s">
        <v>138</v>
      </c>
      <c r="G83" s="174" t="s">
        <v>122</v>
      </c>
      <c r="H83" s="175">
        <v>50</v>
      </c>
      <c r="I83" s="176"/>
      <c r="J83" s="177">
        <f t="shared" si="0"/>
        <v>0</v>
      </c>
      <c r="K83" s="173" t="s">
        <v>36</v>
      </c>
      <c r="L83" s="54"/>
      <c r="M83" s="178" t="s">
        <v>36</v>
      </c>
      <c r="N83" s="179" t="s">
        <v>51</v>
      </c>
      <c r="O83" s="35"/>
      <c r="P83" s="180">
        <f t="shared" si="1"/>
        <v>0</v>
      </c>
      <c r="Q83" s="180">
        <v>0</v>
      </c>
      <c r="R83" s="180">
        <f t="shared" si="2"/>
        <v>0</v>
      </c>
      <c r="S83" s="180">
        <v>0</v>
      </c>
      <c r="T83" s="181">
        <f t="shared" si="3"/>
        <v>0</v>
      </c>
      <c r="AR83" s="16" t="s">
        <v>123</v>
      </c>
      <c r="AT83" s="16" t="s">
        <v>119</v>
      </c>
      <c r="AU83" s="16" t="s">
        <v>23</v>
      </c>
      <c r="AY83" s="16" t="s">
        <v>118</v>
      </c>
      <c r="BE83" s="182">
        <f t="shared" si="4"/>
        <v>0</v>
      </c>
      <c r="BF83" s="182">
        <f t="shared" si="5"/>
        <v>0</v>
      </c>
      <c r="BG83" s="182">
        <f t="shared" si="6"/>
        <v>0</v>
      </c>
      <c r="BH83" s="182">
        <f t="shared" si="7"/>
        <v>0</v>
      </c>
      <c r="BI83" s="182">
        <f t="shared" si="8"/>
        <v>0</v>
      </c>
      <c r="BJ83" s="16" t="s">
        <v>23</v>
      </c>
      <c r="BK83" s="182">
        <f t="shared" si="9"/>
        <v>0</v>
      </c>
      <c r="BL83" s="16" t="s">
        <v>123</v>
      </c>
      <c r="BM83" s="16" t="s">
        <v>139</v>
      </c>
    </row>
    <row r="84" spans="2:65" s="1" customFormat="1" ht="22.5" customHeight="1">
      <c r="B84" s="34"/>
      <c r="C84" s="171" t="s">
        <v>140</v>
      </c>
      <c r="D84" s="171" t="s">
        <v>119</v>
      </c>
      <c r="E84" s="172" t="s">
        <v>141</v>
      </c>
      <c r="F84" s="173" t="s">
        <v>142</v>
      </c>
      <c r="G84" s="174" t="s">
        <v>122</v>
      </c>
      <c r="H84" s="175">
        <v>40.5</v>
      </c>
      <c r="I84" s="176"/>
      <c r="J84" s="177">
        <f t="shared" si="0"/>
        <v>0</v>
      </c>
      <c r="K84" s="173" t="s">
        <v>36</v>
      </c>
      <c r="L84" s="54"/>
      <c r="M84" s="178" t="s">
        <v>36</v>
      </c>
      <c r="N84" s="179" t="s">
        <v>51</v>
      </c>
      <c r="O84" s="35"/>
      <c r="P84" s="180">
        <f t="shared" si="1"/>
        <v>0</v>
      </c>
      <c r="Q84" s="180">
        <v>0</v>
      </c>
      <c r="R84" s="180">
        <f t="shared" si="2"/>
        <v>0</v>
      </c>
      <c r="S84" s="180">
        <v>0</v>
      </c>
      <c r="T84" s="181">
        <f t="shared" si="3"/>
        <v>0</v>
      </c>
      <c r="AR84" s="16" t="s">
        <v>123</v>
      </c>
      <c r="AT84" s="16" t="s">
        <v>119</v>
      </c>
      <c r="AU84" s="16" t="s">
        <v>23</v>
      </c>
      <c r="AY84" s="16" t="s">
        <v>118</v>
      </c>
      <c r="BE84" s="182">
        <f t="shared" si="4"/>
        <v>0</v>
      </c>
      <c r="BF84" s="182">
        <f t="shared" si="5"/>
        <v>0</v>
      </c>
      <c r="BG84" s="182">
        <f t="shared" si="6"/>
        <v>0</v>
      </c>
      <c r="BH84" s="182">
        <f t="shared" si="7"/>
        <v>0</v>
      </c>
      <c r="BI84" s="182">
        <f t="shared" si="8"/>
        <v>0</v>
      </c>
      <c r="BJ84" s="16" t="s">
        <v>23</v>
      </c>
      <c r="BK84" s="182">
        <f t="shared" si="9"/>
        <v>0</v>
      </c>
      <c r="BL84" s="16" t="s">
        <v>123</v>
      </c>
      <c r="BM84" s="16" t="s">
        <v>143</v>
      </c>
    </row>
    <row r="85" spans="2:65" s="1" customFormat="1" ht="22.5" customHeight="1">
      <c r="B85" s="34"/>
      <c r="C85" s="171" t="s">
        <v>144</v>
      </c>
      <c r="D85" s="171" t="s">
        <v>119</v>
      </c>
      <c r="E85" s="172" t="s">
        <v>145</v>
      </c>
      <c r="F85" s="173" t="s">
        <v>146</v>
      </c>
      <c r="G85" s="174" t="s">
        <v>147</v>
      </c>
      <c r="H85" s="175">
        <v>1</v>
      </c>
      <c r="I85" s="176"/>
      <c r="J85" s="177">
        <f t="shared" si="0"/>
        <v>0</v>
      </c>
      <c r="K85" s="173" t="s">
        <v>36</v>
      </c>
      <c r="L85" s="54"/>
      <c r="M85" s="178" t="s">
        <v>36</v>
      </c>
      <c r="N85" s="179" t="s">
        <v>51</v>
      </c>
      <c r="O85" s="35"/>
      <c r="P85" s="180">
        <f t="shared" si="1"/>
        <v>0</v>
      </c>
      <c r="Q85" s="180">
        <v>0</v>
      </c>
      <c r="R85" s="180">
        <f t="shared" si="2"/>
        <v>0</v>
      </c>
      <c r="S85" s="180">
        <v>0</v>
      </c>
      <c r="T85" s="181">
        <f t="shared" si="3"/>
        <v>0</v>
      </c>
      <c r="AR85" s="16" t="s">
        <v>123</v>
      </c>
      <c r="AT85" s="16" t="s">
        <v>119</v>
      </c>
      <c r="AU85" s="16" t="s">
        <v>23</v>
      </c>
      <c r="AY85" s="16" t="s">
        <v>118</v>
      </c>
      <c r="BE85" s="182">
        <f t="shared" si="4"/>
        <v>0</v>
      </c>
      <c r="BF85" s="182">
        <f t="shared" si="5"/>
        <v>0</v>
      </c>
      <c r="BG85" s="182">
        <f t="shared" si="6"/>
        <v>0</v>
      </c>
      <c r="BH85" s="182">
        <f t="shared" si="7"/>
        <v>0</v>
      </c>
      <c r="BI85" s="182">
        <f t="shared" si="8"/>
        <v>0</v>
      </c>
      <c r="BJ85" s="16" t="s">
        <v>23</v>
      </c>
      <c r="BK85" s="182">
        <f t="shared" si="9"/>
        <v>0</v>
      </c>
      <c r="BL85" s="16" t="s">
        <v>123</v>
      </c>
      <c r="BM85" s="16" t="s">
        <v>148</v>
      </c>
    </row>
    <row r="86" spans="2:65" s="1" customFormat="1" ht="22.5" customHeight="1">
      <c r="B86" s="34"/>
      <c r="C86" s="171" t="s">
        <v>149</v>
      </c>
      <c r="D86" s="171" t="s">
        <v>119</v>
      </c>
      <c r="E86" s="172" t="s">
        <v>150</v>
      </c>
      <c r="F86" s="173" t="s">
        <v>151</v>
      </c>
      <c r="G86" s="174" t="s">
        <v>152</v>
      </c>
      <c r="H86" s="175">
        <v>5</v>
      </c>
      <c r="I86" s="176"/>
      <c r="J86" s="177">
        <f t="shared" si="0"/>
        <v>0</v>
      </c>
      <c r="K86" s="173" t="s">
        <v>36</v>
      </c>
      <c r="L86" s="54"/>
      <c r="M86" s="178" t="s">
        <v>36</v>
      </c>
      <c r="N86" s="179" t="s">
        <v>51</v>
      </c>
      <c r="O86" s="35"/>
      <c r="P86" s="180">
        <f t="shared" si="1"/>
        <v>0</v>
      </c>
      <c r="Q86" s="180">
        <v>0</v>
      </c>
      <c r="R86" s="180">
        <f t="shared" si="2"/>
        <v>0</v>
      </c>
      <c r="S86" s="180">
        <v>0</v>
      </c>
      <c r="T86" s="181">
        <f t="shared" si="3"/>
        <v>0</v>
      </c>
      <c r="AR86" s="16" t="s">
        <v>123</v>
      </c>
      <c r="AT86" s="16" t="s">
        <v>119</v>
      </c>
      <c r="AU86" s="16" t="s">
        <v>23</v>
      </c>
      <c r="AY86" s="16" t="s">
        <v>118</v>
      </c>
      <c r="BE86" s="182">
        <f t="shared" si="4"/>
        <v>0</v>
      </c>
      <c r="BF86" s="182">
        <f t="shared" si="5"/>
        <v>0</v>
      </c>
      <c r="BG86" s="182">
        <f t="shared" si="6"/>
        <v>0</v>
      </c>
      <c r="BH86" s="182">
        <f t="shared" si="7"/>
        <v>0</v>
      </c>
      <c r="BI86" s="182">
        <f t="shared" si="8"/>
        <v>0</v>
      </c>
      <c r="BJ86" s="16" t="s">
        <v>23</v>
      </c>
      <c r="BK86" s="182">
        <f t="shared" si="9"/>
        <v>0</v>
      </c>
      <c r="BL86" s="16" t="s">
        <v>123</v>
      </c>
      <c r="BM86" s="16" t="s">
        <v>153</v>
      </c>
    </row>
    <row r="87" spans="2:65" s="1" customFormat="1" ht="22.5" customHeight="1">
      <c r="B87" s="34"/>
      <c r="C87" s="171" t="s">
        <v>154</v>
      </c>
      <c r="D87" s="171" t="s">
        <v>119</v>
      </c>
      <c r="E87" s="172" t="s">
        <v>155</v>
      </c>
      <c r="F87" s="173" t="s">
        <v>156</v>
      </c>
      <c r="G87" s="174" t="s">
        <v>152</v>
      </c>
      <c r="H87" s="175">
        <v>44</v>
      </c>
      <c r="I87" s="176"/>
      <c r="J87" s="177">
        <f t="shared" si="0"/>
        <v>0</v>
      </c>
      <c r="K87" s="173" t="s">
        <v>36</v>
      </c>
      <c r="L87" s="54"/>
      <c r="M87" s="178" t="s">
        <v>36</v>
      </c>
      <c r="N87" s="179" t="s">
        <v>51</v>
      </c>
      <c r="O87" s="35"/>
      <c r="P87" s="180">
        <f t="shared" si="1"/>
        <v>0</v>
      </c>
      <c r="Q87" s="180">
        <v>0</v>
      </c>
      <c r="R87" s="180">
        <f t="shared" si="2"/>
        <v>0</v>
      </c>
      <c r="S87" s="180">
        <v>0</v>
      </c>
      <c r="T87" s="181">
        <f t="shared" si="3"/>
        <v>0</v>
      </c>
      <c r="AR87" s="16" t="s">
        <v>123</v>
      </c>
      <c r="AT87" s="16" t="s">
        <v>119</v>
      </c>
      <c r="AU87" s="16" t="s">
        <v>23</v>
      </c>
      <c r="AY87" s="16" t="s">
        <v>118</v>
      </c>
      <c r="BE87" s="182">
        <f t="shared" si="4"/>
        <v>0</v>
      </c>
      <c r="BF87" s="182">
        <f t="shared" si="5"/>
        <v>0</v>
      </c>
      <c r="BG87" s="182">
        <f t="shared" si="6"/>
        <v>0</v>
      </c>
      <c r="BH87" s="182">
        <f t="shared" si="7"/>
        <v>0</v>
      </c>
      <c r="BI87" s="182">
        <f t="shared" si="8"/>
        <v>0</v>
      </c>
      <c r="BJ87" s="16" t="s">
        <v>23</v>
      </c>
      <c r="BK87" s="182">
        <f t="shared" si="9"/>
        <v>0</v>
      </c>
      <c r="BL87" s="16" t="s">
        <v>123</v>
      </c>
      <c r="BM87" s="16" t="s">
        <v>157</v>
      </c>
    </row>
    <row r="88" spans="2:65" s="1" customFormat="1" ht="22.5" customHeight="1">
      <c r="B88" s="34"/>
      <c r="C88" s="171" t="s">
        <v>28</v>
      </c>
      <c r="D88" s="171" t="s">
        <v>119</v>
      </c>
      <c r="E88" s="172" t="s">
        <v>158</v>
      </c>
      <c r="F88" s="173" t="s">
        <v>159</v>
      </c>
      <c r="G88" s="174" t="s">
        <v>152</v>
      </c>
      <c r="H88" s="175">
        <v>72.5</v>
      </c>
      <c r="I88" s="176"/>
      <c r="J88" s="177">
        <f t="shared" si="0"/>
        <v>0</v>
      </c>
      <c r="K88" s="173" t="s">
        <v>36</v>
      </c>
      <c r="L88" s="54"/>
      <c r="M88" s="178" t="s">
        <v>36</v>
      </c>
      <c r="N88" s="179" t="s">
        <v>51</v>
      </c>
      <c r="O88" s="35"/>
      <c r="P88" s="180">
        <f t="shared" si="1"/>
        <v>0</v>
      </c>
      <c r="Q88" s="180">
        <v>0</v>
      </c>
      <c r="R88" s="180">
        <f t="shared" si="2"/>
        <v>0</v>
      </c>
      <c r="S88" s="180">
        <v>0</v>
      </c>
      <c r="T88" s="181">
        <f t="shared" si="3"/>
        <v>0</v>
      </c>
      <c r="AR88" s="16" t="s">
        <v>123</v>
      </c>
      <c r="AT88" s="16" t="s">
        <v>119</v>
      </c>
      <c r="AU88" s="16" t="s">
        <v>23</v>
      </c>
      <c r="AY88" s="16" t="s">
        <v>118</v>
      </c>
      <c r="BE88" s="182">
        <f t="shared" si="4"/>
        <v>0</v>
      </c>
      <c r="BF88" s="182">
        <f t="shared" si="5"/>
        <v>0</v>
      </c>
      <c r="BG88" s="182">
        <f t="shared" si="6"/>
        <v>0</v>
      </c>
      <c r="BH88" s="182">
        <f t="shared" si="7"/>
        <v>0</v>
      </c>
      <c r="BI88" s="182">
        <f t="shared" si="8"/>
        <v>0</v>
      </c>
      <c r="BJ88" s="16" t="s">
        <v>23</v>
      </c>
      <c r="BK88" s="182">
        <f t="shared" si="9"/>
        <v>0</v>
      </c>
      <c r="BL88" s="16" t="s">
        <v>123</v>
      </c>
      <c r="BM88" s="16" t="s">
        <v>160</v>
      </c>
    </row>
    <row r="89" spans="2:65" s="1" customFormat="1" ht="22.5" customHeight="1">
      <c r="B89" s="34"/>
      <c r="C89" s="171" t="s">
        <v>161</v>
      </c>
      <c r="D89" s="171" t="s">
        <v>119</v>
      </c>
      <c r="E89" s="172" t="s">
        <v>162</v>
      </c>
      <c r="F89" s="173" t="s">
        <v>163</v>
      </c>
      <c r="G89" s="174" t="s">
        <v>152</v>
      </c>
      <c r="H89" s="175">
        <v>146</v>
      </c>
      <c r="I89" s="176"/>
      <c r="J89" s="177">
        <f t="shared" si="0"/>
        <v>0</v>
      </c>
      <c r="K89" s="173" t="s">
        <v>36</v>
      </c>
      <c r="L89" s="54"/>
      <c r="M89" s="178" t="s">
        <v>36</v>
      </c>
      <c r="N89" s="179" t="s">
        <v>51</v>
      </c>
      <c r="O89" s="35"/>
      <c r="P89" s="180">
        <f t="shared" si="1"/>
        <v>0</v>
      </c>
      <c r="Q89" s="180">
        <v>0</v>
      </c>
      <c r="R89" s="180">
        <f t="shared" si="2"/>
        <v>0</v>
      </c>
      <c r="S89" s="180">
        <v>0</v>
      </c>
      <c r="T89" s="181">
        <f t="shared" si="3"/>
        <v>0</v>
      </c>
      <c r="AR89" s="16" t="s">
        <v>123</v>
      </c>
      <c r="AT89" s="16" t="s">
        <v>119</v>
      </c>
      <c r="AU89" s="16" t="s">
        <v>23</v>
      </c>
      <c r="AY89" s="16" t="s">
        <v>118</v>
      </c>
      <c r="BE89" s="182">
        <f t="shared" si="4"/>
        <v>0</v>
      </c>
      <c r="BF89" s="182">
        <f t="shared" si="5"/>
        <v>0</v>
      </c>
      <c r="BG89" s="182">
        <f t="shared" si="6"/>
        <v>0</v>
      </c>
      <c r="BH89" s="182">
        <f t="shared" si="7"/>
        <v>0</v>
      </c>
      <c r="BI89" s="182">
        <f t="shared" si="8"/>
        <v>0</v>
      </c>
      <c r="BJ89" s="16" t="s">
        <v>23</v>
      </c>
      <c r="BK89" s="182">
        <f t="shared" si="9"/>
        <v>0</v>
      </c>
      <c r="BL89" s="16" t="s">
        <v>123</v>
      </c>
      <c r="BM89" s="16" t="s">
        <v>164</v>
      </c>
    </row>
    <row r="90" spans="2:65" s="1" customFormat="1" ht="22.5" customHeight="1">
      <c r="B90" s="34"/>
      <c r="C90" s="171" t="s">
        <v>165</v>
      </c>
      <c r="D90" s="171" t="s">
        <v>119</v>
      </c>
      <c r="E90" s="172" t="s">
        <v>166</v>
      </c>
      <c r="F90" s="173" t="s">
        <v>167</v>
      </c>
      <c r="G90" s="174" t="s">
        <v>152</v>
      </c>
      <c r="H90" s="175">
        <v>1.2</v>
      </c>
      <c r="I90" s="176"/>
      <c r="J90" s="177">
        <f t="shared" si="0"/>
        <v>0</v>
      </c>
      <c r="K90" s="173" t="s">
        <v>36</v>
      </c>
      <c r="L90" s="54"/>
      <c r="M90" s="178" t="s">
        <v>36</v>
      </c>
      <c r="N90" s="179" t="s">
        <v>51</v>
      </c>
      <c r="O90" s="35"/>
      <c r="P90" s="180">
        <f t="shared" si="1"/>
        <v>0</v>
      </c>
      <c r="Q90" s="180">
        <v>0</v>
      </c>
      <c r="R90" s="180">
        <f t="shared" si="2"/>
        <v>0</v>
      </c>
      <c r="S90" s="180">
        <v>0</v>
      </c>
      <c r="T90" s="181">
        <f t="shared" si="3"/>
        <v>0</v>
      </c>
      <c r="AR90" s="16" t="s">
        <v>123</v>
      </c>
      <c r="AT90" s="16" t="s">
        <v>119</v>
      </c>
      <c r="AU90" s="16" t="s">
        <v>23</v>
      </c>
      <c r="AY90" s="16" t="s">
        <v>118</v>
      </c>
      <c r="BE90" s="182">
        <f t="shared" si="4"/>
        <v>0</v>
      </c>
      <c r="BF90" s="182">
        <f t="shared" si="5"/>
        <v>0</v>
      </c>
      <c r="BG90" s="182">
        <f t="shared" si="6"/>
        <v>0</v>
      </c>
      <c r="BH90" s="182">
        <f t="shared" si="7"/>
        <v>0</v>
      </c>
      <c r="BI90" s="182">
        <f t="shared" si="8"/>
        <v>0</v>
      </c>
      <c r="BJ90" s="16" t="s">
        <v>23</v>
      </c>
      <c r="BK90" s="182">
        <f t="shared" si="9"/>
        <v>0</v>
      </c>
      <c r="BL90" s="16" t="s">
        <v>123</v>
      </c>
      <c r="BM90" s="16" t="s">
        <v>168</v>
      </c>
    </row>
    <row r="91" spans="2:65" s="1" customFormat="1" ht="22.5" customHeight="1">
      <c r="B91" s="34"/>
      <c r="C91" s="171" t="s">
        <v>169</v>
      </c>
      <c r="D91" s="171" t="s">
        <v>119</v>
      </c>
      <c r="E91" s="172" t="s">
        <v>170</v>
      </c>
      <c r="F91" s="173" t="s">
        <v>171</v>
      </c>
      <c r="G91" s="174" t="s">
        <v>122</v>
      </c>
      <c r="H91" s="175">
        <v>10.5</v>
      </c>
      <c r="I91" s="176"/>
      <c r="J91" s="177">
        <f t="shared" si="0"/>
        <v>0</v>
      </c>
      <c r="K91" s="173" t="s">
        <v>36</v>
      </c>
      <c r="L91" s="54"/>
      <c r="M91" s="178" t="s">
        <v>36</v>
      </c>
      <c r="N91" s="179" t="s">
        <v>51</v>
      </c>
      <c r="O91" s="35"/>
      <c r="P91" s="180">
        <f t="shared" si="1"/>
        <v>0</v>
      </c>
      <c r="Q91" s="180">
        <v>0</v>
      </c>
      <c r="R91" s="180">
        <f t="shared" si="2"/>
        <v>0</v>
      </c>
      <c r="S91" s="180">
        <v>0</v>
      </c>
      <c r="T91" s="181">
        <f t="shared" si="3"/>
        <v>0</v>
      </c>
      <c r="AR91" s="16" t="s">
        <v>123</v>
      </c>
      <c r="AT91" s="16" t="s">
        <v>119</v>
      </c>
      <c r="AU91" s="16" t="s">
        <v>23</v>
      </c>
      <c r="AY91" s="16" t="s">
        <v>118</v>
      </c>
      <c r="BE91" s="182">
        <f t="shared" si="4"/>
        <v>0</v>
      </c>
      <c r="BF91" s="182">
        <f t="shared" si="5"/>
        <v>0</v>
      </c>
      <c r="BG91" s="182">
        <f t="shared" si="6"/>
        <v>0</v>
      </c>
      <c r="BH91" s="182">
        <f t="shared" si="7"/>
        <v>0</v>
      </c>
      <c r="BI91" s="182">
        <f t="shared" si="8"/>
        <v>0</v>
      </c>
      <c r="BJ91" s="16" t="s">
        <v>23</v>
      </c>
      <c r="BK91" s="182">
        <f t="shared" si="9"/>
        <v>0</v>
      </c>
      <c r="BL91" s="16" t="s">
        <v>123</v>
      </c>
      <c r="BM91" s="16" t="s">
        <v>172</v>
      </c>
    </row>
    <row r="92" spans="2:65" s="1" customFormat="1" ht="22.5" customHeight="1">
      <c r="B92" s="34"/>
      <c r="C92" s="171" t="s">
        <v>173</v>
      </c>
      <c r="D92" s="171" t="s">
        <v>119</v>
      </c>
      <c r="E92" s="172" t="s">
        <v>174</v>
      </c>
      <c r="F92" s="173" t="s">
        <v>175</v>
      </c>
      <c r="G92" s="174" t="s">
        <v>176</v>
      </c>
      <c r="H92" s="175">
        <v>1</v>
      </c>
      <c r="I92" s="176"/>
      <c r="J92" s="177">
        <f t="shared" si="0"/>
        <v>0</v>
      </c>
      <c r="K92" s="173" t="s">
        <v>36</v>
      </c>
      <c r="L92" s="54"/>
      <c r="M92" s="178" t="s">
        <v>36</v>
      </c>
      <c r="N92" s="179" t="s">
        <v>51</v>
      </c>
      <c r="O92" s="35"/>
      <c r="P92" s="180">
        <f t="shared" si="1"/>
        <v>0</v>
      </c>
      <c r="Q92" s="180">
        <v>0</v>
      </c>
      <c r="R92" s="180">
        <f t="shared" si="2"/>
        <v>0</v>
      </c>
      <c r="S92" s="180">
        <v>0</v>
      </c>
      <c r="T92" s="181">
        <f t="shared" si="3"/>
        <v>0</v>
      </c>
      <c r="AR92" s="16" t="s">
        <v>123</v>
      </c>
      <c r="AT92" s="16" t="s">
        <v>119</v>
      </c>
      <c r="AU92" s="16" t="s">
        <v>23</v>
      </c>
      <c r="AY92" s="16" t="s">
        <v>118</v>
      </c>
      <c r="BE92" s="182">
        <f t="shared" si="4"/>
        <v>0</v>
      </c>
      <c r="BF92" s="182">
        <f t="shared" si="5"/>
        <v>0</v>
      </c>
      <c r="BG92" s="182">
        <f t="shared" si="6"/>
        <v>0</v>
      </c>
      <c r="BH92" s="182">
        <f t="shared" si="7"/>
        <v>0</v>
      </c>
      <c r="BI92" s="182">
        <f t="shared" si="8"/>
        <v>0</v>
      </c>
      <c r="BJ92" s="16" t="s">
        <v>23</v>
      </c>
      <c r="BK92" s="182">
        <f t="shared" si="9"/>
        <v>0</v>
      </c>
      <c r="BL92" s="16" t="s">
        <v>123</v>
      </c>
      <c r="BM92" s="16" t="s">
        <v>177</v>
      </c>
    </row>
    <row r="93" spans="2:65" s="1" customFormat="1" ht="22.5" customHeight="1">
      <c r="B93" s="34"/>
      <c r="C93" s="171" t="s">
        <v>8</v>
      </c>
      <c r="D93" s="171" t="s">
        <v>119</v>
      </c>
      <c r="E93" s="172" t="s">
        <v>178</v>
      </c>
      <c r="F93" s="173" t="s">
        <v>179</v>
      </c>
      <c r="G93" s="174" t="s">
        <v>176</v>
      </c>
      <c r="H93" s="175">
        <v>1</v>
      </c>
      <c r="I93" s="176"/>
      <c r="J93" s="177">
        <f t="shared" si="0"/>
        <v>0</v>
      </c>
      <c r="K93" s="173" t="s">
        <v>36</v>
      </c>
      <c r="L93" s="54"/>
      <c r="M93" s="178" t="s">
        <v>36</v>
      </c>
      <c r="N93" s="179" t="s">
        <v>51</v>
      </c>
      <c r="O93" s="35"/>
      <c r="P93" s="180">
        <f t="shared" si="1"/>
        <v>0</v>
      </c>
      <c r="Q93" s="180">
        <v>0</v>
      </c>
      <c r="R93" s="180">
        <f t="shared" si="2"/>
        <v>0</v>
      </c>
      <c r="S93" s="180">
        <v>0</v>
      </c>
      <c r="T93" s="181">
        <f t="shared" si="3"/>
        <v>0</v>
      </c>
      <c r="AR93" s="16" t="s">
        <v>123</v>
      </c>
      <c r="AT93" s="16" t="s">
        <v>119</v>
      </c>
      <c r="AU93" s="16" t="s">
        <v>23</v>
      </c>
      <c r="AY93" s="16" t="s">
        <v>118</v>
      </c>
      <c r="BE93" s="182">
        <f t="shared" si="4"/>
        <v>0</v>
      </c>
      <c r="BF93" s="182">
        <f t="shared" si="5"/>
        <v>0</v>
      </c>
      <c r="BG93" s="182">
        <f t="shared" si="6"/>
        <v>0</v>
      </c>
      <c r="BH93" s="182">
        <f t="shared" si="7"/>
        <v>0</v>
      </c>
      <c r="BI93" s="182">
        <f t="shared" si="8"/>
        <v>0</v>
      </c>
      <c r="BJ93" s="16" t="s">
        <v>23</v>
      </c>
      <c r="BK93" s="182">
        <f t="shared" si="9"/>
        <v>0</v>
      </c>
      <c r="BL93" s="16" t="s">
        <v>123</v>
      </c>
      <c r="BM93" s="16" t="s">
        <v>180</v>
      </c>
    </row>
    <row r="94" spans="2:65" s="1" customFormat="1" ht="22.5" customHeight="1">
      <c r="B94" s="34"/>
      <c r="C94" s="171" t="s">
        <v>123</v>
      </c>
      <c r="D94" s="171" t="s">
        <v>119</v>
      </c>
      <c r="E94" s="172" t="s">
        <v>181</v>
      </c>
      <c r="F94" s="173" t="s">
        <v>182</v>
      </c>
      <c r="G94" s="174" t="s">
        <v>176</v>
      </c>
      <c r="H94" s="175">
        <v>1</v>
      </c>
      <c r="I94" s="176"/>
      <c r="J94" s="177">
        <f t="shared" si="0"/>
        <v>0</v>
      </c>
      <c r="K94" s="173" t="s">
        <v>36</v>
      </c>
      <c r="L94" s="54"/>
      <c r="M94" s="178" t="s">
        <v>36</v>
      </c>
      <c r="N94" s="179" t="s">
        <v>51</v>
      </c>
      <c r="O94" s="35"/>
      <c r="P94" s="180">
        <f t="shared" si="1"/>
        <v>0</v>
      </c>
      <c r="Q94" s="180">
        <v>0</v>
      </c>
      <c r="R94" s="180">
        <f t="shared" si="2"/>
        <v>0</v>
      </c>
      <c r="S94" s="180">
        <v>0</v>
      </c>
      <c r="T94" s="181">
        <f t="shared" si="3"/>
        <v>0</v>
      </c>
      <c r="AR94" s="16" t="s">
        <v>123</v>
      </c>
      <c r="AT94" s="16" t="s">
        <v>119</v>
      </c>
      <c r="AU94" s="16" t="s">
        <v>23</v>
      </c>
      <c r="AY94" s="16" t="s">
        <v>118</v>
      </c>
      <c r="BE94" s="182">
        <f t="shared" si="4"/>
        <v>0</v>
      </c>
      <c r="BF94" s="182">
        <f t="shared" si="5"/>
        <v>0</v>
      </c>
      <c r="BG94" s="182">
        <f t="shared" si="6"/>
        <v>0</v>
      </c>
      <c r="BH94" s="182">
        <f t="shared" si="7"/>
        <v>0</v>
      </c>
      <c r="BI94" s="182">
        <f t="shared" si="8"/>
        <v>0</v>
      </c>
      <c r="BJ94" s="16" t="s">
        <v>23</v>
      </c>
      <c r="BK94" s="182">
        <f t="shared" si="9"/>
        <v>0</v>
      </c>
      <c r="BL94" s="16" t="s">
        <v>123</v>
      </c>
      <c r="BM94" s="16" t="s">
        <v>183</v>
      </c>
    </row>
    <row r="95" spans="2:65" s="1" customFormat="1" ht="22.5" customHeight="1">
      <c r="B95" s="34"/>
      <c r="C95" s="171" t="s">
        <v>184</v>
      </c>
      <c r="D95" s="171" t="s">
        <v>119</v>
      </c>
      <c r="E95" s="172" t="s">
        <v>185</v>
      </c>
      <c r="F95" s="173" t="s">
        <v>186</v>
      </c>
      <c r="G95" s="174" t="s">
        <v>176</v>
      </c>
      <c r="H95" s="175">
        <v>1</v>
      </c>
      <c r="I95" s="176"/>
      <c r="J95" s="177">
        <f t="shared" si="0"/>
        <v>0</v>
      </c>
      <c r="K95" s="173" t="s">
        <v>36</v>
      </c>
      <c r="L95" s="54"/>
      <c r="M95" s="178" t="s">
        <v>36</v>
      </c>
      <c r="N95" s="179" t="s">
        <v>51</v>
      </c>
      <c r="O95" s="35"/>
      <c r="P95" s="180">
        <f t="shared" si="1"/>
        <v>0</v>
      </c>
      <c r="Q95" s="180">
        <v>0</v>
      </c>
      <c r="R95" s="180">
        <f t="shared" si="2"/>
        <v>0</v>
      </c>
      <c r="S95" s="180">
        <v>0</v>
      </c>
      <c r="T95" s="181">
        <f t="shared" si="3"/>
        <v>0</v>
      </c>
      <c r="AR95" s="16" t="s">
        <v>123</v>
      </c>
      <c r="AT95" s="16" t="s">
        <v>119</v>
      </c>
      <c r="AU95" s="16" t="s">
        <v>23</v>
      </c>
      <c r="AY95" s="16" t="s">
        <v>118</v>
      </c>
      <c r="BE95" s="182">
        <f t="shared" si="4"/>
        <v>0</v>
      </c>
      <c r="BF95" s="182">
        <f t="shared" si="5"/>
        <v>0</v>
      </c>
      <c r="BG95" s="182">
        <f t="shared" si="6"/>
        <v>0</v>
      </c>
      <c r="BH95" s="182">
        <f t="shared" si="7"/>
        <v>0</v>
      </c>
      <c r="BI95" s="182">
        <f t="shared" si="8"/>
        <v>0</v>
      </c>
      <c r="BJ95" s="16" t="s">
        <v>23</v>
      </c>
      <c r="BK95" s="182">
        <f t="shared" si="9"/>
        <v>0</v>
      </c>
      <c r="BL95" s="16" t="s">
        <v>123</v>
      </c>
      <c r="BM95" s="16" t="s">
        <v>187</v>
      </c>
    </row>
    <row r="96" spans="2:65" s="1" customFormat="1" ht="22.5" customHeight="1">
      <c r="B96" s="34"/>
      <c r="C96" s="171" t="s">
        <v>188</v>
      </c>
      <c r="D96" s="171" t="s">
        <v>119</v>
      </c>
      <c r="E96" s="172" t="s">
        <v>189</v>
      </c>
      <c r="F96" s="173" t="s">
        <v>190</v>
      </c>
      <c r="G96" s="174" t="s">
        <v>176</v>
      </c>
      <c r="H96" s="175">
        <v>1</v>
      </c>
      <c r="I96" s="176"/>
      <c r="J96" s="177">
        <f t="shared" si="0"/>
        <v>0</v>
      </c>
      <c r="K96" s="173" t="s">
        <v>36</v>
      </c>
      <c r="L96" s="54"/>
      <c r="M96" s="178" t="s">
        <v>36</v>
      </c>
      <c r="N96" s="179" t="s">
        <v>51</v>
      </c>
      <c r="O96" s="35"/>
      <c r="P96" s="180">
        <f t="shared" si="1"/>
        <v>0</v>
      </c>
      <c r="Q96" s="180">
        <v>0</v>
      </c>
      <c r="R96" s="180">
        <f t="shared" si="2"/>
        <v>0</v>
      </c>
      <c r="S96" s="180">
        <v>0</v>
      </c>
      <c r="T96" s="181">
        <f t="shared" si="3"/>
        <v>0</v>
      </c>
      <c r="AR96" s="16" t="s">
        <v>123</v>
      </c>
      <c r="AT96" s="16" t="s">
        <v>119</v>
      </c>
      <c r="AU96" s="16" t="s">
        <v>23</v>
      </c>
      <c r="AY96" s="16" t="s">
        <v>118</v>
      </c>
      <c r="BE96" s="182">
        <f t="shared" si="4"/>
        <v>0</v>
      </c>
      <c r="BF96" s="182">
        <f t="shared" si="5"/>
        <v>0</v>
      </c>
      <c r="BG96" s="182">
        <f t="shared" si="6"/>
        <v>0</v>
      </c>
      <c r="BH96" s="182">
        <f t="shared" si="7"/>
        <v>0</v>
      </c>
      <c r="BI96" s="182">
        <f t="shared" si="8"/>
        <v>0</v>
      </c>
      <c r="BJ96" s="16" t="s">
        <v>23</v>
      </c>
      <c r="BK96" s="182">
        <f t="shared" si="9"/>
        <v>0</v>
      </c>
      <c r="BL96" s="16" t="s">
        <v>123</v>
      </c>
      <c r="BM96" s="16" t="s">
        <v>191</v>
      </c>
    </row>
    <row r="97" spans="2:65" s="1" customFormat="1" ht="22.5" customHeight="1">
      <c r="B97" s="34"/>
      <c r="C97" s="171" t="s">
        <v>192</v>
      </c>
      <c r="D97" s="171" t="s">
        <v>119</v>
      </c>
      <c r="E97" s="172" t="s">
        <v>193</v>
      </c>
      <c r="F97" s="173" t="s">
        <v>194</v>
      </c>
      <c r="G97" s="174" t="s">
        <v>122</v>
      </c>
      <c r="H97" s="175">
        <v>6.5</v>
      </c>
      <c r="I97" s="176"/>
      <c r="J97" s="177">
        <f t="shared" si="0"/>
        <v>0</v>
      </c>
      <c r="K97" s="173" t="s">
        <v>36</v>
      </c>
      <c r="L97" s="54"/>
      <c r="M97" s="178" t="s">
        <v>36</v>
      </c>
      <c r="N97" s="179" t="s">
        <v>51</v>
      </c>
      <c r="O97" s="35"/>
      <c r="P97" s="180">
        <f t="shared" si="1"/>
        <v>0</v>
      </c>
      <c r="Q97" s="180">
        <v>0</v>
      </c>
      <c r="R97" s="180">
        <f t="shared" si="2"/>
        <v>0</v>
      </c>
      <c r="S97" s="180">
        <v>0</v>
      </c>
      <c r="T97" s="181">
        <f t="shared" si="3"/>
        <v>0</v>
      </c>
      <c r="AR97" s="16" t="s">
        <v>123</v>
      </c>
      <c r="AT97" s="16" t="s">
        <v>119</v>
      </c>
      <c r="AU97" s="16" t="s">
        <v>23</v>
      </c>
      <c r="AY97" s="16" t="s">
        <v>118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16" t="s">
        <v>23</v>
      </c>
      <c r="BK97" s="182">
        <f t="shared" si="9"/>
        <v>0</v>
      </c>
      <c r="BL97" s="16" t="s">
        <v>123</v>
      </c>
      <c r="BM97" s="16" t="s">
        <v>195</v>
      </c>
    </row>
    <row r="98" spans="2:65" s="1" customFormat="1" ht="22.5" customHeight="1">
      <c r="B98" s="34"/>
      <c r="C98" s="171" t="s">
        <v>196</v>
      </c>
      <c r="D98" s="171" t="s">
        <v>119</v>
      </c>
      <c r="E98" s="172" t="s">
        <v>197</v>
      </c>
      <c r="F98" s="173" t="s">
        <v>198</v>
      </c>
      <c r="G98" s="174" t="s">
        <v>176</v>
      </c>
      <c r="H98" s="175">
        <v>4</v>
      </c>
      <c r="I98" s="176"/>
      <c r="J98" s="177">
        <f t="shared" si="0"/>
        <v>0</v>
      </c>
      <c r="K98" s="173" t="s">
        <v>36</v>
      </c>
      <c r="L98" s="54"/>
      <c r="M98" s="178" t="s">
        <v>36</v>
      </c>
      <c r="N98" s="179" t="s">
        <v>51</v>
      </c>
      <c r="O98" s="35"/>
      <c r="P98" s="180">
        <f t="shared" si="1"/>
        <v>0</v>
      </c>
      <c r="Q98" s="180">
        <v>0</v>
      </c>
      <c r="R98" s="180">
        <f t="shared" si="2"/>
        <v>0</v>
      </c>
      <c r="S98" s="180">
        <v>0</v>
      </c>
      <c r="T98" s="181">
        <f t="shared" si="3"/>
        <v>0</v>
      </c>
      <c r="AR98" s="16" t="s">
        <v>123</v>
      </c>
      <c r="AT98" s="16" t="s">
        <v>119</v>
      </c>
      <c r="AU98" s="16" t="s">
        <v>23</v>
      </c>
      <c r="AY98" s="16" t="s">
        <v>118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16" t="s">
        <v>23</v>
      </c>
      <c r="BK98" s="182">
        <f t="shared" si="9"/>
        <v>0</v>
      </c>
      <c r="BL98" s="16" t="s">
        <v>123</v>
      </c>
      <c r="BM98" s="16" t="s">
        <v>199</v>
      </c>
    </row>
    <row r="99" spans="2:65" s="1" customFormat="1" ht="22.5" customHeight="1">
      <c r="B99" s="34"/>
      <c r="C99" s="171" t="s">
        <v>7</v>
      </c>
      <c r="D99" s="171" t="s">
        <v>119</v>
      </c>
      <c r="E99" s="172" t="s">
        <v>200</v>
      </c>
      <c r="F99" s="173" t="s">
        <v>201</v>
      </c>
      <c r="G99" s="174" t="s">
        <v>122</v>
      </c>
      <c r="H99" s="175">
        <v>14.5</v>
      </c>
      <c r="I99" s="176"/>
      <c r="J99" s="177">
        <f t="shared" si="0"/>
        <v>0</v>
      </c>
      <c r="K99" s="173" t="s">
        <v>36</v>
      </c>
      <c r="L99" s="54"/>
      <c r="M99" s="178" t="s">
        <v>36</v>
      </c>
      <c r="N99" s="179" t="s">
        <v>51</v>
      </c>
      <c r="O99" s="35"/>
      <c r="P99" s="180">
        <f t="shared" si="1"/>
        <v>0</v>
      </c>
      <c r="Q99" s="180">
        <v>0</v>
      </c>
      <c r="R99" s="180">
        <f t="shared" si="2"/>
        <v>0</v>
      </c>
      <c r="S99" s="180">
        <v>0</v>
      </c>
      <c r="T99" s="181">
        <f t="shared" si="3"/>
        <v>0</v>
      </c>
      <c r="AR99" s="16" t="s">
        <v>123</v>
      </c>
      <c r="AT99" s="16" t="s">
        <v>119</v>
      </c>
      <c r="AU99" s="16" t="s">
        <v>23</v>
      </c>
      <c r="AY99" s="16" t="s">
        <v>118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16" t="s">
        <v>23</v>
      </c>
      <c r="BK99" s="182">
        <f t="shared" si="9"/>
        <v>0</v>
      </c>
      <c r="BL99" s="16" t="s">
        <v>123</v>
      </c>
      <c r="BM99" s="16" t="s">
        <v>202</v>
      </c>
    </row>
    <row r="100" spans="2:65" s="1" customFormat="1" ht="22.5" customHeight="1">
      <c r="B100" s="34"/>
      <c r="C100" s="171" t="s">
        <v>203</v>
      </c>
      <c r="D100" s="171" t="s">
        <v>119</v>
      </c>
      <c r="E100" s="172" t="s">
        <v>204</v>
      </c>
      <c r="F100" s="173" t="s">
        <v>205</v>
      </c>
      <c r="G100" s="174" t="s">
        <v>176</v>
      </c>
      <c r="H100" s="175">
        <v>1</v>
      </c>
      <c r="I100" s="176"/>
      <c r="J100" s="177">
        <f t="shared" si="0"/>
        <v>0</v>
      </c>
      <c r="K100" s="173" t="s">
        <v>36</v>
      </c>
      <c r="L100" s="54"/>
      <c r="M100" s="178" t="s">
        <v>36</v>
      </c>
      <c r="N100" s="183" t="s">
        <v>51</v>
      </c>
      <c r="O100" s="184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AR100" s="16" t="s">
        <v>123</v>
      </c>
      <c r="AT100" s="16" t="s">
        <v>119</v>
      </c>
      <c r="AU100" s="16" t="s">
        <v>23</v>
      </c>
      <c r="AY100" s="16" t="s">
        <v>118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16" t="s">
        <v>23</v>
      </c>
      <c r="BK100" s="182">
        <f t="shared" si="9"/>
        <v>0</v>
      </c>
      <c r="BL100" s="16" t="s">
        <v>123</v>
      </c>
      <c r="BM100" s="16" t="s">
        <v>206</v>
      </c>
    </row>
    <row r="101" spans="2:12" s="1" customFormat="1" ht="6.95" customHeight="1">
      <c r="B101" s="49"/>
      <c r="C101" s="50"/>
      <c r="D101" s="50"/>
      <c r="E101" s="50"/>
      <c r="F101" s="50"/>
      <c r="G101" s="50"/>
      <c r="H101" s="50"/>
      <c r="I101" s="127"/>
      <c r="J101" s="50"/>
      <c r="K101" s="50"/>
      <c r="L101" s="54"/>
    </row>
  </sheetData>
  <sheetProtection password="CC35" sheet="1" objects="1" scenarios="1" formatColumns="0" formatRows="0" sort="0" autoFilter="0"/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82"/>
      <c r="C1" s="282"/>
      <c r="D1" s="281" t="s">
        <v>1</v>
      </c>
      <c r="E1" s="282"/>
      <c r="F1" s="283" t="s">
        <v>681</v>
      </c>
      <c r="G1" s="287" t="s">
        <v>682</v>
      </c>
      <c r="H1" s="287"/>
      <c r="I1" s="288"/>
      <c r="J1" s="283" t="s">
        <v>683</v>
      </c>
      <c r="K1" s="281" t="s">
        <v>92</v>
      </c>
      <c r="L1" s="283" t="s">
        <v>684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5" customHeight="1">
      <c r="B4" s="20"/>
      <c r="C4" s="21"/>
      <c r="D4" s="22" t="s">
        <v>93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275" t="str">
        <f>'Rekapitulace stavby'!K6</f>
        <v>Střední odborné učiliště Domažlice</v>
      </c>
      <c r="F7" s="241"/>
      <c r="G7" s="241"/>
      <c r="H7" s="241"/>
      <c r="I7" s="105"/>
      <c r="J7" s="21"/>
      <c r="K7" s="23"/>
    </row>
    <row r="8" spans="2:11" s="1" customFormat="1" ht="13.5">
      <c r="B8" s="34"/>
      <c r="C8" s="35"/>
      <c r="D8" s="29" t="s">
        <v>94</v>
      </c>
      <c r="E8" s="35"/>
      <c r="F8" s="35"/>
      <c r="G8" s="35"/>
      <c r="H8" s="35"/>
      <c r="I8" s="106"/>
      <c r="J8" s="35"/>
      <c r="K8" s="38"/>
    </row>
    <row r="9" spans="2:11" s="1" customFormat="1" ht="36.95" customHeight="1">
      <c r="B9" s="34"/>
      <c r="C9" s="35"/>
      <c r="D9" s="35"/>
      <c r="E9" s="276" t="s">
        <v>207</v>
      </c>
      <c r="F9" s="248"/>
      <c r="G9" s="248"/>
      <c r="H9" s="248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4" t="s">
        <v>36</v>
      </c>
      <c r="F24" s="277"/>
      <c r="G24" s="277"/>
      <c r="H24" s="277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ROUND(J87,2)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ROUND(SUM(BE87:BE266),2)</f>
        <v>0</v>
      </c>
      <c r="G30" s="35"/>
      <c r="H30" s="35"/>
      <c r="I30" s="119">
        <v>0.21</v>
      </c>
      <c r="J30" s="118">
        <f>ROUND(ROUND((SUM(BE87:BE266)),2)*I30,2)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ROUND(SUM(BF87:BF266),2)</f>
        <v>0</v>
      </c>
      <c r="G31" s="35"/>
      <c r="H31" s="35"/>
      <c r="I31" s="119">
        <v>0.15</v>
      </c>
      <c r="J31" s="118">
        <f>ROUND(ROUND((SUM(BF87:BF266)),2)*I31,2)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53</v>
      </c>
      <c r="F32" s="118">
        <f>ROUND(SUM(BG87:BG266),2)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54</v>
      </c>
      <c r="F33" s="118">
        <f>ROUND(SUM(BH87:BH266),2)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55</v>
      </c>
      <c r="F34" s="118">
        <f>ROUND(SUM(BI87:BI266),2)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" customHeight="1">
      <c r="B42" s="34"/>
      <c r="C42" s="22" t="s">
        <v>96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Střední odborné učiliště Domažlice</v>
      </c>
      <c r="F45" s="248"/>
      <c r="G45" s="248"/>
      <c r="H45" s="248"/>
      <c r="I45" s="106"/>
      <c r="J45" s="35"/>
      <c r="K45" s="38"/>
    </row>
    <row r="46" spans="2:11" s="1" customFormat="1" ht="14.45" customHeight="1">
      <c r="B46" s="34"/>
      <c r="C46" s="29" t="s">
        <v>94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D.2.3 - Parkoviště, veřejné osvětlení</v>
      </c>
      <c r="F47" s="248"/>
      <c r="G47" s="248"/>
      <c r="H47" s="248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5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97</v>
      </c>
      <c r="D54" s="120"/>
      <c r="E54" s="120"/>
      <c r="F54" s="120"/>
      <c r="G54" s="120"/>
      <c r="H54" s="120"/>
      <c r="I54" s="133"/>
      <c r="J54" s="134" t="s">
        <v>98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99</v>
      </c>
      <c r="D56" s="35"/>
      <c r="E56" s="35"/>
      <c r="F56" s="35"/>
      <c r="G56" s="35"/>
      <c r="H56" s="35"/>
      <c r="I56" s="106"/>
      <c r="J56" s="116">
        <f>J87</f>
        <v>0</v>
      </c>
      <c r="K56" s="38"/>
      <c r="AU56" s="16" t="s">
        <v>100</v>
      </c>
    </row>
    <row r="57" spans="2:11" s="7" customFormat="1" ht="24.95" customHeight="1">
      <c r="B57" s="137"/>
      <c r="C57" s="138"/>
      <c r="D57" s="139" t="s">
        <v>208</v>
      </c>
      <c r="E57" s="140"/>
      <c r="F57" s="140"/>
      <c r="G57" s="140"/>
      <c r="H57" s="140"/>
      <c r="I57" s="141"/>
      <c r="J57" s="142">
        <f>J88</f>
        <v>0</v>
      </c>
      <c r="K57" s="143"/>
    </row>
    <row r="58" spans="2:11" s="10" customFormat="1" ht="19.9" customHeight="1">
      <c r="B58" s="187"/>
      <c r="C58" s="188"/>
      <c r="D58" s="189" t="s">
        <v>209</v>
      </c>
      <c r="E58" s="190"/>
      <c r="F58" s="190"/>
      <c r="G58" s="190"/>
      <c r="H58" s="190"/>
      <c r="I58" s="191"/>
      <c r="J58" s="192">
        <f>J89</f>
        <v>0</v>
      </c>
      <c r="K58" s="193"/>
    </row>
    <row r="59" spans="2:11" s="10" customFormat="1" ht="19.9" customHeight="1">
      <c r="B59" s="187"/>
      <c r="C59" s="188"/>
      <c r="D59" s="189" t="s">
        <v>210</v>
      </c>
      <c r="E59" s="190"/>
      <c r="F59" s="190"/>
      <c r="G59" s="190"/>
      <c r="H59" s="190"/>
      <c r="I59" s="191"/>
      <c r="J59" s="192">
        <f>J115</f>
        <v>0</v>
      </c>
      <c r="K59" s="193"/>
    </row>
    <row r="60" spans="2:11" s="10" customFormat="1" ht="19.9" customHeight="1">
      <c r="B60" s="187"/>
      <c r="C60" s="188"/>
      <c r="D60" s="189" t="s">
        <v>211</v>
      </c>
      <c r="E60" s="190"/>
      <c r="F60" s="190"/>
      <c r="G60" s="190"/>
      <c r="H60" s="190"/>
      <c r="I60" s="191"/>
      <c r="J60" s="192">
        <f>J131</f>
        <v>0</v>
      </c>
      <c r="K60" s="193"/>
    </row>
    <row r="61" spans="2:11" s="10" customFormat="1" ht="19.9" customHeight="1">
      <c r="B61" s="187"/>
      <c r="C61" s="188"/>
      <c r="D61" s="189" t="s">
        <v>212</v>
      </c>
      <c r="E61" s="190"/>
      <c r="F61" s="190"/>
      <c r="G61" s="190"/>
      <c r="H61" s="190"/>
      <c r="I61" s="191"/>
      <c r="J61" s="192">
        <f>J165</f>
        <v>0</v>
      </c>
      <c r="K61" s="193"/>
    </row>
    <row r="62" spans="2:11" s="10" customFormat="1" ht="19.9" customHeight="1">
      <c r="B62" s="187"/>
      <c r="C62" s="188"/>
      <c r="D62" s="189" t="s">
        <v>213</v>
      </c>
      <c r="E62" s="190"/>
      <c r="F62" s="190"/>
      <c r="G62" s="190"/>
      <c r="H62" s="190"/>
      <c r="I62" s="191"/>
      <c r="J62" s="192">
        <f>J194</f>
        <v>0</v>
      </c>
      <c r="K62" s="193"/>
    </row>
    <row r="63" spans="2:11" s="10" customFormat="1" ht="19.9" customHeight="1">
      <c r="B63" s="187"/>
      <c r="C63" s="188"/>
      <c r="D63" s="189" t="s">
        <v>214</v>
      </c>
      <c r="E63" s="190"/>
      <c r="F63" s="190"/>
      <c r="G63" s="190"/>
      <c r="H63" s="190"/>
      <c r="I63" s="191"/>
      <c r="J63" s="192">
        <f>J200</f>
        <v>0</v>
      </c>
      <c r="K63" s="193"/>
    </row>
    <row r="64" spans="2:11" s="7" customFormat="1" ht="24.95" customHeight="1">
      <c r="B64" s="137"/>
      <c r="C64" s="138"/>
      <c r="D64" s="139" t="s">
        <v>215</v>
      </c>
      <c r="E64" s="140"/>
      <c r="F64" s="140"/>
      <c r="G64" s="140"/>
      <c r="H64" s="140"/>
      <c r="I64" s="141"/>
      <c r="J64" s="142">
        <f>J202</f>
        <v>0</v>
      </c>
      <c r="K64" s="143"/>
    </row>
    <row r="65" spans="2:11" s="10" customFormat="1" ht="19.9" customHeight="1">
      <c r="B65" s="187"/>
      <c r="C65" s="188"/>
      <c r="D65" s="189" t="s">
        <v>216</v>
      </c>
      <c r="E65" s="190"/>
      <c r="F65" s="190"/>
      <c r="G65" s="190"/>
      <c r="H65" s="190"/>
      <c r="I65" s="191"/>
      <c r="J65" s="192">
        <f>J203</f>
        <v>0</v>
      </c>
      <c r="K65" s="193"/>
    </row>
    <row r="66" spans="2:11" s="10" customFormat="1" ht="19.9" customHeight="1">
      <c r="B66" s="187"/>
      <c r="C66" s="188"/>
      <c r="D66" s="189" t="s">
        <v>217</v>
      </c>
      <c r="E66" s="190"/>
      <c r="F66" s="190"/>
      <c r="G66" s="190"/>
      <c r="H66" s="190"/>
      <c r="I66" s="191"/>
      <c r="J66" s="192">
        <f>J241</f>
        <v>0</v>
      </c>
      <c r="K66" s="193"/>
    </row>
    <row r="67" spans="2:11" s="7" customFormat="1" ht="24.95" customHeight="1">
      <c r="B67" s="137"/>
      <c r="C67" s="138"/>
      <c r="D67" s="139" t="s">
        <v>218</v>
      </c>
      <c r="E67" s="140"/>
      <c r="F67" s="140"/>
      <c r="G67" s="140"/>
      <c r="H67" s="140"/>
      <c r="I67" s="141"/>
      <c r="J67" s="142">
        <f>J265</f>
        <v>0</v>
      </c>
      <c r="K67" s="143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106"/>
      <c r="J68" s="35"/>
      <c r="K68" s="38"/>
    </row>
    <row r="69" spans="2:11" s="1" customFormat="1" ht="6.95" customHeight="1">
      <c r="B69" s="49"/>
      <c r="C69" s="50"/>
      <c r="D69" s="50"/>
      <c r="E69" s="50"/>
      <c r="F69" s="50"/>
      <c r="G69" s="50"/>
      <c r="H69" s="50"/>
      <c r="I69" s="127"/>
      <c r="J69" s="50"/>
      <c r="K69" s="51"/>
    </row>
    <row r="73" spans="2:12" s="1" customFormat="1" ht="6.95" customHeight="1">
      <c r="B73" s="52"/>
      <c r="C73" s="53"/>
      <c r="D73" s="53"/>
      <c r="E73" s="53"/>
      <c r="F73" s="53"/>
      <c r="G73" s="53"/>
      <c r="H73" s="53"/>
      <c r="I73" s="130"/>
      <c r="J73" s="53"/>
      <c r="K73" s="53"/>
      <c r="L73" s="54"/>
    </row>
    <row r="74" spans="2:12" s="1" customFormat="1" ht="36.95" customHeight="1">
      <c r="B74" s="34"/>
      <c r="C74" s="55" t="s">
        <v>102</v>
      </c>
      <c r="D74" s="56"/>
      <c r="E74" s="56"/>
      <c r="F74" s="56"/>
      <c r="G74" s="56"/>
      <c r="H74" s="56"/>
      <c r="I74" s="144"/>
      <c r="J74" s="56"/>
      <c r="K74" s="56"/>
      <c r="L74" s="54"/>
    </row>
    <row r="75" spans="2:12" s="1" customFormat="1" ht="6.95" customHeight="1">
      <c r="B75" s="34"/>
      <c r="C75" s="56"/>
      <c r="D75" s="56"/>
      <c r="E75" s="56"/>
      <c r="F75" s="56"/>
      <c r="G75" s="56"/>
      <c r="H75" s="56"/>
      <c r="I75" s="144"/>
      <c r="J75" s="56"/>
      <c r="K75" s="56"/>
      <c r="L75" s="54"/>
    </row>
    <row r="76" spans="2:12" s="1" customFormat="1" ht="14.45" customHeight="1">
      <c r="B76" s="34"/>
      <c r="C76" s="58" t="s">
        <v>16</v>
      </c>
      <c r="D76" s="56"/>
      <c r="E76" s="56"/>
      <c r="F76" s="56"/>
      <c r="G76" s="56"/>
      <c r="H76" s="56"/>
      <c r="I76" s="144"/>
      <c r="J76" s="56"/>
      <c r="K76" s="56"/>
      <c r="L76" s="54"/>
    </row>
    <row r="77" spans="2:12" s="1" customFormat="1" ht="22.5" customHeight="1">
      <c r="B77" s="34"/>
      <c r="C77" s="56"/>
      <c r="D77" s="56"/>
      <c r="E77" s="278" t="str">
        <f>E7</f>
        <v>Střední odborné učiliště Domažlice</v>
      </c>
      <c r="F77" s="259"/>
      <c r="G77" s="259"/>
      <c r="H77" s="259"/>
      <c r="I77" s="144"/>
      <c r="J77" s="56"/>
      <c r="K77" s="56"/>
      <c r="L77" s="54"/>
    </row>
    <row r="78" spans="2:12" s="1" customFormat="1" ht="14.45" customHeight="1">
      <c r="B78" s="34"/>
      <c r="C78" s="58" t="s">
        <v>94</v>
      </c>
      <c r="D78" s="56"/>
      <c r="E78" s="56"/>
      <c r="F78" s="56"/>
      <c r="G78" s="56"/>
      <c r="H78" s="56"/>
      <c r="I78" s="144"/>
      <c r="J78" s="56"/>
      <c r="K78" s="56"/>
      <c r="L78" s="54"/>
    </row>
    <row r="79" spans="2:12" s="1" customFormat="1" ht="23.25" customHeight="1">
      <c r="B79" s="34"/>
      <c r="C79" s="56"/>
      <c r="D79" s="56"/>
      <c r="E79" s="256" t="str">
        <f>E9</f>
        <v>D.2.3 - Parkoviště, veřejné osvětlení</v>
      </c>
      <c r="F79" s="259"/>
      <c r="G79" s="259"/>
      <c r="H79" s="259"/>
      <c r="I79" s="144"/>
      <c r="J79" s="56"/>
      <c r="K79" s="56"/>
      <c r="L79" s="54"/>
    </row>
    <row r="80" spans="2:12" s="1" customFormat="1" ht="6.95" customHeight="1">
      <c r="B80" s="34"/>
      <c r="C80" s="56"/>
      <c r="D80" s="56"/>
      <c r="E80" s="56"/>
      <c r="F80" s="56"/>
      <c r="G80" s="56"/>
      <c r="H80" s="56"/>
      <c r="I80" s="144"/>
      <c r="J80" s="56"/>
      <c r="K80" s="56"/>
      <c r="L80" s="54"/>
    </row>
    <row r="81" spans="2:12" s="1" customFormat="1" ht="18" customHeight="1">
      <c r="B81" s="34"/>
      <c r="C81" s="58" t="s">
        <v>24</v>
      </c>
      <c r="D81" s="56"/>
      <c r="E81" s="56"/>
      <c r="F81" s="145" t="str">
        <f>F12</f>
        <v>Rohova ulice, parc.č. 946/4, 640/3</v>
      </c>
      <c r="G81" s="56"/>
      <c r="H81" s="56"/>
      <c r="I81" s="146" t="s">
        <v>26</v>
      </c>
      <c r="J81" s="66" t="str">
        <f>IF(J12="","",J12)</f>
        <v>4.6.2017</v>
      </c>
      <c r="K81" s="56"/>
      <c r="L81" s="54"/>
    </row>
    <row r="82" spans="2:12" s="1" customFormat="1" ht="6.95" customHeight="1">
      <c r="B82" s="34"/>
      <c r="C82" s="56"/>
      <c r="D82" s="56"/>
      <c r="E82" s="56"/>
      <c r="F82" s="56"/>
      <c r="G82" s="56"/>
      <c r="H82" s="56"/>
      <c r="I82" s="144"/>
      <c r="J82" s="56"/>
      <c r="K82" s="56"/>
      <c r="L82" s="54"/>
    </row>
    <row r="83" spans="2:12" s="1" customFormat="1" ht="13.5">
      <c r="B83" s="34"/>
      <c r="C83" s="58" t="s">
        <v>34</v>
      </c>
      <c r="D83" s="56"/>
      <c r="E83" s="56"/>
      <c r="F83" s="145" t="str">
        <f>E15</f>
        <v>Plzeňský kraj</v>
      </c>
      <c r="G83" s="56"/>
      <c r="H83" s="56"/>
      <c r="I83" s="146" t="s">
        <v>41</v>
      </c>
      <c r="J83" s="145" t="str">
        <f>E21</f>
        <v>Sladký &amp; Partners s.r.o., Nad Šárkou 60, Praha</v>
      </c>
      <c r="K83" s="56"/>
      <c r="L83" s="54"/>
    </row>
    <row r="84" spans="2:12" s="1" customFormat="1" ht="14.45" customHeight="1">
      <c r="B84" s="34"/>
      <c r="C84" s="58" t="s">
        <v>39</v>
      </c>
      <c r="D84" s="56"/>
      <c r="E84" s="56"/>
      <c r="F84" s="145" t="str">
        <f>IF(E18="","",E18)</f>
        <v/>
      </c>
      <c r="G84" s="56"/>
      <c r="H84" s="56"/>
      <c r="I84" s="144"/>
      <c r="J84" s="56"/>
      <c r="K84" s="56"/>
      <c r="L84" s="54"/>
    </row>
    <row r="85" spans="2:12" s="1" customFormat="1" ht="10.35" customHeight="1">
      <c r="B85" s="34"/>
      <c r="C85" s="56"/>
      <c r="D85" s="56"/>
      <c r="E85" s="56"/>
      <c r="F85" s="56"/>
      <c r="G85" s="56"/>
      <c r="H85" s="56"/>
      <c r="I85" s="144"/>
      <c r="J85" s="56"/>
      <c r="K85" s="56"/>
      <c r="L85" s="54"/>
    </row>
    <row r="86" spans="2:20" s="8" customFormat="1" ht="29.25" customHeight="1">
      <c r="B86" s="147"/>
      <c r="C86" s="148" t="s">
        <v>103</v>
      </c>
      <c r="D86" s="149" t="s">
        <v>65</v>
      </c>
      <c r="E86" s="149" t="s">
        <v>61</v>
      </c>
      <c r="F86" s="149" t="s">
        <v>104</v>
      </c>
      <c r="G86" s="149" t="s">
        <v>105</v>
      </c>
      <c r="H86" s="149" t="s">
        <v>106</v>
      </c>
      <c r="I86" s="150" t="s">
        <v>107</v>
      </c>
      <c r="J86" s="149" t="s">
        <v>98</v>
      </c>
      <c r="K86" s="151" t="s">
        <v>108</v>
      </c>
      <c r="L86" s="152"/>
      <c r="M86" s="74" t="s">
        <v>109</v>
      </c>
      <c r="N86" s="75" t="s">
        <v>50</v>
      </c>
      <c r="O86" s="75" t="s">
        <v>110</v>
      </c>
      <c r="P86" s="75" t="s">
        <v>111</v>
      </c>
      <c r="Q86" s="75" t="s">
        <v>112</v>
      </c>
      <c r="R86" s="75" t="s">
        <v>113</v>
      </c>
      <c r="S86" s="75" t="s">
        <v>114</v>
      </c>
      <c r="T86" s="76" t="s">
        <v>115</v>
      </c>
    </row>
    <row r="87" spans="2:63" s="1" customFormat="1" ht="29.25" customHeight="1">
      <c r="B87" s="34"/>
      <c r="C87" s="80" t="s">
        <v>99</v>
      </c>
      <c r="D87" s="56"/>
      <c r="E87" s="56"/>
      <c r="F87" s="56"/>
      <c r="G87" s="56"/>
      <c r="H87" s="56"/>
      <c r="I87" s="144"/>
      <c r="J87" s="153">
        <f>BK87</f>
        <v>0</v>
      </c>
      <c r="K87" s="56"/>
      <c r="L87" s="54"/>
      <c r="M87" s="77"/>
      <c r="N87" s="78"/>
      <c r="O87" s="78"/>
      <c r="P87" s="154">
        <f>P88+P202+P265</f>
        <v>0</v>
      </c>
      <c r="Q87" s="78"/>
      <c r="R87" s="154">
        <f>R88+R202+R265</f>
        <v>211.83313042000003</v>
      </c>
      <c r="S87" s="78"/>
      <c r="T87" s="155">
        <f>T88+T202+T265</f>
        <v>33.79075</v>
      </c>
      <c r="AT87" s="16" t="s">
        <v>79</v>
      </c>
      <c r="AU87" s="16" t="s">
        <v>100</v>
      </c>
      <c r="BK87" s="156">
        <f>BK88+BK202+BK265</f>
        <v>0</v>
      </c>
    </row>
    <row r="88" spans="2:63" s="9" customFormat="1" ht="37.35" customHeight="1">
      <c r="B88" s="157"/>
      <c r="C88" s="158"/>
      <c r="D88" s="194" t="s">
        <v>79</v>
      </c>
      <c r="E88" s="195" t="s">
        <v>219</v>
      </c>
      <c r="F88" s="195" t="s">
        <v>220</v>
      </c>
      <c r="G88" s="158"/>
      <c r="H88" s="158"/>
      <c r="I88" s="161"/>
      <c r="J88" s="196">
        <f>BK88</f>
        <v>0</v>
      </c>
      <c r="K88" s="158"/>
      <c r="L88" s="163"/>
      <c r="M88" s="164"/>
      <c r="N88" s="165"/>
      <c r="O88" s="165"/>
      <c r="P88" s="166">
        <f>P89+P115+P131+P165+P194+P200</f>
        <v>0</v>
      </c>
      <c r="Q88" s="165"/>
      <c r="R88" s="166">
        <f>R89+R115+R131+R165+R194+R200</f>
        <v>211.83313042000003</v>
      </c>
      <c r="S88" s="165"/>
      <c r="T88" s="167">
        <f>T89+T115+T131+T165+T194+T200</f>
        <v>33.79075</v>
      </c>
      <c r="AR88" s="168" t="s">
        <v>23</v>
      </c>
      <c r="AT88" s="169" t="s">
        <v>79</v>
      </c>
      <c r="AU88" s="169" t="s">
        <v>80</v>
      </c>
      <c r="AY88" s="168" t="s">
        <v>118</v>
      </c>
      <c r="BK88" s="170">
        <f>BK89+BK115+BK131+BK165+BK194+BK200</f>
        <v>0</v>
      </c>
    </row>
    <row r="89" spans="2:63" s="9" customFormat="1" ht="19.9" customHeight="1">
      <c r="B89" s="157"/>
      <c r="C89" s="158"/>
      <c r="D89" s="159" t="s">
        <v>79</v>
      </c>
      <c r="E89" s="197" t="s">
        <v>23</v>
      </c>
      <c r="F89" s="197" t="s">
        <v>221</v>
      </c>
      <c r="G89" s="158"/>
      <c r="H89" s="158"/>
      <c r="I89" s="161"/>
      <c r="J89" s="198">
        <f>BK89</f>
        <v>0</v>
      </c>
      <c r="K89" s="158"/>
      <c r="L89" s="163"/>
      <c r="M89" s="164"/>
      <c r="N89" s="165"/>
      <c r="O89" s="165"/>
      <c r="P89" s="166">
        <f>SUM(P90:P114)</f>
        <v>0</v>
      </c>
      <c r="Q89" s="165"/>
      <c r="R89" s="166">
        <f>SUM(R90:R114)</f>
        <v>0</v>
      </c>
      <c r="S89" s="165"/>
      <c r="T89" s="167">
        <f>SUM(T90:T114)</f>
        <v>33.70875</v>
      </c>
      <c r="AR89" s="168" t="s">
        <v>23</v>
      </c>
      <c r="AT89" s="169" t="s">
        <v>79</v>
      </c>
      <c r="AU89" s="169" t="s">
        <v>23</v>
      </c>
      <c r="AY89" s="168" t="s">
        <v>118</v>
      </c>
      <c r="BK89" s="170">
        <f>SUM(BK90:BK114)</f>
        <v>0</v>
      </c>
    </row>
    <row r="90" spans="2:65" s="1" customFormat="1" ht="22.5" customHeight="1">
      <c r="B90" s="34"/>
      <c r="C90" s="171" t="s">
        <v>23</v>
      </c>
      <c r="D90" s="171" t="s">
        <v>119</v>
      </c>
      <c r="E90" s="172" t="s">
        <v>222</v>
      </c>
      <c r="F90" s="173" t="s">
        <v>223</v>
      </c>
      <c r="G90" s="174" t="s">
        <v>224</v>
      </c>
      <c r="H90" s="175">
        <v>65</v>
      </c>
      <c r="I90" s="176"/>
      <c r="J90" s="177">
        <f>ROUND(I90*H90,2)</f>
        <v>0</v>
      </c>
      <c r="K90" s="173" t="s">
        <v>225</v>
      </c>
      <c r="L90" s="54"/>
      <c r="M90" s="178" t="s">
        <v>36</v>
      </c>
      <c r="N90" s="179" t="s">
        <v>51</v>
      </c>
      <c r="O90" s="35"/>
      <c r="P90" s="180">
        <f>O90*H90</f>
        <v>0</v>
      </c>
      <c r="Q90" s="180">
        <v>0</v>
      </c>
      <c r="R90" s="180">
        <f>Q90*H90</f>
        <v>0</v>
      </c>
      <c r="S90" s="180">
        <v>0.45</v>
      </c>
      <c r="T90" s="181">
        <f>S90*H90</f>
        <v>29.25</v>
      </c>
      <c r="AR90" s="16" t="s">
        <v>132</v>
      </c>
      <c r="AT90" s="16" t="s">
        <v>119</v>
      </c>
      <c r="AU90" s="16" t="s">
        <v>88</v>
      </c>
      <c r="AY90" s="16" t="s">
        <v>118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23</v>
      </c>
      <c r="BK90" s="182">
        <f>ROUND(I90*H90,2)</f>
        <v>0</v>
      </c>
      <c r="BL90" s="16" t="s">
        <v>132</v>
      </c>
      <c r="BM90" s="16" t="s">
        <v>226</v>
      </c>
    </row>
    <row r="91" spans="2:51" s="11" customFormat="1" ht="13.5">
      <c r="B91" s="199"/>
      <c r="C91" s="200"/>
      <c r="D91" s="201" t="s">
        <v>227</v>
      </c>
      <c r="E91" s="202" t="s">
        <v>36</v>
      </c>
      <c r="F91" s="203" t="s">
        <v>228</v>
      </c>
      <c r="G91" s="200"/>
      <c r="H91" s="204" t="s">
        <v>36</v>
      </c>
      <c r="I91" s="205"/>
      <c r="J91" s="200"/>
      <c r="K91" s="200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227</v>
      </c>
      <c r="AU91" s="210" t="s">
        <v>88</v>
      </c>
      <c r="AV91" s="11" t="s">
        <v>23</v>
      </c>
      <c r="AW91" s="11" t="s">
        <v>45</v>
      </c>
      <c r="AX91" s="11" t="s">
        <v>80</v>
      </c>
      <c r="AY91" s="210" t="s">
        <v>118</v>
      </c>
    </row>
    <row r="92" spans="2:51" s="12" customFormat="1" ht="13.5">
      <c r="B92" s="211"/>
      <c r="C92" s="212"/>
      <c r="D92" s="213" t="s">
        <v>227</v>
      </c>
      <c r="E92" s="214" t="s">
        <v>36</v>
      </c>
      <c r="F92" s="215" t="s">
        <v>229</v>
      </c>
      <c r="G92" s="212"/>
      <c r="H92" s="216">
        <v>65</v>
      </c>
      <c r="I92" s="217"/>
      <c r="J92" s="212"/>
      <c r="K92" s="212"/>
      <c r="L92" s="218"/>
      <c r="M92" s="219"/>
      <c r="N92" s="220"/>
      <c r="O92" s="220"/>
      <c r="P92" s="220"/>
      <c r="Q92" s="220"/>
      <c r="R92" s="220"/>
      <c r="S92" s="220"/>
      <c r="T92" s="221"/>
      <c r="AT92" s="222" t="s">
        <v>227</v>
      </c>
      <c r="AU92" s="222" t="s">
        <v>88</v>
      </c>
      <c r="AV92" s="12" t="s">
        <v>88</v>
      </c>
      <c r="AW92" s="12" t="s">
        <v>45</v>
      </c>
      <c r="AX92" s="12" t="s">
        <v>80</v>
      </c>
      <c r="AY92" s="222" t="s">
        <v>118</v>
      </c>
    </row>
    <row r="93" spans="2:65" s="1" customFormat="1" ht="22.5" customHeight="1">
      <c r="B93" s="34"/>
      <c r="C93" s="171" t="s">
        <v>88</v>
      </c>
      <c r="D93" s="171" t="s">
        <v>119</v>
      </c>
      <c r="E93" s="172" t="s">
        <v>230</v>
      </c>
      <c r="F93" s="173" t="s">
        <v>231</v>
      </c>
      <c r="G93" s="174" t="s">
        <v>122</v>
      </c>
      <c r="H93" s="175">
        <v>21.75</v>
      </c>
      <c r="I93" s="176"/>
      <c r="J93" s="177">
        <f>ROUND(I93*H93,2)</f>
        <v>0</v>
      </c>
      <c r="K93" s="173" t="s">
        <v>225</v>
      </c>
      <c r="L93" s="54"/>
      <c r="M93" s="178" t="s">
        <v>36</v>
      </c>
      <c r="N93" s="179" t="s">
        <v>51</v>
      </c>
      <c r="O93" s="35"/>
      <c r="P93" s="180">
        <f>O93*H93</f>
        <v>0</v>
      </c>
      <c r="Q93" s="180">
        <v>0</v>
      </c>
      <c r="R93" s="180">
        <f>Q93*H93</f>
        <v>0</v>
      </c>
      <c r="S93" s="180">
        <v>0.205</v>
      </c>
      <c r="T93" s="181">
        <f>S93*H93</f>
        <v>4.458749999999999</v>
      </c>
      <c r="AR93" s="16" t="s">
        <v>132</v>
      </c>
      <c r="AT93" s="16" t="s">
        <v>119</v>
      </c>
      <c r="AU93" s="16" t="s">
        <v>88</v>
      </c>
      <c r="AY93" s="16" t="s">
        <v>118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23</v>
      </c>
      <c r="BK93" s="182">
        <f>ROUND(I93*H93,2)</f>
        <v>0</v>
      </c>
      <c r="BL93" s="16" t="s">
        <v>132</v>
      </c>
      <c r="BM93" s="16" t="s">
        <v>232</v>
      </c>
    </row>
    <row r="94" spans="2:51" s="11" customFormat="1" ht="13.5">
      <c r="B94" s="199"/>
      <c r="C94" s="200"/>
      <c r="D94" s="201" t="s">
        <v>227</v>
      </c>
      <c r="E94" s="202" t="s">
        <v>36</v>
      </c>
      <c r="F94" s="203" t="s">
        <v>228</v>
      </c>
      <c r="G94" s="200"/>
      <c r="H94" s="204" t="s">
        <v>36</v>
      </c>
      <c r="I94" s="205"/>
      <c r="J94" s="200"/>
      <c r="K94" s="200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227</v>
      </c>
      <c r="AU94" s="210" t="s">
        <v>88</v>
      </c>
      <c r="AV94" s="11" t="s">
        <v>23</v>
      </c>
      <c r="AW94" s="11" t="s">
        <v>45</v>
      </c>
      <c r="AX94" s="11" t="s">
        <v>80</v>
      </c>
      <c r="AY94" s="210" t="s">
        <v>118</v>
      </c>
    </row>
    <row r="95" spans="2:51" s="12" customFormat="1" ht="13.5">
      <c r="B95" s="211"/>
      <c r="C95" s="212"/>
      <c r="D95" s="213" t="s">
        <v>227</v>
      </c>
      <c r="E95" s="214" t="s">
        <v>36</v>
      </c>
      <c r="F95" s="215" t="s">
        <v>233</v>
      </c>
      <c r="G95" s="212"/>
      <c r="H95" s="216">
        <v>21.75</v>
      </c>
      <c r="I95" s="217"/>
      <c r="J95" s="212"/>
      <c r="K95" s="212"/>
      <c r="L95" s="218"/>
      <c r="M95" s="219"/>
      <c r="N95" s="220"/>
      <c r="O95" s="220"/>
      <c r="P95" s="220"/>
      <c r="Q95" s="220"/>
      <c r="R95" s="220"/>
      <c r="S95" s="220"/>
      <c r="T95" s="221"/>
      <c r="AT95" s="222" t="s">
        <v>227</v>
      </c>
      <c r="AU95" s="222" t="s">
        <v>88</v>
      </c>
      <c r="AV95" s="12" t="s">
        <v>88</v>
      </c>
      <c r="AW95" s="12" t="s">
        <v>45</v>
      </c>
      <c r="AX95" s="12" t="s">
        <v>80</v>
      </c>
      <c r="AY95" s="222" t="s">
        <v>118</v>
      </c>
    </row>
    <row r="96" spans="2:65" s="1" customFormat="1" ht="22.5" customHeight="1">
      <c r="B96" s="34"/>
      <c r="C96" s="171" t="s">
        <v>128</v>
      </c>
      <c r="D96" s="171" t="s">
        <v>119</v>
      </c>
      <c r="E96" s="172" t="s">
        <v>234</v>
      </c>
      <c r="F96" s="173" t="s">
        <v>235</v>
      </c>
      <c r="G96" s="174" t="s">
        <v>152</v>
      </c>
      <c r="H96" s="175">
        <v>249.22</v>
      </c>
      <c r="I96" s="176"/>
      <c r="J96" s="177">
        <f>ROUND(I96*H96,2)</f>
        <v>0</v>
      </c>
      <c r="K96" s="173" t="s">
        <v>225</v>
      </c>
      <c r="L96" s="54"/>
      <c r="M96" s="178" t="s">
        <v>36</v>
      </c>
      <c r="N96" s="179" t="s">
        <v>51</v>
      </c>
      <c r="O96" s="35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132</v>
      </c>
      <c r="AT96" s="16" t="s">
        <v>119</v>
      </c>
      <c r="AU96" s="16" t="s">
        <v>88</v>
      </c>
      <c r="AY96" s="16" t="s">
        <v>118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23</v>
      </c>
      <c r="BK96" s="182">
        <f>ROUND(I96*H96,2)</f>
        <v>0</v>
      </c>
      <c r="BL96" s="16" t="s">
        <v>132</v>
      </c>
      <c r="BM96" s="16" t="s">
        <v>236</v>
      </c>
    </row>
    <row r="97" spans="2:51" s="11" customFormat="1" ht="13.5">
      <c r="B97" s="199"/>
      <c r="C97" s="200"/>
      <c r="D97" s="201" t="s">
        <v>227</v>
      </c>
      <c r="E97" s="202" t="s">
        <v>36</v>
      </c>
      <c r="F97" s="203" t="s">
        <v>228</v>
      </c>
      <c r="G97" s="200"/>
      <c r="H97" s="204" t="s">
        <v>36</v>
      </c>
      <c r="I97" s="205"/>
      <c r="J97" s="200"/>
      <c r="K97" s="200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227</v>
      </c>
      <c r="AU97" s="210" t="s">
        <v>88</v>
      </c>
      <c r="AV97" s="11" t="s">
        <v>23</v>
      </c>
      <c r="AW97" s="11" t="s">
        <v>45</v>
      </c>
      <c r="AX97" s="11" t="s">
        <v>80</v>
      </c>
      <c r="AY97" s="210" t="s">
        <v>118</v>
      </c>
    </row>
    <row r="98" spans="2:51" s="12" customFormat="1" ht="13.5">
      <c r="B98" s="211"/>
      <c r="C98" s="212"/>
      <c r="D98" s="201" t="s">
        <v>227</v>
      </c>
      <c r="E98" s="223" t="s">
        <v>36</v>
      </c>
      <c r="F98" s="224" t="s">
        <v>237</v>
      </c>
      <c r="G98" s="212"/>
      <c r="H98" s="225">
        <v>82.5</v>
      </c>
      <c r="I98" s="217"/>
      <c r="J98" s="212"/>
      <c r="K98" s="212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227</v>
      </c>
      <c r="AU98" s="222" t="s">
        <v>88</v>
      </c>
      <c r="AV98" s="12" t="s">
        <v>88</v>
      </c>
      <c r="AW98" s="12" t="s">
        <v>45</v>
      </c>
      <c r="AX98" s="12" t="s">
        <v>80</v>
      </c>
      <c r="AY98" s="222" t="s">
        <v>118</v>
      </c>
    </row>
    <row r="99" spans="2:51" s="12" customFormat="1" ht="13.5">
      <c r="B99" s="211"/>
      <c r="C99" s="212"/>
      <c r="D99" s="201" t="s">
        <v>227</v>
      </c>
      <c r="E99" s="223" t="s">
        <v>36</v>
      </c>
      <c r="F99" s="224" t="s">
        <v>238</v>
      </c>
      <c r="G99" s="212"/>
      <c r="H99" s="225">
        <v>148.48</v>
      </c>
      <c r="I99" s="217"/>
      <c r="J99" s="212"/>
      <c r="K99" s="212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227</v>
      </c>
      <c r="AU99" s="222" t="s">
        <v>88</v>
      </c>
      <c r="AV99" s="12" t="s">
        <v>88</v>
      </c>
      <c r="AW99" s="12" t="s">
        <v>45</v>
      </c>
      <c r="AX99" s="12" t="s">
        <v>80</v>
      </c>
      <c r="AY99" s="222" t="s">
        <v>118</v>
      </c>
    </row>
    <row r="100" spans="2:51" s="12" customFormat="1" ht="13.5">
      <c r="B100" s="211"/>
      <c r="C100" s="212"/>
      <c r="D100" s="201" t="s">
        <v>227</v>
      </c>
      <c r="E100" s="223" t="s">
        <v>36</v>
      </c>
      <c r="F100" s="224" t="s">
        <v>239</v>
      </c>
      <c r="G100" s="212"/>
      <c r="H100" s="225">
        <v>2.64</v>
      </c>
      <c r="I100" s="217"/>
      <c r="J100" s="212"/>
      <c r="K100" s="212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227</v>
      </c>
      <c r="AU100" s="222" t="s">
        <v>88</v>
      </c>
      <c r="AV100" s="12" t="s">
        <v>88</v>
      </c>
      <c r="AW100" s="12" t="s">
        <v>45</v>
      </c>
      <c r="AX100" s="12" t="s">
        <v>80</v>
      </c>
      <c r="AY100" s="222" t="s">
        <v>118</v>
      </c>
    </row>
    <row r="101" spans="2:51" s="12" customFormat="1" ht="13.5">
      <c r="B101" s="211"/>
      <c r="C101" s="212"/>
      <c r="D101" s="201" t="s">
        <v>227</v>
      </c>
      <c r="E101" s="223" t="s">
        <v>36</v>
      </c>
      <c r="F101" s="224" t="s">
        <v>240</v>
      </c>
      <c r="G101" s="212"/>
      <c r="H101" s="225">
        <v>12.6</v>
      </c>
      <c r="I101" s="217"/>
      <c r="J101" s="212"/>
      <c r="K101" s="212"/>
      <c r="L101" s="218"/>
      <c r="M101" s="219"/>
      <c r="N101" s="220"/>
      <c r="O101" s="220"/>
      <c r="P101" s="220"/>
      <c r="Q101" s="220"/>
      <c r="R101" s="220"/>
      <c r="S101" s="220"/>
      <c r="T101" s="221"/>
      <c r="AT101" s="222" t="s">
        <v>227</v>
      </c>
      <c r="AU101" s="222" t="s">
        <v>88</v>
      </c>
      <c r="AV101" s="12" t="s">
        <v>88</v>
      </c>
      <c r="AW101" s="12" t="s">
        <v>45</v>
      </c>
      <c r="AX101" s="12" t="s">
        <v>80</v>
      </c>
      <c r="AY101" s="222" t="s">
        <v>118</v>
      </c>
    </row>
    <row r="102" spans="2:51" s="12" customFormat="1" ht="13.5">
      <c r="B102" s="211"/>
      <c r="C102" s="212"/>
      <c r="D102" s="213" t="s">
        <v>227</v>
      </c>
      <c r="E102" s="214" t="s">
        <v>36</v>
      </c>
      <c r="F102" s="215" t="s">
        <v>241</v>
      </c>
      <c r="G102" s="212"/>
      <c r="H102" s="216">
        <v>3</v>
      </c>
      <c r="I102" s="217"/>
      <c r="J102" s="212"/>
      <c r="K102" s="212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227</v>
      </c>
      <c r="AU102" s="222" t="s">
        <v>88</v>
      </c>
      <c r="AV102" s="12" t="s">
        <v>88</v>
      </c>
      <c r="AW102" s="12" t="s">
        <v>45</v>
      </c>
      <c r="AX102" s="12" t="s">
        <v>80</v>
      </c>
      <c r="AY102" s="222" t="s">
        <v>118</v>
      </c>
    </row>
    <row r="103" spans="2:65" s="1" customFormat="1" ht="22.5" customHeight="1">
      <c r="B103" s="34"/>
      <c r="C103" s="171" t="s">
        <v>132</v>
      </c>
      <c r="D103" s="171" t="s">
        <v>119</v>
      </c>
      <c r="E103" s="172" t="s">
        <v>242</v>
      </c>
      <c r="F103" s="173" t="s">
        <v>243</v>
      </c>
      <c r="G103" s="174" t="s">
        <v>152</v>
      </c>
      <c r="H103" s="175">
        <v>249.22</v>
      </c>
      <c r="I103" s="176"/>
      <c r="J103" s="177">
        <f>ROUND(I103*H103,2)</f>
        <v>0</v>
      </c>
      <c r="K103" s="173" t="s">
        <v>225</v>
      </c>
      <c r="L103" s="54"/>
      <c r="M103" s="178" t="s">
        <v>36</v>
      </c>
      <c r="N103" s="179" t="s">
        <v>51</v>
      </c>
      <c r="O103" s="35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132</v>
      </c>
      <c r="AT103" s="16" t="s">
        <v>119</v>
      </c>
      <c r="AU103" s="16" t="s">
        <v>88</v>
      </c>
      <c r="AY103" s="16" t="s">
        <v>118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23</v>
      </c>
      <c r="BK103" s="182">
        <f>ROUND(I103*H103,2)</f>
        <v>0</v>
      </c>
      <c r="BL103" s="16" t="s">
        <v>132</v>
      </c>
      <c r="BM103" s="16" t="s">
        <v>244</v>
      </c>
    </row>
    <row r="104" spans="2:65" s="1" customFormat="1" ht="22.5" customHeight="1">
      <c r="B104" s="34"/>
      <c r="C104" s="171" t="s">
        <v>136</v>
      </c>
      <c r="D104" s="171" t="s">
        <v>119</v>
      </c>
      <c r="E104" s="172" t="s">
        <v>245</v>
      </c>
      <c r="F104" s="173" t="s">
        <v>246</v>
      </c>
      <c r="G104" s="174" t="s">
        <v>152</v>
      </c>
      <c r="H104" s="175">
        <v>249.22</v>
      </c>
      <c r="I104" s="176"/>
      <c r="J104" s="177">
        <f>ROUND(I104*H104,2)</f>
        <v>0</v>
      </c>
      <c r="K104" s="173" t="s">
        <v>225</v>
      </c>
      <c r="L104" s="54"/>
      <c r="M104" s="178" t="s">
        <v>36</v>
      </c>
      <c r="N104" s="179" t="s">
        <v>51</v>
      </c>
      <c r="O104" s="35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132</v>
      </c>
      <c r="AT104" s="16" t="s">
        <v>119</v>
      </c>
      <c r="AU104" s="16" t="s">
        <v>88</v>
      </c>
      <c r="AY104" s="16" t="s">
        <v>118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23</v>
      </c>
      <c r="BK104" s="182">
        <f>ROUND(I104*H104,2)</f>
        <v>0</v>
      </c>
      <c r="BL104" s="16" t="s">
        <v>132</v>
      </c>
      <c r="BM104" s="16" t="s">
        <v>247</v>
      </c>
    </row>
    <row r="105" spans="2:65" s="1" customFormat="1" ht="31.5" customHeight="1">
      <c r="B105" s="34"/>
      <c r="C105" s="171" t="s">
        <v>140</v>
      </c>
      <c r="D105" s="171" t="s">
        <v>119</v>
      </c>
      <c r="E105" s="172" t="s">
        <v>248</v>
      </c>
      <c r="F105" s="173" t="s">
        <v>249</v>
      </c>
      <c r="G105" s="174" t="s">
        <v>152</v>
      </c>
      <c r="H105" s="175">
        <v>249.22</v>
      </c>
      <c r="I105" s="176"/>
      <c r="J105" s="177">
        <f>ROUND(I105*H105,2)</f>
        <v>0</v>
      </c>
      <c r="K105" s="173" t="s">
        <v>225</v>
      </c>
      <c r="L105" s="54"/>
      <c r="M105" s="178" t="s">
        <v>36</v>
      </c>
      <c r="N105" s="179" t="s">
        <v>51</v>
      </c>
      <c r="O105" s="35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132</v>
      </c>
      <c r="AT105" s="16" t="s">
        <v>119</v>
      </c>
      <c r="AU105" s="16" t="s">
        <v>88</v>
      </c>
      <c r="AY105" s="16" t="s">
        <v>118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132</v>
      </c>
      <c r="BM105" s="16" t="s">
        <v>250</v>
      </c>
    </row>
    <row r="106" spans="2:65" s="1" customFormat="1" ht="22.5" customHeight="1">
      <c r="B106" s="34"/>
      <c r="C106" s="171" t="s">
        <v>144</v>
      </c>
      <c r="D106" s="171" t="s">
        <v>119</v>
      </c>
      <c r="E106" s="172" t="s">
        <v>251</v>
      </c>
      <c r="F106" s="173" t="s">
        <v>252</v>
      </c>
      <c r="G106" s="174" t="s">
        <v>152</v>
      </c>
      <c r="H106" s="175">
        <v>249.22</v>
      </c>
      <c r="I106" s="176"/>
      <c r="J106" s="177">
        <f>ROUND(I106*H106,2)</f>
        <v>0</v>
      </c>
      <c r="K106" s="173" t="s">
        <v>225</v>
      </c>
      <c r="L106" s="54"/>
      <c r="M106" s="178" t="s">
        <v>36</v>
      </c>
      <c r="N106" s="179" t="s">
        <v>51</v>
      </c>
      <c r="O106" s="35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16" t="s">
        <v>132</v>
      </c>
      <c r="AT106" s="16" t="s">
        <v>119</v>
      </c>
      <c r="AU106" s="16" t="s">
        <v>88</v>
      </c>
      <c r="AY106" s="16" t="s">
        <v>118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23</v>
      </c>
      <c r="BK106" s="182">
        <f>ROUND(I106*H106,2)</f>
        <v>0</v>
      </c>
      <c r="BL106" s="16" t="s">
        <v>132</v>
      </c>
      <c r="BM106" s="16" t="s">
        <v>253</v>
      </c>
    </row>
    <row r="107" spans="2:65" s="1" customFormat="1" ht="22.5" customHeight="1">
      <c r="B107" s="34"/>
      <c r="C107" s="171" t="s">
        <v>149</v>
      </c>
      <c r="D107" s="171" t="s">
        <v>119</v>
      </c>
      <c r="E107" s="172" t="s">
        <v>254</v>
      </c>
      <c r="F107" s="173" t="s">
        <v>255</v>
      </c>
      <c r="G107" s="174" t="s">
        <v>256</v>
      </c>
      <c r="H107" s="175">
        <v>453.58</v>
      </c>
      <c r="I107" s="176"/>
      <c r="J107" s="177">
        <f>ROUND(I107*H107,2)</f>
        <v>0</v>
      </c>
      <c r="K107" s="173" t="s">
        <v>225</v>
      </c>
      <c r="L107" s="54"/>
      <c r="M107" s="178" t="s">
        <v>36</v>
      </c>
      <c r="N107" s="179" t="s">
        <v>51</v>
      </c>
      <c r="O107" s="35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6" t="s">
        <v>132</v>
      </c>
      <c r="AT107" s="16" t="s">
        <v>119</v>
      </c>
      <c r="AU107" s="16" t="s">
        <v>88</v>
      </c>
      <c r="AY107" s="16" t="s">
        <v>118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132</v>
      </c>
      <c r="BM107" s="16" t="s">
        <v>257</v>
      </c>
    </row>
    <row r="108" spans="2:51" s="12" customFormat="1" ht="13.5">
      <c r="B108" s="211"/>
      <c r="C108" s="212"/>
      <c r="D108" s="213" t="s">
        <v>227</v>
      </c>
      <c r="E108" s="214" t="s">
        <v>36</v>
      </c>
      <c r="F108" s="215" t="s">
        <v>258</v>
      </c>
      <c r="G108" s="212"/>
      <c r="H108" s="216">
        <v>453.5804</v>
      </c>
      <c r="I108" s="217"/>
      <c r="J108" s="212"/>
      <c r="K108" s="212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227</v>
      </c>
      <c r="AU108" s="222" t="s">
        <v>88</v>
      </c>
      <c r="AV108" s="12" t="s">
        <v>88</v>
      </c>
      <c r="AW108" s="12" t="s">
        <v>45</v>
      </c>
      <c r="AX108" s="12" t="s">
        <v>80</v>
      </c>
      <c r="AY108" s="222" t="s">
        <v>118</v>
      </c>
    </row>
    <row r="109" spans="2:65" s="1" customFormat="1" ht="22.5" customHeight="1">
      <c r="B109" s="34"/>
      <c r="C109" s="171" t="s">
        <v>154</v>
      </c>
      <c r="D109" s="171" t="s">
        <v>119</v>
      </c>
      <c r="E109" s="172" t="s">
        <v>259</v>
      </c>
      <c r="F109" s="173" t="s">
        <v>260</v>
      </c>
      <c r="G109" s="174" t="s">
        <v>224</v>
      </c>
      <c r="H109" s="175">
        <v>540</v>
      </c>
      <c r="I109" s="176"/>
      <c r="J109" s="177">
        <f>ROUND(I109*H109,2)</f>
        <v>0</v>
      </c>
      <c r="K109" s="173" t="s">
        <v>225</v>
      </c>
      <c r="L109" s="54"/>
      <c r="M109" s="178" t="s">
        <v>36</v>
      </c>
      <c r="N109" s="179" t="s">
        <v>51</v>
      </c>
      <c r="O109" s="35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132</v>
      </c>
      <c r="AT109" s="16" t="s">
        <v>119</v>
      </c>
      <c r="AU109" s="16" t="s">
        <v>88</v>
      </c>
      <c r="AY109" s="16" t="s">
        <v>118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132</v>
      </c>
      <c r="BM109" s="16" t="s">
        <v>261</v>
      </c>
    </row>
    <row r="110" spans="2:51" s="11" customFormat="1" ht="13.5">
      <c r="B110" s="199"/>
      <c r="C110" s="200"/>
      <c r="D110" s="201" t="s">
        <v>227</v>
      </c>
      <c r="E110" s="202" t="s">
        <v>36</v>
      </c>
      <c r="F110" s="203" t="s">
        <v>228</v>
      </c>
      <c r="G110" s="200"/>
      <c r="H110" s="204" t="s">
        <v>36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227</v>
      </c>
      <c r="AU110" s="210" t="s">
        <v>88</v>
      </c>
      <c r="AV110" s="11" t="s">
        <v>23</v>
      </c>
      <c r="AW110" s="11" t="s">
        <v>45</v>
      </c>
      <c r="AX110" s="11" t="s">
        <v>80</v>
      </c>
      <c r="AY110" s="210" t="s">
        <v>118</v>
      </c>
    </row>
    <row r="111" spans="2:51" s="12" customFormat="1" ht="13.5">
      <c r="B111" s="211"/>
      <c r="C111" s="212"/>
      <c r="D111" s="201" t="s">
        <v>227</v>
      </c>
      <c r="E111" s="223" t="s">
        <v>36</v>
      </c>
      <c r="F111" s="224" t="s">
        <v>262</v>
      </c>
      <c r="G111" s="212"/>
      <c r="H111" s="225">
        <v>464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227</v>
      </c>
      <c r="AU111" s="222" t="s">
        <v>88</v>
      </c>
      <c r="AV111" s="12" t="s">
        <v>88</v>
      </c>
      <c r="AW111" s="12" t="s">
        <v>45</v>
      </c>
      <c r="AX111" s="12" t="s">
        <v>80</v>
      </c>
      <c r="AY111" s="222" t="s">
        <v>118</v>
      </c>
    </row>
    <row r="112" spans="2:51" s="12" customFormat="1" ht="13.5">
      <c r="B112" s="211"/>
      <c r="C112" s="212"/>
      <c r="D112" s="201" t="s">
        <v>227</v>
      </c>
      <c r="E112" s="223" t="s">
        <v>36</v>
      </c>
      <c r="F112" s="224" t="s">
        <v>263</v>
      </c>
      <c r="G112" s="212"/>
      <c r="H112" s="225">
        <v>11</v>
      </c>
      <c r="I112" s="217"/>
      <c r="J112" s="212"/>
      <c r="K112" s="212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227</v>
      </c>
      <c r="AU112" s="222" t="s">
        <v>88</v>
      </c>
      <c r="AV112" s="12" t="s">
        <v>88</v>
      </c>
      <c r="AW112" s="12" t="s">
        <v>45</v>
      </c>
      <c r="AX112" s="12" t="s">
        <v>80</v>
      </c>
      <c r="AY112" s="222" t="s">
        <v>118</v>
      </c>
    </row>
    <row r="113" spans="2:51" s="12" customFormat="1" ht="13.5">
      <c r="B113" s="211"/>
      <c r="C113" s="212"/>
      <c r="D113" s="201" t="s">
        <v>227</v>
      </c>
      <c r="E113" s="223" t="s">
        <v>36</v>
      </c>
      <c r="F113" s="224" t="s">
        <v>264</v>
      </c>
      <c r="G113" s="212"/>
      <c r="H113" s="225">
        <v>52.5</v>
      </c>
      <c r="I113" s="217"/>
      <c r="J113" s="212"/>
      <c r="K113" s="212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227</v>
      </c>
      <c r="AU113" s="222" t="s">
        <v>88</v>
      </c>
      <c r="AV113" s="12" t="s">
        <v>88</v>
      </c>
      <c r="AW113" s="12" t="s">
        <v>45</v>
      </c>
      <c r="AX113" s="12" t="s">
        <v>80</v>
      </c>
      <c r="AY113" s="222" t="s">
        <v>118</v>
      </c>
    </row>
    <row r="114" spans="2:51" s="12" customFormat="1" ht="13.5">
      <c r="B114" s="211"/>
      <c r="C114" s="212"/>
      <c r="D114" s="201" t="s">
        <v>227</v>
      </c>
      <c r="E114" s="223" t="s">
        <v>36</v>
      </c>
      <c r="F114" s="224" t="s">
        <v>265</v>
      </c>
      <c r="G114" s="212"/>
      <c r="H114" s="225">
        <v>12.5</v>
      </c>
      <c r="I114" s="217"/>
      <c r="J114" s="212"/>
      <c r="K114" s="212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227</v>
      </c>
      <c r="AU114" s="222" t="s">
        <v>88</v>
      </c>
      <c r="AV114" s="12" t="s">
        <v>88</v>
      </c>
      <c r="AW114" s="12" t="s">
        <v>45</v>
      </c>
      <c r="AX114" s="12" t="s">
        <v>80</v>
      </c>
      <c r="AY114" s="222" t="s">
        <v>118</v>
      </c>
    </row>
    <row r="115" spans="2:63" s="9" customFormat="1" ht="29.85" customHeight="1">
      <c r="B115" s="157"/>
      <c r="C115" s="158"/>
      <c r="D115" s="159" t="s">
        <v>79</v>
      </c>
      <c r="E115" s="197" t="s">
        <v>188</v>
      </c>
      <c r="F115" s="197" t="s">
        <v>266</v>
      </c>
      <c r="G115" s="158"/>
      <c r="H115" s="158"/>
      <c r="I115" s="161"/>
      <c r="J115" s="198">
        <f>BK115</f>
        <v>0</v>
      </c>
      <c r="K115" s="158"/>
      <c r="L115" s="163"/>
      <c r="M115" s="164"/>
      <c r="N115" s="165"/>
      <c r="O115" s="165"/>
      <c r="P115" s="166">
        <f>SUM(P116:P130)</f>
        <v>0</v>
      </c>
      <c r="Q115" s="165"/>
      <c r="R115" s="166">
        <f>SUM(R116:R130)</f>
        <v>49.32342</v>
      </c>
      <c r="S115" s="165"/>
      <c r="T115" s="167">
        <f>SUM(T116:T130)</f>
        <v>0</v>
      </c>
      <c r="AR115" s="168" t="s">
        <v>23</v>
      </c>
      <c r="AT115" s="169" t="s">
        <v>79</v>
      </c>
      <c r="AU115" s="169" t="s">
        <v>23</v>
      </c>
      <c r="AY115" s="168" t="s">
        <v>118</v>
      </c>
      <c r="BK115" s="170">
        <f>SUM(BK116:BK130)</f>
        <v>0</v>
      </c>
    </row>
    <row r="116" spans="2:65" s="1" customFormat="1" ht="22.5" customHeight="1">
      <c r="B116" s="34"/>
      <c r="C116" s="171" t="s">
        <v>28</v>
      </c>
      <c r="D116" s="171" t="s">
        <v>119</v>
      </c>
      <c r="E116" s="172" t="s">
        <v>267</v>
      </c>
      <c r="F116" s="173" t="s">
        <v>268</v>
      </c>
      <c r="G116" s="174" t="s">
        <v>224</v>
      </c>
      <c r="H116" s="175">
        <v>135.49</v>
      </c>
      <c r="I116" s="176"/>
      <c r="J116" s="177">
        <f>ROUND(I116*H116,2)</f>
        <v>0</v>
      </c>
      <c r="K116" s="173" t="s">
        <v>225</v>
      </c>
      <c r="L116" s="54"/>
      <c r="M116" s="178" t="s">
        <v>36</v>
      </c>
      <c r="N116" s="179" t="s">
        <v>51</v>
      </c>
      <c r="O116" s="35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16" t="s">
        <v>132</v>
      </c>
      <c r="AT116" s="16" t="s">
        <v>119</v>
      </c>
      <c r="AU116" s="16" t="s">
        <v>88</v>
      </c>
      <c r="AY116" s="16" t="s">
        <v>118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6" t="s">
        <v>23</v>
      </c>
      <c r="BK116" s="182">
        <f>ROUND(I116*H116,2)</f>
        <v>0</v>
      </c>
      <c r="BL116" s="16" t="s">
        <v>132</v>
      </c>
      <c r="BM116" s="16" t="s">
        <v>269</v>
      </c>
    </row>
    <row r="117" spans="2:51" s="11" customFormat="1" ht="13.5">
      <c r="B117" s="199"/>
      <c r="C117" s="200"/>
      <c r="D117" s="201" t="s">
        <v>227</v>
      </c>
      <c r="E117" s="202" t="s">
        <v>36</v>
      </c>
      <c r="F117" s="203" t="s">
        <v>228</v>
      </c>
      <c r="G117" s="200"/>
      <c r="H117" s="204" t="s">
        <v>36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227</v>
      </c>
      <c r="AU117" s="210" t="s">
        <v>88</v>
      </c>
      <c r="AV117" s="11" t="s">
        <v>23</v>
      </c>
      <c r="AW117" s="11" t="s">
        <v>45</v>
      </c>
      <c r="AX117" s="11" t="s">
        <v>80</v>
      </c>
      <c r="AY117" s="210" t="s">
        <v>118</v>
      </c>
    </row>
    <row r="118" spans="2:51" s="12" customFormat="1" ht="13.5">
      <c r="B118" s="211"/>
      <c r="C118" s="212"/>
      <c r="D118" s="201" t="s">
        <v>227</v>
      </c>
      <c r="E118" s="223" t="s">
        <v>36</v>
      </c>
      <c r="F118" s="224" t="s">
        <v>270</v>
      </c>
      <c r="G118" s="212"/>
      <c r="H118" s="225">
        <v>42.625</v>
      </c>
      <c r="I118" s="217"/>
      <c r="J118" s="212"/>
      <c r="K118" s="212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227</v>
      </c>
      <c r="AU118" s="222" t="s">
        <v>88</v>
      </c>
      <c r="AV118" s="12" t="s">
        <v>88</v>
      </c>
      <c r="AW118" s="12" t="s">
        <v>45</v>
      </c>
      <c r="AX118" s="12" t="s">
        <v>80</v>
      </c>
      <c r="AY118" s="222" t="s">
        <v>118</v>
      </c>
    </row>
    <row r="119" spans="2:51" s="12" customFormat="1" ht="13.5">
      <c r="B119" s="211"/>
      <c r="C119" s="212"/>
      <c r="D119" s="201" t="s">
        <v>227</v>
      </c>
      <c r="E119" s="223" t="s">
        <v>36</v>
      </c>
      <c r="F119" s="224" t="s">
        <v>271</v>
      </c>
      <c r="G119" s="212"/>
      <c r="H119" s="225">
        <v>58.8</v>
      </c>
      <c r="I119" s="217"/>
      <c r="J119" s="212"/>
      <c r="K119" s="212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227</v>
      </c>
      <c r="AU119" s="222" t="s">
        <v>88</v>
      </c>
      <c r="AV119" s="12" t="s">
        <v>88</v>
      </c>
      <c r="AW119" s="12" t="s">
        <v>45</v>
      </c>
      <c r="AX119" s="12" t="s">
        <v>80</v>
      </c>
      <c r="AY119" s="222" t="s">
        <v>118</v>
      </c>
    </row>
    <row r="120" spans="2:51" s="12" customFormat="1" ht="13.5">
      <c r="B120" s="211"/>
      <c r="C120" s="212"/>
      <c r="D120" s="201" t="s">
        <v>227</v>
      </c>
      <c r="E120" s="223" t="s">
        <v>36</v>
      </c>
      <c r="F120" s="224" t="s">
        <v>272</v>
      </c>
      <c r="G120" s="212"/>
      <c r="H120" s="225">
        <v>6</v>
      </c>
      <c r="I120" s="217"/>
      <c r="J120" s="212"/>
      <c r="K120" s="212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227</v>
      </c>
      <c r="AU120" s="222" t="s">
        <v>88</v>
      </c>
      <c r="AV120" s="12" t="s">
        <v>88</v>
      </c>
      <c r="AW120" s="12" t="s">
        <v>45</v>
      </c>
      <c r="AX120" s="12" t="s">
        <v>80</v>
      </c>
      <c r="AY120" s="222" t="s">
        <v>118</v>
      </c>
    </row>
    <row r="121" spans="2:51" s="12" customFormat="1" ht="13.5">
      <c r="B121" s="211"/>
      <c r="C121" s="212"/>
      <c r="D121" s="201" t="s">
        <v>227</v>
      </c>
      <c r="E121" s="223" t="s">
        <v>36</v>
      </c>
      <c r="F121" s="224" t="s">
        <v>273</v>
      </c>
      <c r="G121" s="212"/>
      <c r="H121" s="225">
        <v>7.065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227</v>
      </c>
      <c r="AU121" s="222" t="s">
        <v>88</v>
      </c>
      <c r="AV121" s="12" t="s">
        <v>88</v>
      </c>
      <c r="AW121" s="12" t="s">
        <v>45</v>
      </c>
      <c r="AX121" s="12" t="s">
        <v>80</v>
      </c>
      <c r="AY121" s="222" t="s">
        <v>118</v>
      </c>
    </row>
    <row r="122" spans="2:51" s="12" customFormat="1" ht="13.5">
      <c r="B122" s="211"/>
      <c r="C122" s="212"/>
      <c r="D122" s="213" t="s">
        <v>227</v>
      </c>
      <c r="E122" s="214" t="s">
        <v>36</v>
      </c>
      <c r="F122" s="215" t="s">
        <v>274</v>
      </c>
      <c r="G122" s="212"/>
      <c r="H122" s="216">
        <v>21</v>
      </c>
      <c r="I122" s="217"/>
      <c r="J122" s="212"/>
      <c r="K122" s="212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227</v>
      </c>
      <c r="AU122" s="222" t="s">
        <v>88</v>
      </c>
      <c r="AV122" s="12" t="s">
        <v>88</v>
      </c>
      <c r="AW122" s="12" t="s">
        <v>45</v>
      </c>
      <c r="AX122" s="12" t="s">
        <v>80</v>
      </c>
      <c r="AY122" s="222" t="s">
        <v>118</v>
      </c>
    </row>
    <row r="123" spans="2:65" s="1" customFormat="1" ht="22.5" customHeight="1">
      <c r="B123" s="34"/>
      <c r="C123" s="226" t="s">
        <v>161</v>
      </c>
      <c r="D123" s="226" t="s">
        <v>275</v>
      </c>
      <c r="E123" s="227" t="s">
        <v>276</v>
      </c>
      <c r="F123" s="228" t="s">
        <v>277</v>
      </c>
      <c r="G123" s="229" t="s">
        <v>278</v>
      </c>
      <c r="H123" s="230">
        <v>5.42</v>
      </c>
      <c r="I123" s="231"/>
      <c r="J123" s="232">
        <f>ROUND(I123*H123,2)</f>
        <v>0</v>
      </c>
      <c r="K123" s="228" t="s">
        <v>225</v>
      </c>
      <c r="L123" s="233"/>
      <c r="M123" s="234" t="s">
        <v>36</v>
      </c>
      <c r="N123" s="235" t="s">
        <v>51</v>
      </c>
      <c r="O123" s="35"/>
      <c r="P123" s="180">
        <f>O123*H123</f>
        <v>0</v>
      </c>
      <c r="Q123" s="180">
        <v>0.001</v>
      </c>
      <c r="R123" s="180">
        <f>Q123*H123</f>
        <v>0.00542</v>
      </c>
      <c r="S123" s="180">
        <v>0</v>
      </c>
      <c r="T123" s="181">
        <f>S123*H123</f>
        <v>0</v>
      </c>
      <c r="AR123" s="16" t="s">
        <v>149</v>
      </c>
      <c r="AT123" s="16" t="s">
        <v>275</v>
      </c>
      <c r="AU123" s="16" t="s">
        <v>88</v>
      </c>
      <c r="AY123" s="16" t="s">
        <v>118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16" t="s">
        <v>23</v>
      </c>
      <c r="BK123" s="182">
        <f>ROUND(I123*H123,2)</f>
        <v>0</v>
      </c>
      <c r="BL123" s="16" t="s">
        <v>132</v>
      </c>
      <c r="BM123" s="16" t="s">
        <v>279</v>
      </c>
    </row>
    <row r="124" spans="2:51" s="11" customFormat="1" ht="13.5">
      <c r="B124" s="199"/>
      <c r="C124" s="200"/>
      <c r="D124" s="201" t="s">
        <v>227</v>
      </c>
      <c r="E124" s="202" t="s">
        <v>36</v>
      </c>
      <c r="F124" s="203" t="s">
        <v>228</v>
      </c>
      <c r="G124" s="200"/>
      <c r="H124" s="204" t="s">
        <v>36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227</v>
      </c>
      <c r="AU124" s="210" t="s">
        <v>88</v>
      </c>
      <c r="AV124" s="11" t="s">
        <v>23</v>
      </c>
      <c r="AW124" s="11" t="s">
        <v>45</v>
      </c>
      <c r="AX124" s="11" t="s">
        <v>80</v>
      </c>
      <c r="AY124" s="210" t="s">
        <v>118</v>
      </c>
    </row>
    <row r="125" spans="2:51" s="12" customFormat="1" ht="13.5">
      <c r="B125" s="211"/>
      <c r="C125" s="212"/>
      <c r="D125" s="213" t="s">
        <v>227</v>
      </c>
      <c r="E125" s="214" t="s">
        <v>36</v>
      </c>
      <c r="F125" s="215" t="s">
        <v>280</v>
      </c>
      <c r="G125" s="212"/>
      <c r="H125" s="216">
        <v>5.4196</v>
      </c>
      <c r="I125" s="217"/>
      <c r="J125" s="212"/>
      <c r="K125" s="212"/>
      <c r="L125" s="218"/>
      <c r="M125" s="219"/>
      <c r="N125" s="220"/>
      <c r="O125" s="220"/>
      <c r="P125" s="220"/>
      <c r="Q125" s="220"/>
      <c r="R125" s="220"/>
      <c r="S125" s="220"/>
      <c r="T125" s="221"/>
      <c r="AT125" s="222" t="s">
        <v>227</v>
      </c>
      <c r="AU125" s="222" t="s">
        <v>88</v>
      </c>
      <c r="AV125" s="12" t="s">
        <v>88</v>
      </c>
      <c r="AW125" s="12" t="s">
        <v>45</v>
      </c>
      <c r="AX125" s="12" t="s">
        <v>80</v>
      </c>
      <c r="AY125" s="222" t="s">
        <v>118</v>
      </c>
    </row>
    <row r="126" spans="2:65" s="1" customFormat="1" ht="31.5" customHeight="1">
      <c r="B126" s="34"/>
      <c r="C126" s="171" t="s">
        <v>165</v>
      </c>
      <c r="D126" s="171" t="s">
        <v>119</v>
      </c>
      <c r="E126" s="172" t="s">
        <v>281</v>
      </c>
      <c r="F126" s="173" t="s">
        <v>282</v>
      </c>
      <c r="G126" s="174" t="s">
        <v>224</v>
      </c>
      <c r="H126" s="175">
        <v>135.49</v>
      </c>
      <c r="I126" s="176"/>
      <c r="J126" s="177">
        <f>ROUND(I126*H126,2)</f>
        <v>0</v>
      </c>
      <c r="K126" s="173" t="s">
        <v>225</v>
      </c>
      <c r="L126" s="54"/>
      <c r="M126" s="178" t="s">
        <v>36</v>
      </c>
      <c r="N126" s="179" t="s">
        <v>51</v>
      </c>
      <c r="O126" s="35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AR126" s="16" t="s">
        <v>132</v>
      </c>
      <c r="AT126" s="16" t="s">
        <v>119</v>
      </c>
      <c r="AU126" s="16" t="s">
        <v>88</v>
      </c>
      <c r="AY126" s="16" t="s">
        <v>118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6" t="s">
        <v>23</v>
      </c>
      <c r="BK126" s="182">
        <f>ROUND(I126*H126,2)</f>
        <v>0</v>
      </c>
      <c r="BL126" s="16" t="s">
        <v>132</v>
      </c>
      <c r="BM126" s="16" t="s">
        <v>283</v>
      </c>
    </row>
    <row r="127" spans="2:51" s="12" customFormat="1" ht="13.5">
      <c r="B127" s="211"/>
      <c r="C127" s="212"/>
      <c r="D127" s="213" t="s">
        <v>227</v>
      </c>
      <c r="E127" s="214" t="s">
        <v>36</v>
      </c>
      <c r="F127" s="215" t="s">
        <v>284</v>
      </c>
      <c r="G127" s="212"/>
      <c r="H127" s="216">
        <v>135.49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227</v>
      </c>
      <c r="AU127" s="222" t="s">
        <v>88</v>
      </c>
      <c r="AV127" s="12" t="s">
        <v>88</v>
      </c>
      <c r="AW127" s="12" t="s">
        <v>45</v>
      </c>
      <c r="AX127" s="12" t="s">
        <v>80</v>
      </c>
      <c r="AY127" s="222" t="s">
        <v>118</v>
      </c>
    </row>
    <row r="128" spans="2:65" s="1" customFormat="1" ht="22.5" customHeight="1">
      <c r="B128" s="34"/>
      <c r="C128" s="226" t="s">
        <v>169</v>
      </c>
      <c r="D128" s="226" t="s">
        <v>275</v>
      </c>
      <c r="E128" s="227" t="s">
        <v>285</v>
      </c>
      <c r="F128" s="228" t="s">
        <v>286</v>
      </c>
      <c r="G128" s="229" t="s">
        <v>256</v>
      </c>
      <c r="H128" s="230">
        <v>49.318</v>
      </c>
      <c r="I128" s="231"/>
      <c r="J128" s="232">
        <f>ROUND(I128*H128,2)</f>
        <v>0</v>
      </c>
      <c r="K128" s="228" t="s">
        <v>225</v>
      </c>
      <c r="L128" s="233"/>
      <c r="M128" s="234" t="s">
        <v>36</v>
      </c>
      <c r="N128" s="235" t="s">
        <v>51</v>
      </c>
      <c r="O128" s="35"/>
      <c r="P128" s="180">
        <f>O128*H128</f>
        <v>0</v>
      </c>
      <c r="Q128" s="180">
        <v>1</v>
      </c>
      <c r="R128" s="180">
        <f>Q128*H128</f>
        <v>49.318</v>
      </c>
      <c r="S128" s="180">
        <v>0</v>
      </c>
      <c r="T128" s="181">
        <f>S128*H128</f>
        <v>0</v>
      </c>
      <c r="AR128" s="16" t="s">
        <v>149</v>
      </c>
      <c r="AT128" s="16" t="s">
        <v>275</v>
      </c>
      <c r="AU128" s="16" t="s">
        <v>88</v>
      </c>
      <c r="AY128" s="16" t="s">
        <v>118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6" t="s">
        <v>23</v>
      </c>
      <c r="BK128" s="182">
        <f>ROUND(I128*H128,2)</f>
        <v>0</v>
      </c>
      <c r="BL128" s="16" t="s">
        <v>132</v>
      </c>
      <c r="BM128" s="16" t="s">
        <v>287</v>
      </c>
    </row>
    <row r="129" spans="2:51" s="12" customFormat="1" ht="13.5">
      <c r="B129" s="211"/>
      <c r="C129" s="212"/>
      <c r="D129" s="213" t="s">
        <v>227</v>
      </c>
      <c r="E129" s="214" t="s">
        <v>36</v>
      </c>
      <c r="F129" s="215" t="s">
        <v>288</v>
      </c>
      <c r="G129" s="212"/>
      <c r="H129" s="216">
        <v>49.31836</v>
      </c>
      <c r="I129" s="217"/>
      <c r="J129" s="212"/>
      <c r="K129" s="212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227</v>
      </c>
      <c r="AU129" s="222" t="s">
        <v>88</v>
      </c>
      <c r="AV129" s="12" t="s">
        <v>88</v>
      </c>
      <c r="AW129" s="12" t="s">
        <v>45</v>
      </c>
      <c r="AX129" s="12" t="s">
        <v>80</v>
      </c>
      <c r="AY129" s="222" t="s">
        <v>118</v>
      </c>
    </row>
    <row r="130" spans="2:65" s="1" customFormat="1" ht="31.5" customHeight="1">
      <c r="B130" s="34"/>
      <c r="C130" s="171" t="s">
        <v>173</v>
      </c>
      <c r="D130" s="171" t="s">
        <v>119</v>
      </c>
      <c r="E130" s="172" t="s">
        <v>289</v>
      </c>
      <c r="F130" s="173" t="s">
        <v>290</v>
      </c>
      <c r="G130" s="174" t="s">
        <v>224</v>
      </c>
      <c r="H130" s="175">
        <v>135.49</v>
      </c>
      <c r="I130" s="176"/>
      <c r="J130" s="177">
        <f>ROUND(I130*H130,2)</f>
        <v>0</v>
      </c>
      <c r="K130" s="173" t="s">
        <v>225</v>
      </c>
      <c r="L130" s="54"/>
      <c r="M130" s="178" t="s">
        <v>36</v>
      </c>
      <c r="N130" s="179" t="s">
        <v>51</v>
      </c>
      <c r="O130" s="35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AR130" s="16" t="s">
        <v>132</v>
      </c>
      <c r="AT130" s="16" t="s">
        <v>119</v>
      </c>
      <c r="AU130" s="16" t="s">
        <v>88</v>
      </c>
      <c r="AY130" s="16" t="s">
        <v>118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6" t="s">
        <v>23</v>
      </c>
      <c r="BK130" s="182">
        <f>ROUND(I130*H130,2)</f>
        <v>0</v>
      </c>
      <c r="BL130" s="16" t="s">
        <v>132</v>
      </c>
      <c r="BM130" s="16" t="s">
        <v>291</v>
      </c>
    </row>
    <row r="131" spans="2:63" s="9" customFormat="1" ht="29.85" customHeight="1">
      <c r="B131" s="157"/>
      <c r="C131" s="158"/>
      <c r="D131" s="159" t="s">
        <v>79</v>
      </c>
      <c r="E131" s="197" t="s">
        <v>136</v>
      </c>
      <c r="F131" s="197" t="s">
        <v>292</v>
      </c>
      <c r="G131" s="158"/>
      <c r="H131" s="158"/>
      <c r="I131" s="161"/>
      <c r="J131" s="198">
        <f>BK131</f>
        <v>0</v>
      </c>
      <c r="K131" s="158"/>
      <c r="L131" s="163"/>
      <c r="M131" s="164"/>
      <c r="N131" s="165"/>
      <c r="O131" s="165"/>
      <c r="P131" s="166">
        <f>SUM(P132:P164)</f>
        <v>0</v>
      </c>
      <c r="Q131" s="165"/>
      <c r="R131" s="166">
        <f>SUM(R132:R164)</f>
        <v>91.21836</v>
      </c>
      <c r="S131" s="165"/>
      <c r="T131" s="167">
        <f>SUM(T132:T164)</f>
        <v>0</v>
      </c>
      <c r="AR131" s="168" t="s">
        <v>23</v>
      </c>
      <c r="AT131" s="169" t="s">
        <v>79</v>
      </c>
      <c r="AU131" s="169" t="s">
        <v>23</v>
      </c>
      <c r="AY131" s="168" t="s">
        <v>118</v>
      </c>
      <c r="BK131" s="170">
        <f>SUM(BK132:BK164)</f>
        <v>0</v>
      </c>
    </row>
    <row r="132" spans="2:65" s="1" customFormat="1" ht="22.5" customHeight="1">
      <c r="B132" s="34"/>
      <c r="C132" s="171" t="s">
        <v>8</v>
      </c>
      <c r="D132" s="171" t="s">
        <v>119</v>
      </c>
      <c r="E132" s="172" t="s">
        <v>293</v>
      </c>
      <c r="F132" s="173" t="s">
        <v>294</v>
      </c>
      <c r="G132" s="174" t="s">
        <v>224</v>
      </c>
      <c r="H132" s="175">
        <v>96</v>
      </c>
      <c r="I132" s="176"/>
      <c r="J132" s="177">
        <f>ROUND(I132*H132,2)</f>
        <v>0</v>
      </c>
      <c r="K132" s="173" t="s">
        <v>225</v>
      </c>
      <c r="L132" s="54"/>
      <c r="M132" s="178" t="s">
        <v>36</v>
      </c>
      <c r="N132" s="179" t="s">
        <v>51</v>
      </c>
      <c r="O132" s="35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16" t="s">
        <v>132</v>
      </c>
      <c r="AT132" s="16" t="s">
        <v>119</v>
      </c>
      <c r="AU132" s="16" t="s">
        <v>88</v>
      </c>
      <c r="AY132" s="16" t="s">
        <v>118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6" t="s">
        <v>23</v>
      </c>
      <c r="BK132" s="182">
        <f>ROUND(I132*H132,2)</f>
        <v>0</v>
      </c>
      <c r="BL132" s="16" t="s">
        <v>132</v>
      </c>
      <c r="BM132" s="16" t="s">
        <v>295</v>
      </c>
    </row>
    <row r="133" spans="2:51" s="11" customFormat="1" ht="13.5">
      <c r="B133" s="199"/>
      <c r="C133" s="200"/>
      <c r="D133" s="201" t="s">
        <v>227</v>
      </c>
      <c r="E133" s="202" t="s">
        <v>36</v>
      </c>
      <c r="F133" s="203" t="s">
        <v>228</v>
      </c>
      <c r="G133" s="200"/>
      <c r="H133" s="204" t="s">
        <v>36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227</v>
      </c>
      <c r="AU133" s="210" t="s">
        <v>88</v>
      </c>
      <c r="AV133" s="11" t="s">
        <v>23</v>
      </c>
      <c r="AW133" s="11" t="s">
        <v>45</v>
      </c>
      <c r="AX133" s="11" t="s">
        <v>80</v>
      </c>
      <c r="AY133" s="210" t="s">
        <v>118</v>
      </c>
    </row>
    <row r="134" spans="2:51" s="12" customFormat="1" ht="13.5">
      <c r="B134" s="211"/>
      <c r="C134" s="212"/>
      <c r="D134" s="201" t="s">
        <v>227</v>
      </c>
      <c r="E134" s="223" t="s">
        <v>36</v>
      </c>
      <c r="F134" s="224" t="s">
        <v>296</v>
      </c>
      <c r="G134" s="212"/>
      <c r="H134" s="225">
        <v>63.5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227</v>
      </c>
      <c r="AU134" s="222" t="s">
        <v>88</v>
      </c>
      <c r="AV134" s="12" t="s">
        <v>88</v>
      </c>
      <c r="AW134" s="12" t="s">
        <v>45</v>
      </c>
      <c r="AX134" s="12" t="s">
        <v>80</v>
      </c>
      <c r="AY134" s="222" t="s">
        <v>118</v>
      </c>
    </row>
    <row r="135" spans="2:51" s="12" customFormat="1" ht="13.5">
      <c r="B135" s="211"/>
      <c r="C135" s="212"/>
      <c r="D135" s="201" t="s">
        <v>227</v>
      </c>
      <c r="E135" s="223" t="s">
        <v>36</v>
      </c>
      <c r="F135" s="224" t="s">
        <v>297</v>
      </c>
      <c r="G135" s="212"/>
      <c r="H135" s="225">
        <v>10</v>
      </c>
      <c r="I135" s="217"/>
      <c r="J135" s="212"/>
      <c r="K135" s="212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227</v>
      </c>
      <c r="AU135" s="222" t="s">
        <v>88</v>
      </c>
      <c r="AV135" s="12" t="s">
        <v>88</v>
      </c>
      <c r="AW135" s="12" t="s">
        <v>45</v>
      </c>
      <c r="AX135" s="12" t="s">
        <v>80</v>
      </c>
      <c r="AY135" s="222" t="s">
        <v>118</v>
      </c>
    </row>
    <row r="136" spans="2:51" s="12" customFormat="1" ht="13.5">
      <c r="B136" s="211"/>
      <c r="C136" s="212"/>
      <c r="D136" s="213" t="s">
        <v>227</v>
      </c>
      <c r="E136" s="214" t="s">
        <v>36</v>
      </c>
      <c r="F136" s="215" t="s">
        <v>298</v>
      </c>
      <c r="G136" s="212"/>
      <c r="H136" s="216">
        <v>22.5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227</v>
      </c>
      <c r="AU136" s="222" t="s">
        <v>88</v>
      </c>
      <c r="AV136" s="12" t="s">
        <v>88</v>
      </c>
      <c r="AW136" s="12" t="s">
        <v>45</v>
      </c>
      <c r="AX136" s="12" t="s">
        <v>80</v>
      </c>
      <c r="AY136" s="222" t="s">
        <v>118</v>
      </c>
    </row>
    <row r="137" spans="2:65" s="1" customFormat="1" ht="22.5" customHeight="1">
      <c r="B137" s="34"/>
      <c r="C137" s="171" t="s">
        <v>123</v>
      </c>
      <c r="D137" s="171" t="s">
        <v>119</v>
      </c>
      <c r="E137" s="172" t="s">
        <v>299</v>
      </c>
      <c r="F137" s="173" t="s">
        <v>300</v>
      </c>
      <c r="G137" s="174" t="s">
        <v>224</v>
      </c>
      <c r="H137" s="175">
        <v>240</v>
      </c>
      <c r="I137" s="176"/>
      <c r="J137" s="177">
        <f>ROUND(I137*H137,2)</f>
        <v>0</v>
      </c>
      <c r="K137" s="173" t="s">
        <v>225</v>
      </c>
      <c r="L137" s="54"/>
      <c r="M137" s="178" t="s">
        <v>36</v>
      </c>
      <c r="N137" s="179" t="s">
        <v>51</v>
      </c>
      <c r="O137" s="35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6" t="s">
        <v>132</v>
      </c>
      <c r="AT137" s="16" t="s">
        <v>119</v>
      </c>
      <c r="AU137" s="16" t="s">
        <v>88</v>
      </c>
      <c r="AY137" s="16" t="s">
        <v>118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6" t="s">
        <v>23</v>
      </c>
      <c r="BK137" s="182">
        <f>ROUND(I137*H137,2)</f>
        <v>0</v>
      </c>
      <c r="BL137" s="16" t="s">
        <v>132</v>
      </c>
      <c r="BM137" s="16" t="s">
        <v>301</v>
      </c>
    </row>
    <row r="138" spans="2:51" s="11" customFormat="1" ht="13.5">
      <c r="B138" s="199"/>
      <c r="C138" s="200"/>
      <c r="D138" s="201" t="s">
        <v>227</v>
      </c>
      <c r="E138" s="202" t="s">
        <v>36</v>
      </c>
      <c r="F138" s="203" t="s">
        <v>228</v>
      </c>
      <c r="G138" s="200"/>
      <c r="H138" s="204" t="s">
        <v>36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227</v>
      </c>
      <c r="AU138" s="210" t="s">
        <v>88</v>
      </c>
      <c r="AV138" s="11" t="s">
        <v>23</v>
      </c>
      <c r="AW138" s="11" t="s">
        <v>45</v>
      </c>
      <c r="AX138" s="11" t="s">
        <v>80</v>
      </c>
      <c r="AY138" s="210" t="s">
        <v>118</v>
      </c>
    </row>
    <row r="139" spans="2:51" s="12" customFormat="1" ht="13.5">
      <c r="B139" s="211"/>
      <c r="C139" s="212"/>
      <c r="D139" s="213" t="s">
        <v>227</v>
      </c>
      <c r="E139" s="214" t="s">
        <v>36</v>
      </c>
      <c r="F139" s="215" t="s">
        <v>302</v>
      </c>
      <c r="G139" s="212"/>
      <c r="H139" s="216">
        <v>240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227</v>
      </c>
      <c r="AU139" s="222" t="s">
        <v>88</v>
      </c>
      <c r="AV139" s="12" t="s">
        <v>88</v>
      </c>
      <c r="AW139" s="12" t="s">
        <v>45</v>
      </c>
      <c r="AX139" s="12" t="s">
        <v>80</v>
      </c>
      <c r="AY139" s="222" t="s">
        <v>118</v>
      </c>
    </row>
    <row r="140" spans="2:65" s="1" customFormat="1" ht="22.5" customHeight="1">
      <c r="B140" s="34"/>
      <c r="C140" s="171" t="s">
        <v>184</v>
      </c>
      <c r="D140" s="171" t="s">
        <v>119</v>
      </c>
      <c r="E140" s="172" t="s">
        <v>303</v>
      </c>
      <c r="F140" s="173" t="s">
        <v>304</v>
      </c>
      <c r="G140" s="174" t="s">
        <v>224</v>
      </c>
      <c r="H140" s="175">
        <v>174</v>
      </c>
      <c r="I140" s="176"/>
      <c r="J140" s="177">
        <f>ROUND(I140*H140,2)</f>
        <v>0</v>
      </c>
      <c r="K140" s="173" t="s">
        <v>225</v>
      </c>
      <c r="L140" s="54"/>
      <c r="M140" s="178" t="s">
        <v>36</v>
      </c>
      <c r="N140" s="179" t="s">
        <v>51</v>
      </c>
      <c r="O140" s="35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AR140" s="16" t="s">
        <v>132</v>
      </c>
      <c r="AT140" s="16" t="s">
        <v>119</v>
      </c>
      <c r="AU140" s="16" t="s">
        <v>88</v>
      </c>
      <c r="AY140" s="16" t="s">
        <v>118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6" t="s">
        <v>23</v>
      </c>
      <c r="BK140" s="182">
        <f>ROUND(I140*H140,2)</f>
        <v>0</v>
      </c>
      <c r="BL140" s="16" t="s">
        <v>132</v>
      </c>
      <c r="BM140" s="16" t="s">
        <v>305</v>
      </c>
    </row>
    <row r="141" spans="2:51" s="11" customFormat="1" ht="13.5">
      <c r="B141" s="199"/>
      <c r="C141" s="200"/>
      <c r="D141" s="201" t="s">
        <v>227</v>
      </c>
      <c r="E141" s="202" t="s">
        <v>36</v>
      </c>
      <c r="F141" s="203" t="s">
        <v>228</v>
      </c>
      <c r="G141" s="200"/>
      <c r="H141" s="204" t="s">
        <v>36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227</v>
      </c>
      <c r="AU141" s="210" t="s">
        <v>88</v>
      </c>
      <c r="AV141" s="11" t="s">
        <v>23</v>
      </c>
      <c r="AW141" s="11" t="s">
        <v>45</v>
      </c>
      <c r="AX141" s="11" t="s">
        <v>80</v>
      </c>
      <c r="AY141" s="210" t="s">
        <v>118</v>
      </c>
    </row>
    <row r="142" spans="2:51" s="12" customFormat="1" ht="13.5">
      <c r="B142" s="211"/>
      <c r="C142" s="212"/>
      <c r="D142" s="213" t="s">
        <v>227</v>
      </c>
      <c r="E142" s="214" t="s">
        <v>36</v>
      </c>
      <c r="F142" s="215" t="s">
        <v>306</v>
      </c>
      <c r="G142" s="212"/>
      <c r="H142" s="216">
        <v>174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227</v>
      </c>
      <c r="AU142" s="222" t="s">
        <v>88</v>
      </c>
      <c r="AV142" s="12" t="s">
        <v>88</v>
      </c>
      <c r="AW142" s="12" t="s">
        <v>45</v>
      </c>
      <c r="AX142" s="12" t="s">
        <v>80</v>
      </c>
      <c r="AY142" s="222" t="s">
        <v>118</v>
      </c>
    </row>
    <row r="143" spans="2:65" s="1" customFormat="1" ht="22.5" customHeight="1">
      <c r="B143" s="34"/>
      <c r="C143" s="171" t="s">
        <v>188</v>
      </c>
      <c r="D143" s="171" t="s">
        <v>119</v>
      </c>
      <c r="E143" s="172" t="s">
        <v>307</v>
      </c>
      <c r="F143" s="173" t="s">
        <v>308</v>
      </c>
      <c r="G143" s="174" t="s">
        <v>224</v>
      </c>
      <c r="H143" s="175">
        <v>174</v>
      </c>
      <c r="I143" s="176"/>
      <c r="J143" s="177">
        <f>ROUND(I143*H143,2)</f>
        <v>0</v>
      </c>
      <c r="K143" s="173" t="s">
        <v>225</v>
      </c>
      <c r="L143" s="54"/>
      <c r="M143" s="178" t="s">
        <v>36</v>
      </c>
      <c r="N143" s="179" t="s">
        <v>51</v>
      </c>
      <c r="O143" s="35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16" t="s">
        <v>132</v>
      </c>
      <c r="AT143" s="16" t="s">
        <v>119</v>
      </c>
      <c r="AU143" s="16" t="s">
        <v>88</v>
      </c>
      <c r="AY143" s="16" t="s">
        <v>118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6" t="s">
        <v>23</v>
      </c>
      <c r="BK143" s="182">
        <f>ROUND(I143*H143,2)</f>
        <v>0</v>
      </c>
      <c r="BL143" s="16" t="s">
        <v>132</v>
      </c>
      <c r="BM143" s="16" t="s">
        <v>309</v>
      </c>
    </row>
    <row r="144" spans="2:65" s="1" customFormat="1" ht="22.5" customHeight="1">
      <c r="B144" s="34"/>
      <c r="C144" s="171" t="s">
        <v>192</v>
      </c>
      <c r="D144" s="171" t="s">
        <v>119</v>
      </c>
      <c r="E144" s="172" t="s">
        <v>310</v>
      </c>
      <c r="F144" s="173" t="s">
        <v>311</v>
      </c>
      <c r="G144" s="174" t="s">
        <v>224</v>
      </c>
      <c r="H144" s="175">
        <v>174</v>
      </c>
      <c r="I144" s="176"/>
      <c r="J144" s="177">
        <f>ROUND(I144*H144,2)</f>
        <v>0</v>
      </c>
      <c r="K144" s="173" t="s">
        <v>225</v>
      </c>
      <c r="L144" s="54"/>
      <c r="M144" s="178" t="s">
        <v>36</v>
      </c>
      <c r="N144" s="179" t="s">
        <v>51</v>
      </c>
      <c r="O144" s="35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AR144" s="16" t="s">
        <v>132</v>
      </c>
      <c r="AT144" s="16" t="s">
        <v>119</v>
      </c>
      <c r="AU144" s="16" t="s">
        <v>88</v>
      </c>
      <c r="AY144" s="16" t="s">
        <v>118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6" t="s">
        <v>23</v>
      </c>
      <c r="BK144" s="182">
        <f>ROUND(I144*H144,2)</f>
        <v>0</v>
      </c>
      <c r="BL144" s="16" t="s">
        <v>132</v>
      </c>
      <c r="BM144" s="16" t="s">
        <v>312</v>
      </c>
    </row>
    <row r="145" spans="2:65" s="1" customFormat="1" ht="22.5" customHeight="1">
      <c r="B145" s="34"/>
      <c r="C145" s="171" t="s">
        <v>196</v>
      </c>
      <c r="D145" s="171" t="s">
        <v>119</v>
      </c>
      <c r="E145" s="172" t="s">
        <v>313</v>
      </c>
      <c r="F145" s="173" t="s">
        <v>314</v>
      </c>
      <c r="G145" s="174" t="s">
        <v>224</v>
      </c>
      <c r="H145" s="175">
        <v>174</v>
      </c>
      <c r="I145" s="176"/>
      <c r="J145" s="177">
        <f>ROUND(I145*H145,2)</f>
        <v>0</v>
      </c>
      <c r="K145" s="173" t="s">
        <v>225</v>
      </c>
      <c r="L145" s="54"/>
      <c r="M145" s="178" t="s">
        <v>36</v>
      </c>
      <c r="N145" s="179" t="s">
        <v>51</v>
      </c>
      <c r="O145" s="35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16" t="s">
        <v>132</v>
      </c>
      <c r="AT145" s="16" t="s">
        <v>119</v>
      </c>
      <c r="AU145" s="16" t="s">
        <v>88</v>
      </c>
      <c r="AY145" s="16" t="s">
        <v>118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6" t="s">
        <v>23</v>
      </c>
      <c r="BK145" s="182">
        <f>ROUND(I145*H145,2)</f>
        <v>0</v>
      </c>
      <c r="BL145" s="16" t="s">
        <v>132</v>
      </c>
      <c r="BM145" s="16" t="s">
        <v>315</v>
      </c>
    </row>
    <row r="146" spans="2:65" s="1" customFormat="1" ht="31.5" customHeight="1">
      <c r="B146" s="34"/>
      <c r="C146" s="171" t="s">
        <v>7</v>
      </c>
      <c r="D146" s="171" t="s">
        <v>119</v>
      </c>
      <c r="E146" s="172" t="s">
        <v>316</v>
      </c>
      <c r="F146" s="173" t="s">
        <v>317</v>
      </c>
      <c r="G146" s="174" t="s">
        <v>224</v>
      </c>
      <c r="H146" s="175">
        <v>174</v>
      </c>
      <c r="I146" s="176"/>
      <c r="J146" s="177">
        <f>ROUND(I146*H146,2)</f>
        <v>0</v>
      </c>
      <c r="K146" s="173" t="s">
        <v>225</v>
      </c>
      <c r="L146" s="54"/>
      <c r="M146" s="178" t="s">
        <v>36</v>
      </c>
      <c r="N146" s="179" t="s">
        <v>51</v>
      </c>
      <c r="O146" s="35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AR146" s="16" t="s">
        <v>132</v>
      </c>
      <c r="AT146" s="16" t="s">
        <v>119</v>
      </c>
      <c r="AU146" s="16" t="s">
        <v>88</v>
      </c>
      <c r="AY146" s="16" t="s">
        <v>118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6" t="s">
        <v>23</v>
      </c>
      <c r="BK146" s="182">
        <f>ROUND(I146*H146,2)</f>
        <v>0</v>
      </c>
      <c r="BL146" s="16" t="s">
        <v>132</v>
      </c>
      <c r="BM146" s="16" t="s">
        <v>318</v>
      </c>
    </row>
    <row r="147" spans="2:65" s="1" customFormat="1" ht="22.5" customHeight="1">
      <c r="B147" s="34"/>
      <c r="C147" s="171" t="s">
        <v>203</v>
      </c>
      <c r="D147" s="171" t="s">
        <v>119</v>
      </c>
      <c r="E147" s="172" t="s">
        <v>319</v>
      </c>
      <c r="F147" s="173" t="s">
        <v>320</v>
      </c>
      <c r="G147" s="174" t="s">
        <v>224</v>
      </c>
      <c r="H147" s="175">
        <v>96</v>
      </c>
      <c r="I147" s="176"/>
      <c r="J147" s="177">
        <f>ROUND(I147*H147,2)</f>
        <v>0</v>
      </c>
      <c r="K147" s="173" t="s">
        <v>225</v>
      </c>
      <c r="L147" s="54"/>
      <c r="M147" s="178" t="s">
        <v>36</v>
      </c>
      <c r="N147" s="179" t="s">
        <v>51</v>
      </c>
      <c r="O147" s="35"/>
      <c r="P147" s="180">
        <f>O147*H147</f>
        <v>0</v>
      </c>
      <c r="Q147" s="180">
        <v>0.08425</v>
      </c>
      <c r="R147" s="180">
        <f>Q147*H147</f>
        <v>8.088000000000001</v>
      </c>
      <c r="S147" s="180">
        <v>0</v>
      </c>
      <c r="T147" s="181">
        <f>S147*H147</f>
        <v>0</v>
      </c>
      <c r="AR147" s="16" t="s">
        <v>132</v>
      </c>
      <c r="AT147" s="16" t="s">
        <v>119</v>
      </c>
      <c r="AU147" s="16" t="s">
        <v>88</v>
      </c>
      <c r="AY147" s="16" t="s">
        <v>118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6" t="s">
        <v>23</v>
      </c>
      <c r="BK147" s="182">
        <f>ROUND(I147*H147,2)</f>
        <v>0</v>
      </c>
      <c r="BL147" s="16" t="s">
        <v>132</v>
      </c>
      <c r="BM147" s="16" t="s">
        <v>321</v>
      </c>
    </row>
    <row r="148" spans="2:51" s="11" customFormat="1" ht="13.5">
      <c r="B148" s="199"/>
      <c r="C148" s="200"/>
      <c r="D148" s="201" t="s">
        <v>227</v>
      </c>
      <c r="E148" s="202" t="s">
        <v>36</v>
      </c>
      <c r="F148" s="203" t="s">
        <v>228</v>
      </c>
      <c r="G148" s="200"/>
      <c r="H148" s="204" t="s">
        <v>36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227</v>
      </c>
      <c r="AU148" s="210" t="s">
        <v>88</v>
      </c>
      <c r="AV148" s="11" t="s">
        <v>23</v>
      </c>
      <c r="AW148" s="11" t="s">
        <v>45</v>
      </c>
      <c r="AX148" s="11" t="s">
        <v>80</v>
      </c>
      <c r="AY148" s="210" t="s">
        <v>118</v>
      </c>
    </row>
    <row r="149" spans="2:51" s="12" customFormat="1" ht="13.5">
      <c r="B149" s="211"/>
      <c r="C149" s="212"/>
      <c r="D149" s="201" t="s">
        <v>227</v>
      </c>
      <c r="E149" s="223" t="s">
        <v>36</v>
      </c>
      <c r="F149" s="224" t="s">
        <v>296</v>
      </c>
      <c r="G149" s="212"/>
      <c r="H149" s="225">
        <v>63.5</v>
      </c>
      <c r="I149" s="217"/>
      <c r="J149" s="212"/>
      <c r="K149" s="212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227</v>
      </c>
      <c r="AU149" s="222" t="s">
        <v>88</v>
      </c>
      <c r="AV149" s="12" t="s">
        <v>88</v>
      </c>
      <c r="AW149" s="12" t="s">
        <v>45</v>
      </c>
      <c r="AX149" s="12" t="s">
        <v>80</v>
      </c>
      <c r="AY149" s="222" t="s">
        <v>118</v>
      </c>
    </row>
    <row r="150" spans="2:51" s="12" customFormat="1" ht="13.5">
      <c r="B150" s="211"/>
      <c r="C150" s="212"/>
      <c r="D150" s="201" t="s">
        <v>227</v>
      </c>
      <c r="E150" s="223" t="s">
        <v>36</v>
      </c>
      <c r="F150" s="224" t="s">
        <v>297</v>
      </c>
      <c r="G150" s="212"/>
      <c r="H150" s="225">
        <v>10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227</v>
      </c>
      <c r="AU150" s="222" t="s">
        <v>88</v>
      </c>
      <c r="AV150" s="12" t="s">
        <v>88</v>
      </c>
      <c r="AW150" s="12" t="s">
        <v>45</v>
      </c>
      <c r="AX150" s="12" t="s">
        <v>80</v>
      </c>
      <c r="AY150" s="222" t="s">
        <v>118</v>
      </c>
    </row>
    <row r="151" spans="2:51" s="12" customFormat="1" ht="13.5">
      <c r="B151" s="211"/>
      <c r="C151" s="212"/>
      <c r="D151" s="213" t="s">
        <v>227</v>
      </c>
      <c r="E151" s="214" t="s">
        <v>36</v>
      </c>
      <c r="F151" s="215" t="s">
        <v>298</v>
      </c>
      <c r="G151" s="212"/>
      <c r="H151" s="216">
        <v>22.5</v>
      </c>
      <c r="I151" s="217"/>
      <c r="J151" s="212"/>
      <c r="K151" s="212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227</v>
      </c>
      <c r="AU151" s="222" t="s">
        <v>88</v>
      </c>
      <c r="AV151" s="12" t="s">
        <v>88</v>
      </c>
      <c r="AW151" s="12" t="s">
        <v>45</v>
      </c>
      <c r="AX151" s="12" t="s">
        <v>80</v>
      </c>
      <c r="AY151" s="222" t="s">
        <v>118</v>
      </c>
    </row>
    <row r="152" spans="2:65" s="1" customFormat="1" ht="22.5" customHeight="1">
      <c r="B152" s="34"/>
      <c r="C152" s="226" t="s">
        <v>322</v>
      </c>
      <c r="D152" s="226" t="s">
        <v>275</v>
      </c>
      <c r="E152" s="227" t="s">
        <v>323</v>
      </c>
      <c r="F152" s="228" t="s">
        <v>324</v>
      </c>
      <c r="G152" s="229" t="s">
        <v>224</v>
      </c>
      <c r="H152" s="230">
        <v>105.6</v>
      </c>
      <c r="I152" s="231"/>
      <c r="J152" s="232">
        <f>ROUND(I152*H152,2)</f>
        <v>0</v>
      </c>
      <c r="K152" s="228" t="s">
        <v>225</v>
      </c>
      <c r="L152" s="233"/>
      <c r="M152" s="234" t="s">
        <v>36</v>
      </c>
      <c r="N152" s="235" t="s">
        <v>51</v>
      </c>
      <c r="O152" s="35"/>
      <c r="P152" s="180">
        <f>O152*H152</f>
        <v>0</v>
      </c>
      <c r="Q152" s="180">
        <v>0.14</v>
      </c>
      <c r="R152" s="180">
        <f>Q152*H152</f>
        <v>14.784</v>
      </c>
      <c r="S152" s="180">
        <v>0</v>
      </c>
      <c r="T152" s="181">
        <f>S152*H152</f>
        <v>0</v>
      </c>
      <c r="AR152" s="16" t="s">
        <v>149</v>
      </c>
      <c r="AT152" s="16" t="s">
        <v>275</v>
      </c>
      <c r="AU152" s="16" t="s">
        <v>88</v>
      </c>
      <c r="AY152" s="16" t="s">
        <v>118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6" t="s">
        <v>23</v>
      </c>
      <c r="BK152" s="182">
        <f>ROUND(I152*H152,2)</f>
        <v>0</v>
      </c>
      <c r="BL152" s="16" t="s">
        <v>132</v>
      </c>
      <c r="BM152" s="16" t="s">
        <v>325</v>
      </c>
    </row>
    <row r="153" spans="2:51" s="12" customFormat="1" ht="13.5">
      <c r="B153" s="211"/>
      <c r="C153" s="212"/>
      <c r="D153" s="213" t="s">
        <v>227</v>
      </c>
      <c r="E153" s="214" t="s">
        <v>36</v>
      </c>
      <c r="F153" s="215" t="s">
        <v>326</v>
      </c>
      <c r="G153" s="212"/>
      <c r="H153" s="216">
        <v>105.6</v>
      </c>
      <c r="I153" s="217"/>
      <c r="J153" s="212"/>
      <c r="K153" s="212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227</v>
      </c>
      <c r="AU153" s="222" t="s">
        <v>88</v>
      </c>
      <c r="AV153" s="12" t="s">
        <v>88</v>
      </c>
      <c r="AW153" s="12" t="s">
        <v>45</v>
      </c>
      <c r="AX153" s="12" t="s">
        <v>80</v>
      </c>
      <c r="AY153" s="222" t="s">
        <v>118</v>
      </c>
    </row>
    <row r="154" spans="2:65" s="1" customFormat="1" ht="22.5" customHeight="1">
      <c r="B154" s="34"/>
      <c r="C154" s="226" t="s">
        <v>327</v>
      </c>
      <c r="D154" s="226" t="s">
        <v>275</v>
      </c>
      <c r="E154" s="227" t="s">
        <v>328</v>
      </c>
      <c r="F154" s="228" t="s">
        <v>329</v>
      </c>
      <c r="G154" s="229" t="s">
        <v>224</v>
      </c>
      <c r="H154" s="230">
        <v>9.474</v>
      </c>
      <c r="I154" s="231"/>
      <c r="J154" s="232">
        <f>ROUND(I154*H154,2)</f>
        <v>0</v>
      </c>
      <c r="K154" s="228" t="s">
        <v>225</v>
      </c>
      <c r="L154" s="233"/>
      <c r="M154" s="234" t="s">
        <v>36</v>
      </c>
      <c r="N154" s="235" t="s">
        <v>51</v>
      </c>
      <c r="O154" s="35"/>
      <c r="P154" s="180">
        <f>O154*H154</f>
        <v>0</v>
      </c>
      <c r="Q154" s="180">
        <v>0.14</v>
      </c>
      <c r="R154" s="180">
        <f>Q154*H154</f>
        <v>1.3263600000000002</v>
      </c>
      <c r="S154" s="180">
        <v>0</v>
      </c>
      <c r="T154" s="181">
        <f>S154*H154</f>
        <v>0</v>
      </c>
      <c r="AR154" s="16" t="s">
        <v>149</v>
      </c>
      <c r="AT154" s="16" t="s">
        <v>275</v>
      </c>
      <c r="AU154" s="16" t="s">
        <v>88</v>
      </c>
      <c r="AY154" s="16" t="s">
        <v>118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6" t="s">
        <v>23</v>
      </c>
      <c r="BK154" s="182">
        <f>ROUND(I154*H154,2)</f>
        <v>0</v>
      </c>
      <c r="BL154" s="16" t="s">
        <v>132</v>
      </c>
      <c r="BM154" s="16" t="s">
        <v>330</v>
      </c>
    </row>
    <row r="155" spans="2:51" s="11" customFormat="1" ht="13.5">
      <c r="B155" s="199"/>
      <c r="C155" s="200"/>
      <c r="D155" s="201" t="s">
        <v>227</v>
      </c>
      <c r="E155" s="202" t="s">
        <v>36</v>
      </c>
      <c r="F155" s="203" t="s">
        <v>228</v>
      </c>
      <c r="G155" s="200"/>
      <c r="H155" s="204" t="s">
        <v>36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227</v>
      </c>
      <c r="AU155" s="210" t="s">
        <v>88</v>
      </c>
      <c r="AV155" s="11" t="s">
        <v>23</v>
      </c>
      <c r="AW155" s="11" t="s">
        <v>45</v>
      </c>
      <c r="AX155" s="11" t="s">
        <v>80</v>
      </c>
      <c r="AY155" s="210" t="s">
        <v>118</v>
      </c>
    </row>
    <row r="156" spans="2:51" s="12" customFormat="1" ht="13.5">
      <c r="B156" s="211"/>
      <c r="C156" s="212"/>
      <c r="D156" s="201" t="s">
        <v>227</v>
      </c>
      <c r="E156" s="223" t="s">
        <v>36</v>
      </c>
      <c r="F156" s="224" t="s">
        <v>331</v>
      </c>
      <c r="G156" s="212"/>
      <c r="H156" s="225">
        <v>4.00125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227</v>
      </c>
      <c r="AU156" s="222" t="s">
        <v>88</v>
      </c>
      <c r="AV156" s="12" t="s">
        <v>88</v>
      </c>
      <c r="AW156" s="12" t="s">
        <v>45</v>
      </c>
      <c r="AX156" s="12" t="s">
        <v>80</v>
      </c>
      <c r="AY156" s="222" t="s">
        <v>118</v>
      </c>
    </row>
    <row r="157" spans="2:51" s="12" customFormat="1" ht="13.5">
      <c r="B157" s="211"/>
      <c r="C157" s="212"/>
      <c r="D157" s="201" t="s">
        <v>227</v>
      </c>
      <c r="E157" s="223" t="s">
        <v>36</v>
      </c>
      <c r="F157" s="224" t="s">
        <v>332</v>
      </c>
      <c r="G157" s="212"/>
      <c r="H157" s="225">
        <v>2.73625</v>
      </c>
      <c r="I157" s="217"/>
      <c r="J157" s="212"/>
      <c r="K157" s="212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227</v>
      </c>
      <c r="AU157" s="222" t="s">
        <v>88</v>
      </c>
      <c r="AV157" s="12" t="s">
        <v>88</v>
      </c>
      <c r="AW157" s="12" t="s">
        <v>45</v>
      </c>
      <c r="AX157" s="12" t="s">
        <v>80</v>
      </c>
      <c r="AY157" s="222" t="s">
        <v>118</v>
      </c>
    </row>
    <row r="158" spans="2:51" s="12" customFormat="1" ht="13.5">
      <c r="B158" s="211"/>
      <c r="C158" s="212"/>
      <c r="D158" s="213" t="s">
        <v>227</v>
      </c>
      <c r="E158" s="214" t="s">
        <v>36</v>
      </c>
      <c r="F158" s="215" t="s">
        <v>333</v>
      </c>
      <c r="G158" s="212"/>
      <c r="H158" s="216">
        <v>2.73625</v>
      </c>
      <c r="I158" s="217"/>
      <c r="J158" s="212"/>
      <c r="K158" s="212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227</v>
      </c>
      <c r="AU158" s="222" t="s">
        <v>88</v>
      </c>
      <c r="AV158" s="12" t="s">
        <v>88</v>
      </c>
      <c r="AW158" s="12" t="s">
        <v>45</v>
      </c>
      <c r="AX158" s="12" t="s">
        <v>80</v>
      </c>
      <c r="AY158" s="222" t="s">
        <v>118</v>
      </c>
    </row>
    <row r="159" spans="2:65" s="1" customFormat="1" ht="22.5" customHeight="1">
      <c r="B159" s="34"/>
      <c r="C159" s="171" t="s">
        <v>334</v>
      </c>
      <c r="D159" s="171" t="s">
        <v>119</v>
      </c>
      <c r="E159" s="172" t="s">
        <v>335</v>
      </c>
      <c r="F159" s="173" t="s">
        <v>336</v>
      </c>
      <c r="G159" s="174" t="s">
        <v>224</v>
      </c>
      <c r="H159" s="175">
        <v>240</v>
      </c>
      <c r="I159" s="176"/>
      <c r="J159" s="177">
        <f>ROUND(I159*H159,2)</f>
        <v>0</v>
      </c>
      <c r="K159" s="173" t="s">
        <v>225</v>
      </c>
      <c r="L159" s="54"/>
      <c r="M159" s="178" t="s">
        <v>36</v>
      </c>
      <c r="N159" s="179" t="s">
        <v>51</v>
      </c>
      <c r="O159" s="35"/>
      <c r="P159" s="180">
        <f>O159*H159</f>
        <v>0</v>
      </c>
      <c r="Q159" s="180">
        <v>0.08565</v>
      </c>
      <c r="R159" s="180">
        <f>Q159*H159</f>
        <v>20.556</v>
      </c>
      <c r="S159" s="180">
        <v>0</v>
      </c>
      <c r="T159" s="181">
        <f>S159*H159</f>
        <v>0</v>
      </c>
      <c r="AR159" s="16" t="s">
        <v>132</v>
      </c>
      <c r="AT159" s="16" t="s">
        <v>119</v>
      </c>
      <c r="AU159" s="16" t="s">
        <v>88</v>
      </c>
      <c r="AY159" s="16" t="s">
        <v>118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6" t="s">
        <v>23</v>
      </c>
      <c r="BK159" s="182">
        <f>ROUND(I159*H159,2)</f>
        <v>0</v>
      </c>
      <c r="BL159" s="16" t="s">
        <v>132</v>
      </c>
      <c r="BM159" s="16" t="s">
        <v>337</v>
      </c>
    </row>
    <row r="160" spans="2:51" s="11" customFormat="1" ht="13.5">
      <c r="B160" s="199"/>
      <c r="C160" s="200"/>
      <c r="D160" s="201" t="s">
        <v>227</v>
      </c>
      <c r="E160" s="202" t="s">
        <v>36</v>
      </c>
      <c r="F160" s="203" t="s">
        <v>228</v>
      </c>
      <c r="G160" s="200"/>
      <c r="H160" s="204" t="s">
        <v>36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227</v>
      </c>
      <c r="AU160" s="210" t="s">
        <v>88</v>
      </c>
      <c r="AV160" s="11" t="s">
        <v>23</v>
      </c>
      <c r="AW160" s="11" t="s">
        <v>45</v>
      </c>
      <c r="AX160" s="11" t="s">
        <v>80</v>
      </c>
      <c r="AY160" s="210" t="s">
        <v>118</v>
      </c>
    </row>
    <row r="161" spans="2:51" s="12" customFormat="1" ht="13.5">
      <c r="B161" s="211"/>
      <c r="C161" s="212"/>
      <c r="D161" s="213" t="s">
        <v>227</v>
      </c>
      <c r="E161" s="214" t="s">
        <v>36</v>
      </c>
      <c r="F161" s="215" t="s">
        <v>302</v>
      </c>
      <c r="G161" s="212"/>
      <c r="H161" s="216">
        <v>240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227</v>
      </c>
      <c r="AU161" s="222" t="s">
        <v>88</v>
      </c>
      <c r="AV161" s="12" t="s">
        <v>88</v>
      </c>
      <c r="AW161" s="12" t="s">
        <v>45</v>
      </c>
      <c r="AX161" s="12" t="s">
        <v>80</v>
      </c>
      <c r="AY161" s="222" t="s">
        <v>118</v>
      </c>
    </row>
    <row r="162" spans="2:65" s="1" customFormat="1" ht="22.5" customHeight="1">
      <c r="B162" s="34"/>
      <c r="C162" s="226" t="s">
        <v>338</v>
      </c>
      <c r="D162" s="226" t="s">
        <v>275</v>
      </c>
      <c r="E162" s="227" t="s">
        <v>339</v>
      </c>
      <c r="F162" s="228" t="s">
        <v>340</v>
      </c>
      <c r="G162" s="229" t="s">
        <v>224</v>
      </c>
      <c r="H162" s="230">
        <v>264</v>
      </c>
      <c r="I162" s="231"/>
      <c r="J162" s="232">
        <f>ROUND(I162*H162,2)</f>
        <v>0</v>
      </c>
      <c r="K162" s="228" t="s">
        <v>225</v>
      </c>
      <c r="L162" s="233"/>
      <c r="M162" s="234" t="s">
        <v>36</v>
      </c>
      <c r="N162" s="235" t="s">
        <v>51</v>
      </c>
      <c r="O162" s="35"/>
      <c r="P162" s="180">
        <f>O162*H162</f>
        <v>0</v>
      </c>
      <c r="Q162" s="180">
        <v>0.176</v>
      </c>
      <c r="R162" s="180">
        <f>Q162*H162</f>
        <v>46.464</v>
      </c>
      <c r="S162" s="180">
        <v>0</v>
      </c>
      <c r="T162" s="181">
        <f>S162*H162</f>
        <v>0</v>
      </c>
      <c r="AR162" s="16" t="s">
        <v>149</v>
      </c>
      <c r="AT162" s="16" t="s">
        <v>275</v>
      </c>
      <c r="AU162" s="16" t="s">
        <v>88</v>
      </c>
      <c r="AY162" s="16" t="s">
        <v>118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6" t="s">
        <v>23</v>
      </c>
      <c r="BK162" s="182">
        <f>ROUND(I162*H162,2)</f>
        <v>0</v>
      </c>
      <c r="BL162" s="16" t="s">
        <v>132</v>
      </c>
      <c r="BM162" s="16" t="s">
        <v>341</v>
      </c>
    </row>
    <row r="163" spans="2:51" s="11" customFormat="1" ht="13.5">
      <c r="B163" s="199"/>
      <c r="C163" s="200"/>
      <c r="D163" s="201" t="s">
        <v>227</v>
      </c>
      <c r="E163" s="202" t="s">
        <v>36</v>
      </c>
      <c r="F163" s="203" t="s">
        <v>228</v>
      </c>
      <c r="G163" s="200"/>
      <c r="H163" s="204" t="s">
        <v>36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227</v>
      </c>
      <c r="AU163" s="210" t="s">
        <v>88</v>
      </c>
      <c r="AV163" s="11" t="s">
        <v>23</v>
      </c>
      <c r="AW163" s="11" t="s">
        <v>45</v>
      </c>
      <c r="AX163" s="11" t="s">
        <v>80</v>
      </c>
      <c r="AY163" s="210" t="s">
        <v>118</v>
      </c>
    </row>
    <row r="164" spans="2:51" s="12" customFormat="1" ht="13.5">
      <c r="B164" s="211"/>
      <c r="C164" s="212"/>
      <c r="D164" s="201" t="s">
        <v>227</v>
      </c>
      <c r="E164" s="223" t="s">
        <v>36</v>
      </c>
      <c r="F164" s="224" t="s">
        <v>342</v>
      </c>
      <c r="G164" s="212"/>
      <c r="H164" s="225">
        <v>264</v>
      </c>
      <c r="I164" s="217"/>
      <c r="J164" s="212"/>
      <c r="K164" s="212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227</v>
      </c>
      <c r="AU164" s="222" t="s">
        <v>88</v>
      </c>
      <c r="AV164" s="12" t="s">
        <v>88</v>
      </c>
      <c r="AW164" s="12" t="s">
        <v>45</v>
      </c>
      <c r="AX164" s="12" t="s">
        <v>80</v>
      </c>
      <c r="AY164" s="222" t="s">
        <v>118</v>
      </c>
    </row>
    <row r="165" spans="2:63" s="9" customFormat="1" ht="29.85" customHeight="1">
      <c r="B165" s="157"/>
      <c r="C165" s="158"/>
      <c r="D165" s="159" t="s">
        <v>79</v>
      </c>
      <c r="E165" s="197" t="s">
        <v>343</v>
      </c>
      <c r="F165" s="197" t="s">
        <v>344</v>
      </c>
      <c r="G165" s="158"/>
      <c r="H165" s="158"/>
      <c r="I165" s="161"/>
      <c r="J165" s="198">
        <f>BK165</f>
        <v>0</v>
      </c>
      <c r="K165" s="158"/>
      <c r="L165" s="163"/>
      <c r="M165" s="164"/>
      <c r="N165" s="165"/>
      <c r="O165" s="165"/>
      <c r="P165" s="166">
        <f>SUM(P166:P193)</f>
        <v>0</v>
      </c>
      <c r="Q165" s="165"/>
      <c r="R165" s="166">
        <f>SUM(R166:R193)</f>
        <v>71.29135042000001</v>
      </c>
      <c r="S165" s="165"/>
      <c r="T165" s="167">
        <f>SUM(T166:T193)</f>
        <v>0.082</v>
      </c>
      <c r="AR165" s="168" t="s">
        <v>23</v>
      </c>
      <c r="AT165" s="169" t="s">
        <v>79</v>
      </c>
      <c r="AU165" s="169" t="s">
        <v>23</v>
      </c>
      <c r="AY165" s="168" t="s">
        <v>118</v>
      </c>
      <c r="BK165" s="170">
        <f>SUM(BK166:BK193)</f>
        <v>0</v>
      </c>
    </row>
    <row r="166" spans="2:65" s="1" customFormat="1" ht="22.5" customHeight="1">
      <c r="B166" s="34"/>
      <c r="C166" s="171" t="s">
        <v>345</v>
      </c>
      <c r="D166" s="171" t="s">
        <v>119</v>
      </c>
      <c r="E166" s="172" t="s">
        <v>346</v>
      </c>
      <c r="F166" s="173" t="s">
        <v>347</v>
      </c>
      <c r="G166" s="174" t="s">
        <v>348</v>
      </c>
      <c r="H166" s="175">
        <v>3</v>
      </c>
      <c r="I166" s="176"/>
      <c r="J166" s="177">
        <f aca="true" t="shared" si="0" ref="J166:J175">ROUND(I166*H166,2)</f>
        <v>0</v>
      </c>
      <c r="K166" s="173" t="s">
        <v>36</v>
      </c>
      <c r="L166" s="54"/>
      <c r="M166" s="178" t="s">
        <v>36</v>
      </c>
      <c r="N166" s="179" t="s">
        <v>51</v>
      </c>
      <c r="O166" s="35"/>
      <c r="P166" s="180">
        <f aca="true" t="shared" si="1" ref="P166:P175">O166*H166</f>
        <v>0</v>
      </c>
      <c r="Q166" s="180">
        <v>0.0007</v>
      </c>
      <c r="R166" s="180">
        <f aca="true" t="shared" si="2" ref="R166:R175">Q166*H166</f>
        <v>0.0021</v>
      </c>
      <c r="S166" s="180">
        <v>0</v>
      </c>
      <c r="T166" s="181">
        <f aca="true" t="shared" si="3" ref="T166:T175">S166*H166</f>
        <v>0</v>
      </c>
      <c r="AR166" s="16" t="s">
        <v>132</v>
      </c>
      <c r="AT166" s="16" t="s">
        <v>119</v>
      </c>
      <c r="AU166" s="16" t="s">
        <v>88</v>
      </c>
      <c r="AY166" s="16" t="s">
        <v>118</v>
      </c>
      <c r="BE166" s="182">
        <f aca="true" t="shared" si="4" ref="BE166:BE175">IF(N166="základní",J166,0)</f>
        <v>0</v>
      </c>
      <c r="BF166" s="182">
        <f aca="true" t="shared" si="5" ref="BF166:BF175">IF(N166="snížená",J166,0)</f>
        <v>0</v>
      </c>
      <c r="BG166" s="182">
        <f aca="true" t="shared" si="6" ref="BG166:BG175">IF(N166="zákl. přenesená",J166,0)</f>
        <v>0</v>
      </c>
      <c r="BH166" s="182">
        <f aca="true" t="shared" si="7" ref="BH166:BH175">IF(N166="sníž. přenesená",J166,0)</f>
        <v>0</v>
      </c>
      <c r="BI166" s="182">
        <f aca="true" t="shared" si="8" ref="BI166:BI175">IF(N166="nulová",J166,0)</f>
        <v>0</v>
      </c>
      <c r="BJ166" s="16" t="s">
        <v>23</v>
      </c>
      <c r="BK166" s="182">
        <f aca="true" t="shared" si="9" ref="BK166:BK175">ROUND(I166*H166,2)</f>
        <v>0</v>
      </c>
      <c r="BL166" s="16" t="s">
        <v>132</v>
      </c>
      <c r="BM166" s="16" t="s">
        <v>349</v>
      </c>
    </row>
    <row r="167" spans="2:65" s="1" customFormat="1" ht="22.5" customHeight="1">
      <c r="B167" s="34"/>
      <c r="C167" s="171" t="s">
        <v>350</v>
      </c>
      <c r="D167" s="171" t="s">
        <v>119</v>
      </c>
      <c r="E167" s="172" t="s">
        <v>351</v>
      </c>
      <c r="F167" s="173" t="s">
        <v>352</v>
      </c>
      <c r="G167" s="174" t="s">
        <v>348</v>
      </c>
      <c r="H167" s="175">
        <v>3</v>
      </c>
      <c r="I167" s="176"/>
      <c r="J167" s="177">
        <f t="shared" si="0"/>
        <v>0</v>
      </c>
      <c r="K167" s="173" t="s">
        <v>36</v>
      </c>
      <c r="L167" s="54"/>
      <c r="M167" s="178" t="s">
        <v>36</v>
      </c>
      <c r="N167" s="179" t="s">
        <v>51</v>
      </c>
      <c r="O167" s="35"/>
      <c r="P167" s="180">
        <f t="shared" si="1"/>
        <v>0</v>
      </c>
      <c r="Q167" s="180">
        <v>0.11241</v>
      </c>
      <c r="R167" s="180">
        <f t="shared" si="2"/>
        <v>0.33723</v>
      </c>
      <c r="S167" s="180">
        <v>0</v>
      </c>
      <c r="T167" s="181">
        <f t="shared" si="3"/>
        <v>0</v>
      </c>
      <c r="AR167" s="16" t="s">
        <v>132</v>
      </c>
      <c r="AT167" s="16" t="s">
        <v>119</v>
      </c>
      <c r="AU167" s="16" t="s">
        <v>88</v>
      </c>
      <c r="AY167" s="16" t="s">
        <v>118</v>
      </c>
      <c r="BE167" s="182">
        <f t="shared" si="4"/>
        <v>0</v>
      </c>
      <c r="BF167" s="182">
        <f t="shared" si="5"/>
        <v>0</v>
      </c>
      <c r="BG167" s="182">
        <f t="shared" si="6"/>
        <v>0</v>
      </c>
      <c r="BH167" s="182">
        <f t="shared" si="7"/>
        <v>0</v>
      </c>
      <c r="BI167" s="182">
        <f t="shared" si="8"/>
        <v>0</v>
      </c>
      <c r="BJ167" s="16" t="s">
        <v>23</v>
      </c>
      <c r="BK167" s="182">
        <f t="shared" si="9"/>
        <v>0</v>
      </c>
      <c r="BL167" s="16" t="s">
        <v>132</v>
      </c>
      <c r="BM167" s="16" t="s">
        <v>353</v>
      </c>
    </row>
    <row r="168" spans="2:65" s="1" customFormat="1" ht="22.5" customHeight="1">
      <c r="B168" s="34"/>
      <c r="C168" s="226" t="s">
        <v>354</v>
      </c>
      <c r="D168" s="226" t="s">
        <v>275</v>
      </c>
      <c r="E168" s="227" t="s">
        <v>355</v>
      </c>
      <c r="F168" s="228" t="s">
        <v>356</v>
      </c>
      <c r="G168" s="229" t="s">
        <v>348</v>
      </c>
      <c r="H168" s="230">
        <v>3</v>
      </c>
      <c r="I168" s="231"/>
      <c r="J168" s="232">
        <f t="shared" si="0"/>
        <v>0</v>
      </c>
      <c r="K168" s="228" t="s">
        <v>36</v>
      </c>
      <c r="L168" s="233"/>
      <c r="M168" s="234" t="s">
        <v>36</v>
      </c>
      <c r="N168" s="235" t="s">
        <v>51</v>
      </c>
      <c r="O168" s="35"/>
      <c r="P168" s="180">
        <f t="shared" si="1"/>
        <v>0</v>
      </c>
      <c r="Q168" s="180">
        <v>0.0065</v>
      </c>
      <c r="R168" s="180">
        <f t="shared" si="2"/>
        <v>0.0195</v>
      </c>
      <c r="S168" s="180">
        <v>0</v>
      </c>
      <c r="T168" s="181">
        <f t="shared" si="3"/>
        <v>0</v>
      </c>
      <c r="AR168" s="16" t="s">
        <v>149</v>
      </c>
      <c r="AT168" s="16" t="s">
        <v>275</v>
      </c>
      <c r="AU168" s="16" t="s">
        <v>88</v>
      </c>
      <c r="AY168" s="16" t="s">
        <v>118</v>
      </c>
      <c r="BE168" s="182">
        <f t="shared" si="4"/>
        <v>0</v>
      </c>
      <c r="BF168" s="182">
        <f t="shared" si="5"/>
        <v>0</v>
      </c>
      <c r="BG168" s="182">
        <f t="shared" si="6"/>
        <v>0</v>
      </c>
      <c r="BH168" s="182">
        <f t="shared" si="7"/>
        <v>0</v>
      </c>
      <c r="BI168" s="182">
        <f t="shared" si="8"/>
        <v>0</v>
      </c>
      <c r="BJ168" s="16" t="s">
        <v>23</v>
      </c>
      <c r="BK168" s="182">
        <f t="shared" si="9"/>
        <v>0</v>
      </c>
      <c r="BL168" s="16" t="s">
        <v>132</v>
      </c>
      <c r="BM168" s="16" t="s">
        <v>357</v>
      </c>
    </row>
    <row r="169" spans="2:65" s="1" customFormat="1" ht="22.5" customHeight="1">
      <c r="B169" s="34"/>
      <c r="C169" s="226" t="s">
        <v>358</v>
      </c>
      <c r="D169" s="226" t="s">
        <v>275</v>
      </c>
      <c r="E169" s="227" t="s">
        <v>359</v>
      </c>
      <c r="F169" s="228" t="s">
        <v>360</v>
      </c>
      <c r="G169" s="229" t="s">
        <v>348</v>
      </c>
      <c r="H169" s="230">
        <v>3</v>
      </c>
      <c r="I169" s="231"/>
      <c r="J169" s="232">
        <f t="shared" si="0"/>
        <v>0</v>
      </c>
      <c r="K169" s="228" t="s">
        <v>36</v>
      </c>
      <c r="L169" s="233"/>
      <c r="M169" s="234" t="s">
        <v>36</v>
      </c>
      <c r="N169" s="235" t="s">
        <v>51</v>
      </c>
      <c r="O169" s="35"/>
      <c r="P169" s="180">
        <f t="shared" si="1"/>
        <v>0</v>
      </c>
      <c r="Q169" s="180">
        <v>0.0033</v>
      </c>
      <c r="R169" s="180">
        <f t="shared" si="2"/>
        <v>0.009899999999999999</v>
      </c>
      <c r="S169" s="180">
        <v>0</v>
      </c>
      <c r="T169" s="181">
        <f t="shared" si="3"/>
        <v>0</v>
      </c>
      <c r="AR169" s="16" t="s">
        <v>149</v>
      </c>
      <c r="AT169" s="16" t="s">
        <v>275</v>
      </c>
      <c r="AU169" s="16" t="s">
        <v>88</v>
      </c>
      <c r="AY169" s="16" t="s">
        <v>118</v>
      </c>
      <c r="BE169" s="182">
        <f t="shared" si="4"/>
        <v>0</v>
      </c>
      <c r="BF169" s="182">
        <f t="shared" si="5"/>
        <v>0</v>
      </c>
      <c r="BG169" s="182">
        <f t="shared" si="6"/>
        <v>0</v>
      </c>
      <c r="BH169" s="182">
        <f t="shared" si="7"/>
        <v>0</v>
      </c>
      <c r="BI169" s="182">
        <f t="shared" si="8"/>
        <v>0</v>
      </c>
      <c r="BJ169" s="16" t="s">
        <v>23</v>
      </c>
      <c r="BK169" s="182">
        <f t="shared" si="9"/>
        <v>0</v>
      </c>
      <c r="BL169" s="16" t="s">
        <v>132</v>
      </c>
      <c r="BM169" s="16" t="s">
        <v>361</v>
      </c>
    </row>
    <row r="170" spans="2:65" s="1" customFormat="1" ht="22.5" customHeight="1">
      <c r="B170" s="34"/>
      <c r="C170" s="226" t="s">
        <v>362</v>
      </c>
      <c r="D170" s="226" t="s">
        <v>275</v>
      </c>
      <c r="E170" s="227" t="s">
        <v>363</v>
      </c>
      <c r="F170" s="228" t="s">
        <v>364</v>
      </c>
      <c r="G170" s="229" t="s">
        <v>348</v>
      </c>
      <c r="H170" s="230">
        <v>3</v>
      </c>
      <c r="I170" s="231"/>
      <c r="J170" s="232">
        <f t="shared" si="0"/>
        <v>0</v>
      </c>
      <c r="K170" s="228" t="s">
        <v>36</v>
      </c>
      <c r="L170" s="233"/>
      <c r="M170" s="234" t="s">
        <v>36</v>
      </c>
      <c r="N170" s="235" t="s">
        <v>51</v>
      </c>
      <c r="O170" s="35"/>
      <c r="P170" s="180">
        <f t="shared" si="1"/>
        <v>0</v>
      </c>
      <c r="Q170" s="180">
        <v>0.00015</v>
      </c>
      <c r="R170" s="180">
        <f t="shared" si="2"/>
        <v>0.00045</v>
      </c>
      <c r="S170" s="180">
        <v>0</v>
      </c>
      <c r="T170" s="181">
        <f t="shared" si="3"/>
        <v>0</v>
      </c>
      <c r="AR170" s="16" t="s">
        <v>149</v>
      </c>
      <c r="AT170" s="16" t="s">
        <v>275</v>
      </c>
      <c r="AU170" s="16" t="s">
        <v>88</v>
      </c>
      <c r="AY170" s="16" t="s">
        <v>118</v>
      </c>
      <c r="BE170" s="182">
        <f t="shared" si="4"/>
        <v>0</v>
      </c>
      <c r="BF170" s="182">
        <f t="shared" si="5"/>
        <v>0</v>
      </c>
      <c r="BG170" s="182">
        <f t="shared" si="6"/>
        <v>0</v>
      </c>
      <c r="BH170" s="182">
        <f t="shared" si="7"/>
        <v>0</v>
      </c>
      <c r="BI170" s="182">
        <f t="shared" si="8"/>
        <v>0</v>
      </c>
      <c r="BJ170" s="16" t="s">
        <v>23</v>
      </c>
      <c r="BK170" s="182">
        <f t="shared" si="9"/>
        <v>0</v>
      </c>
      <c r="BL170" s="16" t="s">
        <v>132</v>
      </c>
      <c r="BM170" s="16" t="s">
        <v>365</v>
      </c>
    </row>
    <row r="171" spans="2:65" s="1" customFormat="1" ht="22.5" customHeight="1">
      <c r="B171" s="34"/>
      <c r="C171" s="226" t="s">
        <v>366</v>
      </c>
      <c r="D171" s="226" t="s">
        <v>275</v>
      </c>
      <c r="E171" s="227" t="s">
        <v>367</v>
      </c>
      <c r="F171" s="228" t="s">
        <v>368</v>
      </c>
      <c r="G171" s="229" t="s">
        <v>348</v>
      </c>
      <c r="H171" s="230">
        <v>3</v>
      </c>
      <c r="I171" s="231"/>
      <c r="J171" s="232">
        <f t="shared" si="0"/>
        <v>0</v>
      </c>
      <c r="K171" s="228" t="s">
        <v>36</v>
      </c>
      <c r="L171" s="233"/>
      <c r="M171" s="234" t="s">
        <v>36</v>
      </c>
      <c r="N171" s="235" t="s">
        <v>51</v>
      </c>
      <c r="O171" s="35"/>
      <c r="P171" s="180">
        <f t="shared" si="1"/>
        <v>0</v>
      </c>
      <c r="Q171" s="180">
        <v>0.0004</v>
      </c>
      <c r="R171" s="180">
        <f t="shared" si="2"/>
        <v>0.0012000000000000001</v>
      </c>
      <c r="S171" s="180">
        <v>0</v>
      </c>
      <c r="T171" s="181">
        <f t="shared" si="3"/>
        <v>0</v>
      </c>
      <c r="AR171" s="16" t="s">
        <v>149</v>
      </c>
      <c r="AT171" s="16" t="s">
        <v>275</v>
      </c>
      <c r="AU171" s="16" t="s">
        <v>88</v>
      </c>
      <c r="AY171" s="16" t="s">
        <v>118</v>
      </c>
      <c r="BE171" s="182">
        <f t="shared" si="4"/>
        <v>0</v>
      </c>
      <c r="BF171" s="182">
        <f t="shared" si="5"/>
        <v>0</v>
      </c>
      <c r="BG171" s="182">
        <f t="shared" si="6"/>
        <v>0</v>
      </c>
      <c r="BH171" s="182">
        <f t="shared" si="7"/>
        <v>0</v>
      </c>
      <c r="BI171" s="182">
        <f t="shared" si="8"/>
        <v>0</v>
      </c>
      <c r="BJ171" s="16" t="s">
        <v>23</v>
      </c>
      <c r="BK171" s="182">
        <f t="shared" si="9"/>
        <v>0</v>
      </c>
      <c r="BL171" s="16" t="s">
        <v>132</v>
      </c>
      <c r="BM171" s="16" t="s">
        <v>369</v>
      </c>
    </row>
    <row r="172" spans="2:65" s="1" customFormat="1" ht="22.5" customHeight="1">
      <c r="B172" s="34"/>
      <c r="C172" s="226" t="s">
        <v>370</v>
      </c>
      <c r="D172" s="226" t="s">
        <v>275</v>
      </c>
      <c r="E172" s="227" t="s">
        <v>371</v>
      </c>
      <c r="F172" s="228" t="s">
        <v>372</v>
      </c>
      <c r="G172" s="229" t="s">
        <v>348</v>
      </c>
      <c r="H172" s="230">
        <v>3</v>
      </c>
      <c r="I172" s="231"/>
      <c r="J172" s="232">
        <f t="shared" si="0"/>
        <v>0</v>
      </c>
      <c r="K172" s="228" t="s">
        <v>36</v>
      </c>
      <c r="L172" s="233"/>
      <c r="M172" s="234" t="s">
        <v>36</v>
      </c>
      <c r="N172" s="235" t="s">
        <v>51</v>
      </c>
      <c r="O172" s="35"/>
      <c r="P172" s="180">
        <f t="shared" si="1"/>
        <v>0</v>
      </c>
      <c r="Q172" s="180">
        <v>0</v>
      </c>
      <c r="R172" s="180">
        <f t="shared" si="2"/>
        <v>0</v>
      </c>
      <c r="S172" s="180">
        <v>0</v>
      </c>
      <c r="T172" s="181">
        <f t="shared" si="3"/>
        <v>0</v>
      </c>
      <c r="AR172" s="16" t="s">
        <v>149</v>
      </c>
      <c r="AT172" s="16" t="s">
        <v>275</v>
      </c>
      <c r="AU172" s="16" t="s">
        <v>88</v>
      </c>
      <c r="AY172" s="16" t="s">
        <v>118</v>
      </c>
      <c r="BE172" s="182">
        <f t="shared" si="4"/>
        <v>0</v>
      </c>
      <c r="BF172" s="182">
        <f t="shared" si="5"/>
        <v>0</v>
      </c>
      <c r="BG172" s="182">
        <f t="shared" si="6"/>
        <v>0</v>
      </c>
      <c r="BH172" s="182">
        <f t="shared" si="7"/>
        <v>0</v>
      </c>
      <c r="BI172" s="182">
        <f t="shared" si="8"/>
        <v>0</v>
      </c>
      <c r="BJ172" s="16" t="s">
        <v>23</v>
      </c>
      <c r="BK172" s="182">
        <f t="shared" si="9"/>
        <v>0</v>
      </c>
      <c r="BL172" s="16" t="s">
        <v>132</v>
      </c>
      <c r="BM172" s="16" t="s">
        <v>373</v>
      </c>
    </row>
    <row r="173" spans="2:65" s="1" customFormat="1" ht="22.5" customHeight="1">
      <c r="B173" s="34"/>
      <c r="C173" s="171" t="s">
        <v>374</v>
      </c>
      <c r="D173" s="171" t="s">
        <v>119</v>
      </c>
      <c r="E173" s="172" t="s">
        <v>375</v>
      </c>
      <c r="F173" s="173" t="s">
        <v>376</v>
      </c>
      <c r="G173" s="174" t="s">
        <v>122</v>
      </c>
      <c r="H173" s="175">
        <v>15</v>
      </c>
      <c r="I173" s="176"/>
      <c r="J173" s="177">
        <f t="shared" si="0"/>
        <v>0</v>
      </c>
      <c r="K173" s="173" t="s">
        <v>36</v>
      </c>
      <c r="L173" s="54"/>
      <c r="M173" s="178" t="s">
        <v>36</v>
      </c>
      <c r="N173" s="179" t="s">
        <v>51</v>
      </c>
      <c r="O173" s="35"/>
      <c r="P173" s="180">
        <f t="shared" si="1"/>
        <v>0</v>
      </c>
      <c r="Q173" s="180">
        <v>8E-05</v>
      </c>
      <c r="R173" s="180">
        <f t="shared" si="2"/>
        <v>0.0012000000000000001</v>
      </c>
      <c r="S173" s="180">
        <v>0</v>
      </c>
      <c r="T173" s="181">
        <f t="shared" si="3"/>
        <v>0</v>
      </c>
      <c r="AR173" s="16" t="s">
        <v>132</v>
      </c>
      <c r="AT173" s="16" t="s">
        <v>119</v>
      </c>
      <c r="AU173" s="16" t="s">
        <v>88</v>
      </c>
      <c r="AY173" s="16" t="s">
        <v>118</v>
      </c>
      <c r="BE173" s="182">
        <f t="shared" si="4"/>
        <v>0</v>
      </c>
      <c r="BF173" s="182">
        <f t="shared" si="5"/>
        <v>0</v>
      </c>
      <c r="BG173" s="182">
        <f t="shared" si="6"/>
        <v>0</v>
      </c>
      <c r="BH173" s="182">
        <f t="shared" si="7"/>
        <v>0</v>
      </c>
      <c r="BI173" s="182">
        <f t="shared" si="8"/>
        <v>0</v>
      </c>
      <c r="BJ173" s="16" t="s">
        <v>23</v>
      </c>
      <c r="BK173" s="182">
        <f t="shared" si="9"/>
        <v>0</v>
      </c>
      <c r="BL173" s="16" t="s">
        <v>132</v>
      </c>
      <c r="BM173" s="16" t="s">
        <v>377</v>
      </c>
    </row>
    <row r="174" spans="2:65" s="1" customFormat="1" ht="22.5" customHeight="1">
      <c r="B174" s="34"/>
      <c r="C174" s="171" t="s">
        <v>378</v>
      </c>
      <c r="D174" s="171" t="s">
        <v>119</v>
      </c>
      <c r="E174" s="172" t="s">
        <v>379</v>
      </c>
      <c r="F174" s="173" t="s">
        <v>380</v>
      </c>
      <c r="G174" s="174" t="s">
        <v>122</v>
      </c>
      <c r="H174" s="175">
        <v>15</v>
      </c>
      <c r="I174" s="176"/>
      <c r="J174" s="177">
        <f t="shared" si="0"/>
        <v>0</v>
      </c>
      <c r="K174" s="173" t="s">
        <v>36</v>
      </c>
      <c r="L174" s="54"/>
      <c r="M174" s="178" t="s">
        <v>36</v>
      </c>
      <c r="N174" s="179" t="s">
        <v>51</v>
      </c>
      <c r="O174" s="35"/>
      <c r="P174" s="180">
        <f t="shared" si="1"/>
        <v>0</v>
      </c>
      <c r="Q174" s="180">
        <v>0</v>
      </c>
      <c r="R174" s="180">
        <f t="shared" si="2"/>
        <v>0</v>
      </c>
      <c r="S174" s="180">
        <v>0</v>
      </c>
      <c r="T174" s="181">
        <f t="shared" si="3"/>
        <v>0</v>
      </c>
      <c r="AR174" s="16" t="s">
        <v>132</v>
      </c>
      <c r="AT174" s="16" t="s">
        <v>119</v>
      </c>
      <c r="AU174" s="16" t="s">
        <v>88</v>
      </c>
      <c r="AY174" s="16" t="s">
        <v>118</v>
      </c>
      <c r="BE174" s="182">
        <f t="shared" si="4"/>
        <v>0</v>
      </c>
      <c r="BF174" s="182">
        <f t="shared" si="5"/>
        <v>0</v>
      </c>
      <c r="BG174" s="182">
        <f t="shared" si="6"/>
        <v>0</v>
      </c>
      <c r="BH174" s="182">
        <f t="shared" si="7"/>
        <v>0</v>
      </c>
      <c r="BI174" s="182">
        <f t="shared" si="8"/>
        <v>0</v>
      </c>
      <c r="BJ174" s="16" t="s">
        <v>23</v>
      </c>
      <c r="BK174" s="182">
        <f t="shared" si="9"/>
        <v>0</v>
      </c>
      <c r="BL174" s="16" t="s">
        <v>132</v>
      </c>
      <c r="BM174" s="16" t="s">
        <v>381</v>
      </c>
    </row>
    <row r="175" spans="2:65" s="1" customFormat="1" ht="31.5" customHeight="1">
      <c r="B175" s="34"/>
      <c r="C175" s="171" t="s">
        <v>382</v>
      </c>
      <c r="D175" s="171" t="s">
        <v>119</v>
      </c>
      <c r="E175" s="172" t="s">
        <v>383</v>
      </c>
      <c r="F175" s="173" t="s">
        <v>384</v>
      </c>
      <c r="G175" s="174" t="s">
        <v>122</v>
      </c>
      <c r="H175" s="175">
        <v>65</v>
      </c>
      <c r="I175" s="176"/>
      <c r="J175" s="177">
        <f t="shared" si="0"/>
        <v>0</v>
      </c>
      <c r="K175" s="173" t="s">
        <v>225</v>
      </c>
      <c r="L175" s="54"/>
      <c r="M175" s="178" t="s">
        <v>36</v>
      </c>
      <c r="N175" s="179" t="s">
        <v>51</v>
      </c>
      <c r="O175" s="35"/>
      <c r="P175" s="180">
        <f t="shared" si="1"/>
        <v>0</v>
      </c>
      <c r="Q175" s="180">
        <v>0.14321</v>
      </c>
      <c r="R175" s="180">
        <f t="shared" si="2"/>
        <v>9.30865</v>
      </c>
      <c r="S175" s="180">
        <v>0</v>
      </c>
      <c r="T175" s="181">
        <f t="shared" si="3"/>
        <v>0</v>
      </c>
      <c r="AR175" s="16" t="s">
        <v>132</v>
      </c>
      <c r="AT175" s="16" t="s">
        <v>119</v>
      </c>
      <c r="AU175" s="16" t="s">
        <v>88</v>
      </c>
      <c r="AY175" s="16" t="s">
        <v>118</v>
      </c>
      <c r="BE175" s="182">
        <f t="shared" si="4"/>
        <v>0</v>
      </c>
      <c r="BF175" s="182">
        <f t="shared" si="5"/>
        <v>0</v>
      </c>
      <c r="BG175" s="182">
        <f t="shared" si="6"/>
        <v>0</v>
      </c>
      <c r="BH175" s="182">
        <f t="shared" si="7"/>
        <v>0</v>
      </c>
      <c r="BI175" s="182">
        <f t="shared" si="8"/>
        <v>0</v>
      </c>
      <c r="BJ175" s="16" t="s">
        <v>23</v>
      </c>
      <c r="BK175" s="182">
        <f t="shared" si="9"/>
        <v>0</v>
      </c>
      <c r="BL175" s="16" t="s">
        <v>132</v>
      </c>
      <c r="BM175" s="16" t="s">
        <v>385</v>
      </c>
    </row>
    <row r="176" spans="2:51" s="11" customFormat="1" ht="13.5">
      <c r="B176" s="199"/>
      <c r="C176" s="200"/>
      <c r="D176" s="201" t="s">
        <v>227</v>
      </c>
      <c r="E176" s="202" t="s">
        <v>36</v>
      </c>
      <c r="F176" s="203" t="s">
        <v>228</v>
      </c>
      <c r="G176" s="200"/>
      <c r="H176" s="204" t="s">
        <v>36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227</v>
      </c>
      <c r="AU176" s="210" t="s">
        <v>88</v>
      </c>
      <c r="AV176" s="11" t="s">
        <v>23</v>
      </c>
      <c r="AW176" s="11" t="s">
        <v>45</v>
      </c>
      <c r="AX176" s="11" t="s">
        <v>80</v>
      </c>
      <c r="AY176" s="210" t="s">
        <v>118</v>
      </c>
    </row>
    <row r="177" spans="2:51" s="12" customFormat="1" ht="13.5">
      <c r="B177" s="211"/>
      <c r="C177" s="212"/>
      <c r="D177" s="213" t="s">
        <v>227</v>
      </c>
      <c r="E177" s="214" t="s">
        <v>36</v>
      </c>
      <c r="F177" s="215" t="s">
        <v>386</v>
      </c>
      <c r="G177" s="212"/>
      <c r="H177" s="216">
        <v>65</v>
      </c>
      <c r="I177" s="217"/>
      <c r="J177" s="212"/>
      <c r="K177" s="212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227</v>
      </c>
      <c r="AU177" s="222" t="s">
        <v>88</v>
      </c>
      <c r="AV177" s="12" t="s">
        <v>88</v>
      </c>
      <c r="AW177" s="12" t="s">
        <v>45</v>
      </c>
      <c r="AX177" s="12" t="s">
        <v>80</v>
      </c>
      <c r="AY177" s="222" t="s">
        <v>118</v>
      </c>
    </row>
    <row r="178" spans="2:65" s="1" customFormat="1" ht="31.5" customHeight="1">
      <c r="B178" s="34"/>
      <c r="C178" s="171" t="s">
        <v>387</v>
      </c>
      <c r="D178" s="171" t="s">
        <v>119</v>
      </c>
      <c r="E178" s="172" t="s">
        <v>388</v>
      </c>
      <c r="F178" s="173" t="s">
        <v>389</v>
      </c>
      <c r="G178" s="174" t="s">
        <v>122</v>
      </c>
      <c r="H178" s="175">
        <v>148.45</v>
      </c>
      <c r="I178" s="176"/>
      <c r="J178" s="177">
        <f>ROUND(I178*H178,2)</f>
        <v>0</v>
      </c>
      <c r="K178" s="173" t="s">
        <v>225</v>
      </c>
      <c r="L178" s="54"/>
      <c r="M178" s="178" t="s">
        <v>36</v>
      </c>
      <c r="N178" s="179" t="s">
        <v>51</v>
      </c>
      <c r="O178" s="35"/>
      <c r="P178" s="180">
        <f>O178*H178</f>
        <v>0</v>
      </c>
      <c r="Q178" s="180">
        <v>0.1554</v>
      </c>
      <c r="R178" s="180">
        <f>Q178*H178</f>
        <v>23.06913</v>
      </c>
      <c r="S178" s="180">
        <v>0</v>
      </c>
      <c r="T178" s="181">
        <f>S178*H178</f>
        <v>0</v>
      </c>
      <c r="AR178" s="16" t="s">
        <v>132</v>
      </c>
      <c r="AT178" s="16" t="s">
        <v>119</v>
      </c>
      <c r="AU178" s="16" t="s">
        <v>88</v>
      </c>
      <c r="AY178" s="16" t="s">
        <v>118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6" t="s">
        <v>23</v>
      </c>
      <c r="BK178" s="182">
        <f>ROUND(I178*H178,2)</f>
        <v>0</v>
      </c>
      <c r="BL178" s="16" t="s">
        <v>132</v>
      </c>
      <c r="BM178" s="16" t="s">
        <v>390</v>
      </c>
    </row>
    <row r="179" spans="2:51" s="11" customFormat="1" ht="13.5">
      <c r="B179" s="199"/>
      <c r="C179" s="200"/>
      <c r="D179" s="201" t="s">
        <v>227</v>
      </c>
      <c r="E179" s="202" t="s">
        <v>36</v>
      </c>
      <c r="F179" s="203" t="s">
        <v>228</v>
      </c>
      <c r="G179" s="200"/>
      <c r="H179" s="204" t="s">
        <v>36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227</v>
      </c>
      <c r="AU179" s="210" t="s">
        <v>88</v>
      </c>
      <c r="AV179" s="11" t="s">
        <v>23</v>
      </c>
      <c r="AW179" s="11" t="s">
        <v>45</v>
      </c>
      <c r="AX179" s="11" t="s">
        <v>80</v>
      </c>
      <c r="AY179" s="210" t="s">
        <v>118</v>
      </c>
    </row>
    <row r="180" spans="2:51" s="12" customFormat="1" ht="13.5">
      <c r="B180" s="211"/>
      <c r="C180" s="212"/>
      <c r="D180" s="213" t="s">
        <v>227</v>
      </c>
      <c r="E180" s="214" t="s">
        <v>36</v>
      </c>
      <c r="F180" s="215" t="s">
        <v>391</v>
      </c>
      <c r="G180" s="212"/>
      <c r="H180" s="216">
        <v>148.45</v>
      </c>
      <c r="I180" s="217"/>
      <c r="J180" s="212"/>
      <c r="K180" s="212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227</v>
      </c>
      <c r="AU180" s="222" t="s">
        <v>88</v>
      </c>
      <c r="AV180" s="12" t="s">
        <v>88</v>
      </c>
      <c r="AW180" s="12" t="s">
        <v>45</v>
      </c>
      <c r="AX180" s="12" t="s">
        <v>80</v>
      </c>
      <c r="AY180" s="222" t="s">
        <v>118</v>
      </c>
    </row>
    <row r="181" spans="2:65" s="1" customFormat="1" ht="22.5" customHeight="1">
      <c r="B181" s="34"/>
      <c r="C181" s="226" t="s">
        <v>392</v>
      </c>
      <c r="D181" s="226" t="s">
        <v>275</v>
      </c>
      <c r="E181" s="227" t="s">
        <v>393</v>
      </c>
      <c r="F181" s="228" t="s">
        <v>394</v>
      </c>
      <c r="G181" s="229" t="s">
        <v>348</v>
      </c>
      <c r="H181" s="230">
        <v>234.795</v>
      </c>
      <c r="I181" s="231"/>
      <c r="J181" s="232">
        <f>ROUND(I181*H181,2)</f>
        <v>0</v>
      </c>
      <c r="K181" s="228" t="s">
        <v>225</v>
      </c>
      <c r="L181" s="233"/>
      <c r="M181" s="234" t="s">
        <v>36</v>
      </c>
      <c r="N181" s="235" t="s">
        <v>51</v>
      </c>
      <c r="O181" s="35"/>
      <c r="P181" s="180">
        <f>O181*H181</f>
        <v>0</v>
      </c>
      <c r="Q181" s="180">
        <v>0.0821</v>
      </c>
      <c r="R181" s="180">
        <f>Q181*H181</f>
        <v>19.2766695</v>
      </c>
      <c r="S181" s="180">
        <v>0</v>
      </c>
      <c r="T181" s="181">
        <f>S181*H181</f>
        <v>0</v>
      </c>
      <c r="AR181" s="16" t="s">
        <v>149</v>
      </c>
      <c r="AT181" s="16" t="s">
        <v>275</v>
      </c>
      <c r="AU181" s="16" t="s">
        <v>88</v>
      </c>
      <c r="AY181" s="16" t="s">
        <v>118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6" t="s">
        <v>23</v>
      </c>
      <c r="BK181" s="182">
        <f>ROUND(I181*H181,2)</f>
        <v>0</v>
      </c>
      <c r="BL181" s="16" t="s">
        <v>132</v>
      </c>
      <c r="BM181" s="16" t="s">
        <v>395</v>
      </c>
    </row>
    <row r="182" spans="2:51" s="11" customFormat="1" ht="13.5">
      <c r="B182" s="199"/>
      <c r="C182" s="200"/>
      <c r="D182" s="201" t="s">
        <v>227</v>
      </c>
      <c r="E182" s="202" t="s">
        <v>36</v>
      </c>
      <c r="F182" s="203" t="s">
        <v>228</v>
      </c>
      <c r="G182" s="200"/>
      <c r="H182" s="204" t="s">
        <v>36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227</v>
      </c>
      <c r="AU182" s="210" t="s">
        <v>88</v>
      </c>
      <c r="AV182" s="11" t="s">
        <v>23</v>
      </c>
      <c r="AW182" s="11" t="s">
        <v>45</v>
      </c>
      <c r="AX182" s="11" t="s">
        <v>80</v>
      </c>
      <c r="AY182" s="210" t="s">
        <v>118</v>
      </c>
    </row>
    <row r="183" spans="2:51" s="12" customFormat="1" ht="13.5">
      <c r="B183" s="211"/>
      <c r="C183" s="212"/>
      <c r="D183" s="201" t="s">
        <v>227</v>
      </c>
      <c r="E183" s="223" t="s">
        <v>36</v>
      </c>
      <c r="F183" s="224" t="s">
        <v>396</v>
      </c>
      <c r="G183" s="212"/>
      <c r="H183" s="225">
        <v>163.295</v>
      </c>
      <c r="I183" s="217"/>
      <c r="J183" s="212"/>
      <c r="K183" s="212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227</v>
      </c>
      <c r="AU183" s="222" t="s">
        <v>88</v>
      </c>
      <c r="AV183" s="12" t="s">
        <v>88</v>
      </c>
      <c r="AW183" s="12" t="s">
        <v>45</v>
      </c>
      <c r="AX183" s="12" t="s">
        <v>80</v>
      </c>
      <c r="AY183" s="222" t="s">
        <v>118</v>
      </c>
    </row>
    <row r="184" spans="2:51" s="12" customFormat="1" ht="13.5">
      <c r="B184" s="211"/>
      <c r="C184" s="212"/>
      <c r="D184" s="213" t="s">
        <v>227</v>
      </c>
      <c r="E184" s="214" t="s">
        <v>36</v>
      </c>
      <c r="F184" s="215" t="s">
        <v>397</v>
      </c>
      <c r="G184" s="212"/>
      <c r="H184" s="216">
        <v>71.5</v>
      </c>
      <c r="I184" s="217"/>
      <c r="J184" s="212"/>
      <c r="K184" s="212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227</v>
      </c>
      <c r="AU184" s="222" t="s">
        <v>88</v>
      </c>
      <c r="AV184" s="12" t="s">
        <v>88</v>
      </c>
      <c r="AW184" s="12" t="s">
        <v>45</v>
      </c>
      <c r="AX184" s="12" t="s">
        <v>80</v>
      </c>
      <c r="AY184" s="222" t="s">
        <v>118</v>
      </c>
    </row>
    <row r="185" spans="2:65" s="1" customFormat="1" ht="22.5" customHeight="1">
      <c r="B185" s="34"/>
      <c r="C185" s="171" t="s">
        <v>398</v>
      </c>
      <c r="D185" s="171" t="s">
        <v>119</v>
      </c>
      <c r="E185" s="172" t="s">
        <v>399</v>
      </c>
      <c r="F185" s="173" t="s">
        <v>400</v>
      </c>
      <c r="G185" s="174" t="s">
        <v>152</v>
      </c>
      <c r="H185" s="175">
        <v>8.538</v>
      </c>
      <c r="I185" s="176"/>
      <c r="J185" s="177">
        <f>ROUND(I185*H185,2)</f>
        <v>0</v>
      </c>
      <c r="K185" s="173" t="s">
        <v>225</v>
      </c>
      <c r="L185" s="54"/>
      <c r="M185" s="178" t="s">
        <v>36</v>
      </c>
      <c r="N185" s="179" t="s">
        <v>51</v>
      </c>
      <c r="O185" s="35"/>
      <c r="P185" s="180">
        <f>O185*H185</f>
        <v>0</v>
      </c>
      <c r="Q185" s="180">
        <v>2.25634</v>
      </c>
      <c r="R185" s="180">
        <f>Q185*H185</f>
        <v>19.26463092</v>
      </c>
      <c r="S185" s="180">
        <v>0</v>
      </c>
      <c r="T185" s="181">
        <f>S185*H185</f>
        <v>0</v>
      </c>
      <c r="AR185" s="16" t="s">
        <v>132</v>
      </c>
      <c r="AT185" s="16" t="s">
        <v>119</v>
      </c>
      <c r="AU185" s="16" t="s">
        <v>88</v>
      </c>
      <c r="AY185" s="16" t="s">
        <v>118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6" t="s">
        <v>23</v>
      </c>
      <c r="BK185" s="182">
        <f>ROUND(I185*H185,2)</f>
        <v>0</v>
      </c>
      <c r="BL185" s="16" t="s">
        <v>132</v>
      </c>
      <c r="BM185" s="16" t="s">
        <v>401</v>
      </c>
    </row>
    <row r="186" spans="2:51" s="11" customFormat="1" ht="13.5">
      <c r="B186" s="199"/>
      <c r="C186" s="200"/>
      <c r="D186" s="201" t="s">
        <v>227</v>
      </c>
      <c r="E186" s="202" t="s">
        <v>36</v>
      </c>
      <c r="F186" s="203" t="s">
        <v>228</v>
      </c>
      <c r="G186" s="200"/>
      <c r="H186" s="204" t="s">
        <v>36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227</v>
      </c>
      <c r="AU186" s="210" t="s">
        <v>88</v>
      </c>
      <c r="AV186" s="11" t="s">
        <v>23</v>
      </c>
      <c r="AW186" s="11" t="s">
        <v>45</v>
      </c>
      <c r="AX186" s="11" t="s">
        <v>80</v>
      </c>
      <c r="AY186" s="210" t="s">
        <v>118</v>
      </c>
    </row>
    <row r="187" spans="2:51" s="12" customFormat="1" ht="13.5">
      <c r="B187" s="211"/>
      <c r="C187" s="212"/>
      <c r="D187" s="213" t="s">
        <v>227</v>
      </c>
      <c r="E187" s="214" t="s">
        <v>36</v>
      </c>
      <c r="F187" s="215" t="s">
        <v>402</v>
      </c>
      <c r="G187" s="212"/>
      <c r="H187" s="216">
        <v>8.538</v>
      </c>
      <c r="I187" s="217"/>
      <c r="J187" s="212"/>
      <c r="K187" s="212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227</v>
      </c>
      <c r="AU187" s="222" t="s">
        <v>88</v>
      </c>
      <c r="AV187" s="12" t="s">
        <v>88</v>
      </c>
      <c r="AW187" s="12" t="s">
        <v>45</v>
      </c>
      <c r="AX187" s="12" t="s">
        <v>80</v>
      </c>
      <c r="AY187" s="222" t="s">
        <v>118</v>
      </c>
    </row>
    <row r="188" spans="2:65" s="1" customFormat="1" ht="22.5" customHeight="1">
      <c r="B188" s="34"/>
      <c r="C188" s="171" t="s">
        <v>403</v>
      </c>
      <c r="D188" s="171" t="s">
        <v>119</v>
      </c>
      <c r="E188" s="172" t="s">
        <v>404</v>
      </c>
      <c r="F188" s="173" t="s">
        <v>405</v>
      </c>
      <c r="G188" s="174" t="s">
        <v>122</v>
      </c>
      <c r="H188" s="175">
        <v>23</v>
      </c>
      <c r="I188" s="176"/>
      <c r="J188" s="177">
        <f>ROUND(I188*H188,2)</f>
        <v>0</v>
      </c>
      <c r="K188" s="173" t="s">
        <v>225</v>
      </c>
      <c r="L188" s="54"/>
      <c r="M188" s="178" t="s">
        <v>36</v>
      </c>
      <c r="N188" s="179" t="s">
        <v>51</v>
      </c>
      <c r="O188" s="35"/>
      <c r="P188" s="180">
        <f>O188*H188</f>
        <v>0</v>
      </c>
      <c r="Q188" s="180">
        <v>3E-05</v>
      </c>
      <c r="R188" s="180">
        <f>Q188*H188</f>
        <v>0.00069</v>
      </c>
      <c r="S188" s="180">
        <v>0</v>
      </c>
      <c r="T188" s="181">
        <f>S188*H188</f>
        <v>0</v>
      </c>
      <c r="AR188" s="16" t="s">
        <v>132</v>
      </c>
      <c r="AT188" s="16" t="s">
        <v>119</v>
      </c>
      <c r="AU188" s="16" t="s">
        <v>88</v>
      </c>
      <c r="AY188" s="16" t="s">
        <v>118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6" t="s">
        <v>23</v>
      </c>
      <c r="BK188" s="182">
        <f>ROUND(I188*H188,2)</f>
        <v>0</v>
      </c>
      <c r="BL188" s="16" t="s">
        <v>132</v>
      </c>
      <c r="BM188" s="16" t="s">
        <v>406</v>
      </c>
    </row>
    <row r="189" spans="2:51" s="11" customFormat="1" ht="13.5">
      <c r="B189" s="199"/>
      <c r="C189" s="200"/>
      <c r="D189" s="201" t="s">
        <v>227</v>
      </c>
      <c r="E189" s="202" t="s">
        <v>36</v>
      </c>
      <c r="F189" s="203" t="s">
        <v>228</v>
      </c>
      <c r="G189" s="200"/>
      <c r="H189" s="204" t="s">
        <v>36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227</v>
      </c>
      <c r="AU189" s="210" t="s">
        <v>88</v>
      </c>
      <c r="AV189" s="11" t="s">
        <v>23</v>
      </c>
      <c r="AW189" s="11" t="s">
        <v>45</v>
      </c>
      <c r="AX189" s="11" t="s">
        <v>80</v>
      </c>
      <c r="AY189" s="210" t="s">
        <v>118</v>
      </c>
    </row>
    <row r="190" spans="2:51" s="12" customFormat="1" ht="13.5">
      <c r="B190" s="211"/>
      <c r="C190" s="212"/>
      <c r="D190" s="213" t="s">
        <v>227</v>
      </c>
      <c r="E190" s="214" t="s">
        <v>36</v>
      </c>
      <c r="F190" s="215" t="s">
        <v>407</v>
      </c>
      <c r="G190" s="212"/>
      <c r="H190" s="216">
        <v>23</v>
      </c>
      <c r="I190" s="217"/>
      <c r="J190" s="212"/>
      <c r="K190" s="212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227</v>
      </c>
      <c r="AU190" s="222" t="s">
        <v>88</v>
      </c>
      <c r="AV190" s="12" t="s">
        <v>88</v>
      </c>
      <c r="AW190" s="12" t="s">
        <v>45</v>
      </c>
      <c r="AX190" s="12" t="s">
        <v>80</v>
      </c>
      <c r="AY190" s="222" t="s">
        <v>118</v>
      </c>
    </row>
    <row r="191" spans="2:65" s="1" customFormat="1" ht="22.5" customHeight="1">
      <c r="B191" s="34"/>
      <c r="C191" s="171" t="s">
        <v>408</v>
      </c>
      <c r="D191" s="171" t="s">
        <v>119</v>
      </c>
      <c r="E191" s="172" t="s">
        <v>409</v>
      </c>
      <c r="F191" s="173" t="s">
        <v>410</v>
      </c>
      <c r="G191" s="174" t="s">
        <v>348</v>
      </c>
      <c r="H191" s="175">
        <v>1</v>
      </c>
      <c r="I191" s="176"/>
      <c r="J191" s="177">
        <f>ROUND(I191*H191,2)</f>
        <v>0</v>
      </c>
      <c r="K191" s="173" t="s">
        <v>225</v>
      </c>
      <c r="L191" s="54"/>
      <c r="M191" s="178" t="s">
        <v>36</v>
      </c>
      <c r="N191" s="179" t="s">
        <v>51</v>
      </c>
      <c r="O191" s="35"/>
      <c r="P191" s="180">
        <f>O191*H191</f>
        <v>0</v>
      </c>
      <c r="Q191" s="180">
        <v>0</v>
      </c>
      <c r="R191" s="180">
        <f>Q191*H191</f>
        <v>0</v>
      </c>
      <c r="S191" s="180">
        <v>0.082</v>
      </c>
      <c r="T191" s="181">
        <f>S191*H191</f>
        <v>0.082</v>
      </c>
      <c r="AR191" s="16" t="s">
        <v>132</v>
      </c>
      <c r="AT191" s="16" t="s">
        <v>119</v>
      </c>
      <c r="AU191" s="16" t="s">
        <v>88</v>
      </c>
      <c r="AY191" s="16" t="s">
        <v>118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6" t="s">
        <v>23</v>
      </c>
      <c r="BK191" s="182">
        <f>ROUND(I191*H191,2)</f>
        <v>0</v>
      </c>
      <c r="BL191" s="16" t="s">
        <v>132</v>
      </c>
      <c r="BM191" s="16" t="s">
        <v>411</v>
      </c>
    </row>
    <row r="192" spans="2:51" s="11" customFormat="1" ht="13.5">
      <c r="B192" s="199"/>
      <c r="C192" s="200"/>
      <c r="D192" s="201" t="s">
        <v>227</v>
      </c>
      <c r="E192" s="202" t="s">
        <v>36</v>
      </c>
      <c r="F192" s="203" t="s">
        <v>228</v>
      </c>
      <c r="G192" s="200"/>
      <c r="H192" s="204" t="s">
        <v>36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227</v>
      </c>
      <c r="AU192" s="210" t="s">
        <v>88</v>
      </c>
      <c r="AV192" s="11" t="s">
        <v>23</v>
      </c>
      <c r="AW192" s="11" t="s">
        <v>45</v>
      </c>
      <c r="AX192" s="11" t="s">
        <v>80</v>
      </c>
      <c r="AY192" s="210" t="s">
        <v>118</v>
      </c>
    </row>
    <row r="193" spans="2:51" s="12" customFormat="1" ht="13.5">
      <c r="B193" s="211"/>
      <c r="C193" s="212"/>
      <c r="D193" s="201" t="s">
        <v>227</v>
      </c>
      <c r="E193" s="223" t="s">
        <v>36</v>
      </c>
      <c r="F193" s="224" t="s">
        <v>23</v>
      </c>
      <c r="G193" s="212"/>
      <c r="H193" s="225">
        <v>1</v>
      </c>
      <c r="I193" s="217"/>
      <c r="J193" s="212"/>
      <c r="K193" s="212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227</v>
      </c>
      <c r="AU193" s="222" t="s">
        <v>88</v>
      </c>
      <c r="AV193" s="12" t="s">
        <v>88</v>
      </c>
      <c r="AW193" s="12" t="s">
        <v>45</v>
      </c>
      <c r="AX193" s="12" t="s">
        <v>80</v>
      </c>
      <c r="AY193" s="222" t="s">
        <v>118</v>
      </c>
    </row>
    <row r="194" spans="2:63" s="9" customFormat="1" ht="29.85" customHeight="1">
      <c r="B194" s="157"/>
      <c r="C194" s="158"/>
      <c r="D194" s="159" t="s">
        <v>79</v>
      </c>
      <c r="E194" s="197" t="s">
        <v>412</v>
      </c>
      <c r="F194" s="197" t="s">
        <v>413</v>
      </c>
      <c r="G194" s="158"/>
      <c r="H194" s="158"/>
      <c r="I194" s="161"/>
      <c r="J194" s="198">
        <f>BK194</f>
        <v>0</v>
      </c>
      <c r="K194" s="158"/>
      <c r="L194" s="163"/>
      <c r="M194" s="164"/>
      <c r="N194" s="165"/>
      <c r="O194" s="165"/>
      <c r="P194" s="166">
        <f>SUM(P195:P199)</f>
        <v>0</v>
      </c>
      <c r="Q194" s="165"/>
      <c r="R194" s="166">
        <f>SUM(R195:R199)</f>
        <v>0</v>
      </c>
      <c r="S194" s="165"/>
      <c r="T194" s="167">
        <f>SUM(T195:T199)</f>
        <v>0</v>
      </c>
      <c r="AR194" s="168" t="s">
        <v>23</v>
      </c>
      <c r="AT194" s="169" t="s">
        <v>79</v>
      </c>
      <c r="AU194" s="169" t="s">
        <v>23</v>
      </c>
      <c r="AY194" s="168" t="s">
        <v>118</v>
      </c>
      <c r="BK194" s="170">
        <f>SUM(BK195:BK199)</f>
        <v>0</v>
      </c>
    </row>
    <row r="195" spans="2:65" s="1" customFormat="1" ht="22.5" customHeight="1">
      <c r="B195" s="34"/>
      <c r="C195" s="171" t="s">
        <v>414</v>
      </c>
      <c r="D195" s="171" t="s">
        <v>119</v>
      </c>
      <c r="E195" s="172" t="s">
        <v>415</v>
      </c>
      <c r="F195" s="173" t="s">
        <v>416</v>
      </c>
      <c r="G195" s="174" t="s">
        <v>256</v>
      </c>
      <c r="H195" s="175">
        <v>337.91</v>
      </c>
      <c r="I195" s="176"/>
      <c r="J195" s="177">
        <f>ROUND(I195*H195,2)</f>
        <v>0</v>
      </c>
      <c r="K195" s="173" t="s">
        <v>225</v>
      </c>
      <c r="L195" s="54"/>
      <c r="M195" s="178" t="s">
        <v>36</v>
      </c>
      <c r="N195" s="179" t="s">
        <v>51</v>
      </c>
      <c r="O195" s="35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AR195" s="16" t="s">
        <v>132</v>
      </c>
      <c r="AT195" s="16" t="s">
        <v>119</v>
      </c>
      <c r="AU195" s="16" t="s">
        <v>88</v>
      </c>
      <c r="AY195" s="16" t="s">
        <v>118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6" t="s">
        <v>23</v>
      </c>
      <c r="BK195" s="182">
        <f>ROUND(I195*H195,2)</f>
        <v>0</v>
      </c>
      <c r="BL195" s="16" t="s">
        <v>132</v>
      </c>
      <c r="BM195" s="16" t="s">
        <v>417</v>
      </c>
    </row>
    <row r="196" spans="2:51" s="12" customFormat="1" ht="13.5">
      <c r="B196" s="211"/>
      <c r="C196" s="212"/>
      <c r="D196" s="213" t="s">
        <v>227</v>
      </c>
      <c r="E196" s="212"/>
      <c r="F196" s="215" t="s">
        <v>418</v>
      </c>
      <c r="G196" s="212"/>
      <c r="H196" s="216">
        <v>337.91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227</v>
      </c>
      <c r="AU196" s="222" t="s">
        <v>88</v>
      </c>
      <c r="AV196" s="12" t="s">
        <v>88</v>
      </c>
      <c r="AW196" s="12" t="s">
        <v>4</v>
      </c>
      <c r="AX196" s="12" t="s">
        <v>23</v>
      </c>
      <c r="AY196" s="222" t="s">
        <v>118</v>
      </c>
    </row>
    <row r="197" spans="2:65" s="1" customFormat="1" ht="22.5" customHeight="1">
      <c r="B197" s="34"/>
      <c r="C197" s="171" t="s">
        <v>419</v>
      </c>
      <c r="D197" s="171" t="s">
        <v>119</v>
      </c>
      <c r="E197" s="172" t="s">
        <v>420</v>
      </c>
      <c r="F197" s="173" t="s">
        <v>421</v>
      </c>
      <c r="G197" s="174" t="s">
        <v>256</v>
      </c>
      <c r="H197" s="175">
        <v>33.791</v>
      </c>
      <c r="I197" s="176"/>
      <c r="J197" s="177">
        <f>ROUND(I197*H197,2)</f>
        <v>0</v>
      </c>
      <c r="K197" s="173" t="s">
        <v>225</v>
      </c>
      <c r="L197" s="54"/>
      <c r="M197" s="178" t="s">
        <v>36</v>
      </c>
      <c r="N197" s="179" t="s">
        <v>51</v>
      </c>
      <c r="O197" s="35"/>
      <c r="P197" s="180">
        <f>O197*H197</f>
        <v>0</v>
      </c>
      <c r="Q197" s="180">
        <v>0</v>
      </c>
      <c r="R197" s="180">
        <f>Q197*H197</f>
        <v>0</v>
      </c>
      <c r="S197" s="180">
        <v>0</v>
      </c>
      <c r="T197" s="181">
        <f>S197*H197</f>
        <v>0</v>
      </c>
      <c r="AR197" s="16" t="s">
        <v>132</v>
      </c>
      <c r="AT197" s="16" t="s">
        <v>119</v>
      </c>
      <c r="AU197" s="16" t="s">
        <v>88</v>
      </c>
      <c r="AY197" s="16" t="s">
        <v>118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6" t="s">
        <v>23</v>
      </c>
      <c r="BK197" s="182">
        <f>ROUND(I197*H197,2)</f>
        <v>0</v>
      </c>
      <c r="BL197" s="16" t="s">
        <v>132</v>
      </c>
      <c r="BM197" s="16" t="s">
        <v>422</v>
      </c>
    </row>
    <row r="198" spans="2:65" s="1" customFormat="1" ht="22.5" customHeight="1">
      <c r="B198" s="34"/>
      <c r="C198" s="171" t="s">
        <v>423</v>
      </c>
      <c r="D198" s="171" t="s">
        <v>119</v>
      </c>
      <c r="E198" s="172" t="s">
        <v>424</v>
      </c>
      <c r="F198" s="173" t="s">
        <v>425</v>
      </c>
      <c r="G198" s="174" t="s">
        <v>256</v>
      </c>
      <c r="H198" s="175">
        <v>4.541</v>
      </c>
      <c r="I198" s="176"/>
      <c r="J198" s="177">
        <f>ROUND(I198*H198,2)</f>
        <v>0</v>
      </c>
      <c r="K198" s="173" t="s">
        <v>225</v>
      </c>
      <c r="L198" s="54"/>
      <c r="M198" s="178" t="s">
        <v>36</v>
      </c>
      <c r="N198" s="179" t="s">
        <v>51</v>
      </c>
      <c r="O198" s="35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AR198" s="16" t="s">
        <v>132</v>
      </c>
      <c r="AT198" s="16" t="s">
        <v>119</v>
      </c>
      <c r="AU198" s="16" t="s">
        <v>88</v>
      </c>
      <c r="AY198" s="16" t="s">
        <v>118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6" t="s">
        <v>23</v>
      </c>
      <c r="BK198" s="182">
        <f>ROUND(I198*H198,2)</f>
        <v>0</v>
      </c>
      <c r="BL198" s="16" t="s">
        <v>132</v>
      </c>
      <c r="BM198" s="16" t="s">
        <v>426</v>
      </c>
    </row>
    <row r="199" spans="2:65" s="1" customFormat="1" ht="22.5" customHeight="1">
      <c r="B199" s="34"/>
      <c r="C199" s="171" t="s">
        <v>427</v>
      </c>
      <c r="D199" s="171" t="s">
        <v>119</v>
      </c>
      <c r="E199" s="172" t="s">
        <v>428</v>
      </c>
      <c r="F199" s="173" t="s">
        <v>429</v>
      </c>
      <c r="G199" s="174" t="s">
        <v>256</v>
      </c>
      <c r="H199" s="175">
        <v>29.25</v>
      </c>
      <c r="I199" s="176"/>
      <c r="J199" s="177">
        <f>ROUND(I199*H199,2)</f>
        <v>0</v>
      </c>
      <c r="K199" s="173" t="s">
        <v>225</v>
      </c>
      <c r="L199" s="54"/>
      <c r="M199" s="178" t="s">
        <v>36</v>
      </c>
      <c r="N199" s="179" t="s">
        <v>51</v>
      </c>
      <c r="O199" s="35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16" t="s">
        <v>132</v>
      </c>
      <c r="AT199" s="16" t="s">
        <v>119</v>
      </c>
      <c r="AU199" s="16" t="s">
        <v>88</v>
      </c>
      <c r="AY199" s="16" t="s">
        <v>118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6" t="s">
        <v>23</v>
      </c>
      <c r="BK199" s="182">
        <f>ROUND(I199*H199,2)</f>
        <v>0</v>
      </c>
      <c r="BL199" s="16" t="s">
        <v>132</v>
      </c>
      <c r="BM199" s="16" t="s">
        <v>430</v>
      </c>
    </row>
    <row r="200" spans="2:63" s="9" customFormat="1" ht="29.85" customHeight="1">
      <c r="B200" s="157"/>
      <c r="C200" s="158"/>
      <c r="D200" s="159" t="s">
        <v>79</v>
      </c>
      <c r="E200" s="197" t="s">
        <v>431</v>
      </c>
      <c r="F200" s="197" t="s">
        <v>432</v>
      </c>
      <c r="G200" s="158"/>
      <c r="H200" s="158"/>
      <c r="I200" s="161"/>
      <c r="J200" s="198">
        <f>BK200</f>
        <v>0</v>
      </c>
      <c r="K200" s="158"/>
      <c r="L200" s="163"/>
      <c r="M200" s="164"/>
      <c r="N200" s="165"/>
      <c r="O200" s="165"/>
      <c r="P200" s="166">
        <f>P201</f>
        <v>0</v>
      </c>
      <c r="Q200" s="165"/>
      <c r="R200" s="166">
        <f>R201</f>
        <v>0</v>
      </c>
      <c r="S200" s="165"/>
      <c r="T200" s="167">
        <f>T201</f>
        <v>0</v>
      </c>
      <c r="AR200" s="168" t="s">
        <v>23</v>
      </c>
      <c r="AT200" s="169" t="s">
        <v>79</v>
      </c>
      <c r="AU200" s="169" t="s">
        <v>23</v>
      </c>
      <c r="AY200" s="168" t="s">
        <v>118</v>
      </c>
      <c r="BK200" s="170">
        <f>BK201</f>
        <v>0</v>
      </c>
    </row>
    <row r="201" spans="2:65" s="1" customFormat="1" ht="22.5" customHeight="1">
      <c r="B201" s="34"/>
      <c r="C201" s="171" t="s">
        <v>433</v>
      </c>
      <c r="D201" s="171" t="s">
        <v>119</v>
      </c>
      <c r="E201" s="172" t="s">
        <v>434</v>
      </c>
      <c r="F201" s="173" t="s">
        <v>435</v>
      </c>
      <c r="G201" s="174" t="s">
        <v>256</v>
      </c>
      <c r="H201" s="175">
        <v>211.833</v>
      </c>
      <c r="I201" s="176"/>
      <c r="J201" s="177">
        <f>ROUND(I201*H201,2)</f>
        <v>0</v>
      </c>
      <c r="K201" s="173" t="s">
        <v>225</v>
      </c>
      <c r="L201" s="54"/>
      <c r="M201" s="178" t="s">
        <v>36</v>
      </c>
      <c r="N201" s="179" t="s">
        <v>51</v>
      </c>
      <c r="O201" s="35"/>
      <c r="P201" s="180">
        <f>O201*H201</f>
        <v>0</v>
      </c>
      <c r="Q201" s="180">
        <v>0</v>
      </c>
      <c r="R201" s="180">
        <f>Q201*H201</f>
        <v>0</v>
      </c>
      <c r="S201" s="180">
        <v>0</v>
      </c>
      <c r="T201" s="181">
        <f>S201*H201</f>
        <v>0</v>
      </c>
      <c r="AR201" s="16" t="s">
        <v>132</v>
      </c>
      <c r="AT201" s="16" t="s">
        <v>119</v>
      </c>
      <c r="AU201" s="16" t="s">
        <v>88</v>
      </c>
      <c r="AY201" s="16" t="s">
        <v>118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6" t="s">
        <v>23</v>
      </c>
      <c r="BK201" s="182">
        <f>ROUND(I201*H201,2)</f>
        <v>0</v>
      </c>
      <c r="BL201" s="16" t="s">
        <v>132</v>
      </c>
      <c r="BM201" s="16" t="s">
        <v>436</v>
      </c>
    </row>
    <row r="202" spans="2:63" s="9" customFormat="1" ht="37.35" customHeight="1">
      <c r="B202" s="157"/>
      <c r="C202" s="158"/>
      <c r="D202" s="194" t="s">
        <v>79</v>
      </c>
      <c r="E202" s="195" t="s">
        <v>275</v>
      </c>
      <c r="F202" s="195" t="s">
        <v>437</v>
      </c>
      <c r="G202" s="158"/>
      <c r="H202" s="158"/>
      <c r="I202" s="161"/>
      <c r="J202" s="196">
        <f>BK202</f>
        <v>0</v>
      </c>
      <c r="K202" s="158"/>
      <c r="L202" s="163"/>
      <c r="M202" s="164"/>
      <c r="N202" s="165"/>
      <c r="O202" s="165"/>
      <c r="P202" s="166">
        <f>P203+P241</f>
        <v>0</v>
      </c>
      <c r="Q202" s="165"/>
      <c r="R202" s="166">
        <f>R203+R241</f>
        <v>0</v>
      </c>
      <c r="S202" s="165"/>
      <c r="T202" s="167">
        <f>T203+T241</f>
        <v>0</v>
      </c>
      <c r="AR202" s="168" t="s">
        <v>128</v>
      </c>
      <c r="AT202" s="169" t="s">
        <v>79</v>
      </c>
      <c r="AU202" s="169" t="s">
        <v>80</v>
      </c>
      <c r="AY202" s="168" t="s">
        <v>118</v>
      </c>
      <c r="BK202" s="170">
        <f>BK203+BK241</f>
        <v>0</v>
      </c>
    </row>
    <row r="203" spans="2:63" s="9" customFormat="1" ht="19.9" customHeight="1">
      <c r="B203" s="157"/>
      <c r="C203" s="158"/>
      <c r="D203" s="159" t="s">
        <v>79</v>
      </c>
      <c r="E203" s="197" t="s">
        <v>438</v>
      </c>
      <c r="F203" s="197" t="s">
        <v>439</v>
      </c>
      <c r="G203" s="158"/>
      <c r="H203" s="158"/>
      <c r="I203" s="161"/>
      <c r="J203" s="198">
        <f>BK203</f>
        <v>0</v>
      </c>
      <c r="K203" s="158"/>
      <c r="L203" s="163"/>
      <c r="M203" s="164"/>
      <c r="N203" s="165"/>
      <c r="O203" s="165"/>
      <c r="P203" s="166">
        <f>SUM(P204:P240)</f>
        <v>0</v>
      </c>
      <c r="Q203" s="165"/>
      <c r="R203" s="166">
        <f>SUM(R204:R240)</f>
        <v>0</v>
      </c>
      <c r="S203" s="165"/>
      <c r="T203" s="167">
        <f>SUM(T204:T240)</f>
        <v>0</v>
      </c>
      <c r="AR203" s="168" t="s">
        <v>128</v>
      </c>
      <c r="AT203" s="169" t="s">
        <v>79</v>
      </c>
      <c r="AU203" s="169" t="s">
        <v>23</v>
      </c>
      <c r="AY203" s="168" t="s">
        <v>118</v>
      </c>
      <c r="BK203" s="170">
        <f>SUM(BK204:BK240)</f>
        <v>0</v>
      </c>
    </row>
    <row r="204" spans="2:65" s="1" customFormat="1" ht="22.5" customHeight="1">
      <c r="B204" s="34"/>
      <c r="C204" s="171" t="s">
        <v>440</v>
      </c>
      <c r="D204" s="171" t="s">
        <v>119</v>
      </c>
      <c r="E204" s="172" t="s">
        <v>441</v>
      </c>
      <c r="F204" s="173" t="s">
        <v>442</v>
      </c>
      <c r="G204" s="174" t="s">
        <v>176</v>
      </c>
      <c r="H204" s="175">
        <v>4</v>
      </c>
      <c r="I204" s="176"/>
      <c r="J204" s="177">
        <f aca="true" t="shared" si="10" ref="J204:J240">ROUND(I204*H204,2)</f>
        <v>0</v>
      </c>
      <c r="K204" s="173" t="s">
        <v>36</v>
      </c>
      <c r="L204" s="54"/>
      <c r="M204" s="178" t="s">
        <v>36</v>
      </c>
      <c r="N204" s="179" t="s">
        <v>51</v>
      </c>
      <c r="O204" s="35"/>
      <c r="P204" s="180">
        <f aca="true" t="shared" si="11" ref="P204:P240">O204*H204</f>
        <v>0</v>
      </c>
      <c r="Q204" s="180">
        <v>0</v>
      </c>
      <c r="R204" s="180">
        <f aca="true" t="shared" si="12" ref="R204:R240">Q204*H204</f>
        <v>0</v>
      </c>
      <c r="S204" s="180">
        <v>0</v>
      </c>
      <c r="T204" s="181">
        <f aca="true" t="shared" si="13" ref="T204:T240">S204*H204</f>
        <v>0</v>
      </c>
      <c r="AR204" s="16" t="s">
        <v>132</v>
      </c>
      <c r="AT204" s="16" t="s">
        <v>119</v>
      </c>
      <c r="AU204" s="16" t="s">
        <v>88</v>
      </c>
      <c r="AY204" s="16" t="s">
        <v>118</v>
      </c>
      <c r="BE204" s="182">
        <f aca="true" t="shared" si="14" ref="BE204:BE240">IF(N204="základní",J204,0)</f>
        <v>0</v>
      </c>
      <c r="BF204" s="182">
        <f aca="true" t="shared" si="15" ref="BF204:BF240">IF(N204="snížená",J204,0)</f>
        <v>0</v>
      </c>
      <c r="BG204" s="182">
        <f aca="true" t="shared" si="16" ref="BG204:BG240">IF(N204="zákl. přenesená",J204,0)</f>
        <v>0</v>
      </c>
      <c r="BH204" s="182">
        <f aca="true" t="shared" si="17" ref="BH204:BH240">IF(N204="sníž. přenesená",J204,0)</f>
        <v>0</v>
      </c>
      <c r="BI204" s="182">
        <f aca="true" t="shared" si="18" ref="BI204:BI240">IF(N204="nulová",J204,0)</f>
        <v>0</v>
      </c>
      <c r="BJ204" s="16" t="s">
        <v>23</v>
      </c>
      <c r="BK204" s="182">
        <f aca="true" t="shared" si="19" ref="BK204:BK240">ROUND(I204*H204,2)</f>
        <v>0</v>
      </c>
      <c r="BL204" s="16" t="s">
        <v>132</v>
      </c>
      <c r="BM204" s="16" t="s">
        <v>443</v>
      </c>
    </row>
    <row r="205" spans="2:65" s="1" customFormat="1" ht="22.5" customHeight="1">
      <c r="B205" s="34"/>
      <c r="C205" s="171" t="s">
        <v>444</v>
      </c>
      <c r="D205" s="171" t="s">
        <v>119</v>
      </c>
      <c r="E205" s="172" t="s">
        <v>445</v>
      </c>
      <c r="F205" s="173" t="s">
        <v>446</v>
      </c>
      <c r="G205" s="174" t="s">
        <v>176</v>
      </c>
      <c r="H205" s="175">
        <v>4</v>
      </c>
      <c r="I205" s="176"/>
      <c r="J205" s="177">
        <f t="shared" si="10"/>
        <v>0</v>
      </c>
      <c r="K205" s="173" t="s">
        <v>36</v>
      </c>
      <c r="L205" s="54"/>
      <c r="M205" s="178" t="s">
        <v>36</v>
      </c>
      <c r="N205" s="179" t="s">
        <v>51</v>
      </c>
      <c r="O205" s="35"/>
      <c r="P205" s="180">
        <f t="shared" si="11"/>
        <v>0</v>
      </c>
      <c r="Q205" s="180">
        <v>0</v>
      </c>
      <c r="R205" s="180">
        <f t="shared" si="12"/>
        <v>0</v>
      </c>
      <c r="S205" s="180">
        <v>0</v>
      </c>
      <c r="T205" s="181">
        <f t="shared" si="13"/>
        <v>0</v>
      </c>
      <c r="AR205" s="16" t="s">
        <v>132</v>
      </c>
      <c r="AT205" s="16" t="s">
        <v>119</v>
      </c>
      <c r="AU205" s="16" t="s">
        <v>88</v>
      </c>
      <c r="AY205" s="16" t="s">
        <v>118</v>
      </c>
      <c r="BE205" s="182">
        <f t="shared" si="14"/>
        <v>0</v>
      </c>
      <c r="BF205" s="182">
        <f t="shared" si="15"/>
        <v>0</v>
      </c>
      <c r="BG205" s="182">
        <f t="shared" si="16"/>
        <v>0</v>
      </c>
      <c r="BH205" s="182">
        <f t="shared" si="17"/>
        <v>0</v>
      </c>
      <c r="BI205" s="182">
        <f t="shared" si="18"/>
        <v>0</v>
      </c>
      <c r="BJ205" s="16" t="s">
        <v>23</v>
      </c>
      <c r="BK205" s="182">
        <f t="shared" si="19"/>
        <v>0</v>
      </c>
      <c r="BL205" s="16" t="s">
        <v>132</v>
      </c>
      <c r="BM205" s="16" t="s">
        <v>447</v>
      </c>
    </row>
    <row r="206" spans="2:65" s="1" customFormat="1" ht="22.5" customHeight="1">
      <c r="B206" s="34"/>
      <c r="C206" s="171" t="s">
        <v>448</v>
      </c>
      <c r="D206" s="171" t="s">
        <v>119</v>
      </c>
      <c r="E206" s="172" t="s">
        <v>449</v>
      </c>
      <c r="F206" s="173" t="s">
        <v>450</v>
      </c>
      <c r="G206" s="174" t="s">
        <v>176</v>
      </c>
      <c r="H206" s="175">
        <v>1</v>
      </c>
      <c r="I206" s="176"/>
      <c r="J206" s="177">
        <f t="shared" si="10"/>
        <v>0</v>
      </c>
      <c r="K206" s="173" t="s">
        <v>36</v>
      </c>
      <c r="L206" s="54"/>
      <c r="M206" s="178" t="s">
        <v>36</v>
      </c>
      <c r="N206" s="179" t="s">
        <v>51</v>
      </c>
      <c r="O206" s="35"/>
      <c r="P206" s="180">
        <f t="shared" si="11"/>
        <v>0</v>
      </c>
      <c r="Q206" s="180">
        <v>0</v>
      </c>
      <c r="R206" s="180">
        <f t="shared" si="12"/>
        <v>0</v>
      </c>
      <c r="S206" s="180">
        <v>0</v>
      </c>
      <c r="T206" s="181">
        <f t="shared" si="13"/>
        <v>0</v>
      </c>
      <c r="AR206" s="16" t="s">
        <v>132</v>
      </c>
      <c r="AT206" s="16" t="s">
        <v>119</v>
      </c>
      <c r="AU206" s="16" t="s">
        <v>88</v>
      </c>
      <c r="AY206" s="16" t="s">
        <v>118</v>
      </c>
      <c r="BE206" s="182">
        <f t="shared" si="14"/>
        <v>0</v>
      </c>
      <c r="BF206" s="182">
        <f t="shared" si="15"/>
        <v>0</v>
      </c>
      <c r="BG206" s="182">
        <f t="shared" si="16"/>
        <v>0</v>
      </c>
      <c r="BH206" s="182">
        <f t="shared" si="17"/>
        <v>0</v>
      </c>
      <c r="BI206" s="182">
        <f t="shared" si="18"/>
        <v>0</v>
      </c>
      <c r="BJ206" s="16" t="s">
        <v>23</v>
      </c>
      <c r="BK206" s="182">
        <f t="shared" si="19"/>
        <v>0</v>
      </c>
      <c r="BL206" s="16" t="s">
        <v>132</v>
      </c>
      <c r="BM206" s="16" t="s">
        <v>451</v>
      </c>
    </row>
    <row r="207" spans="2:65" s="1" customFormat="1" ht="22.5" customHeight="1">
      <c r="B207" s="34"/>
      <c r="C207" s="171" t="s">
        <v>452</v>
      </c>
      <c r="D207" s="171" t="s">
        <v>119</v>
      </c>
      <c r="E207" s="172" t="s">
        <v>453</v>
      </c>
      <c r="F207" s="173" t="s">
        <v>454</v>
      </c>
      <c r="G207" s="174" t="s">
        <v>176</v>
      </c>
      <c r="H207" s="175">
        <v>2</v>
      </c>
      <c r="I207" s="176"/>
      <c r="J207" s="177">
        <f t="shared" si="10"/>
        <v>0</v>
      </c>
      <c r="K207" s="173" t="s">
        <v>36</v>
      </c>
      <c r="L207" s="54"/>
      <c r="M207" s="178" t="s">
        <v>36</v>
      </c>
      <c r="N207" s="179" t="s">
        <v>51</v>
      </c>
      <c r="O207" s="35"/>
      <c r="P207" s="180">
        <f t="shared" si="11"/>
        <v>0</v>
      </c>
      <c r="Q207" s="180">
        <v>0</v>
      </c>
      <c r="R207" s="180">
        <f t="shared" si="12"/>
        <v>0</v>
      </c>
      <c r="S207" s="180">
        <v>0</v>
      </c>
      <c r="T207" s="181">
        <f t="shared" si="13"/>
        <v>0</v>
      </c>
      <c r="AR207" s="16" t="s">
        <v>132</v>
      </c>
      <c r="AT207" s="16" t="s">
        <v>119</v>
      </c>
      <c r="AU207" s="16" t="s">
        <v>88</v>
      </c>
      <c r="AY207" s="16" t="s">
        <v>118</v>
      </c>
      <c r="BE207" s="182">
        <f t="shared" si="14"/>
        <v>0</v>
      </c>
      <c r="BF207" s="182">
        <f t="shared" si="15"/>
        <v>0</v>
      </c>
      <c r="BG207" s="182">
        <f t="shared" si="16"/>
        <v>0</v>
      </c>
      <c r="BH207" s="182">
        <f t="shared" si="17"/>
        <v>0</v>
      </c>
      <c r="BI207" s="182">
        <f t="shared" si="18"/>
        <v>0</v>
      </c>
      <c r="BJ207" s="16" t="s">
        <v>23</v>
      </c>
      <c r="BK207" s="182">
        <f t="shared" si="19"/>
        <v>0</v>
      </c>
      <c r="BL207" s="16" t="s">
        <v>132</v>
      </c>
      <c r="BM207" s="16" t="s">
        <v>455</v>
      </c>
    </row>
    <row r="208" spans="2:65" s="1" customFormat="1" ht="22.5" customHeight="1">
      <c r="B208" s="34"/>
      <c r="C208" s="171" t="s">
        <v>456</v>
      </c>
      <c r="D208" s="171" t="s">
        <v>119</v>
      </c>
      <c r="E208" s="172" t="s">
        <v>457</v>
      </c>
      <c r="F208" s="173" t="s">
        <v>458</v>
      </c>
      <c r="G208" s="174" t="s">
        <v>176</v>
      </c>
      <c r="H208" s="175">
        <v>2</v>
      </c>
      <c r="I208" s="176"/>
      <c r="J208" s="177">
        <f t="shared" si="10"/>
        <v>0</v>
      </c>
      <c r="K208" s="173" t="s">
        <v>36</v>
      </c>
      <c r="L208" s="54"/>
      <c r="M208" s="178" t="s">
        <v>36</v>
      </c>
      <c r="N208" s="179" t="s">
        <v>51</v>
      </c>
      <c r="O208" s="35"/>
      <c r="P208" s="180">
        <f t="shared" si="11"/>
        <v>0</v>
      </c>
      <c r="Q208" s="180">
        <v>0</v>
      </c>
      <c r="R208" s="180">
        <f t="shared" si="12"/>
        <v>0</v>
      </c>
      <c r="S208" s="180">
        <v>0</v>
      </c>
      <c r="T208" s="181">
        <f t="shared" si="13"/>
        <v>0</v>
      </c>
      <c r="AR208" s="16" t="s">
        <v>132</v>
      </c>
      <c r="AT208" s="16" t="s">
        <v>119</v>
      </c>
      <c r="AU208" s="16" t="s">
        <v>88</v>
      </c>
      <c r="AY208" s="16" t="s">
        <v>118</v>
      </c>
      <c r="BE208" s="182">
        <f t="shared" si="14"/>
        <v>0</v>
      </c>
      <c r="BF208" s="182">
        <f t="shared" si="15"/>
        <v>0</v>
      </c>
      <c r="BG208" s="182">
        <f t="shared" si="16"/>
        <v>0</v>
      </c>
      <c r="BH208" s="182">
        <f t="shared" si="17"/>
        <v>0</v>
      </c>
      <c r="BI208" s="182">
        <f t="shared" si="18"/>
        <v>0</v>
      </c>
      <c r="BJ208" s="16" t="s">
        <v>23</v>
      </c>
      <c r="BK208" s="182">
        <f t="shared" si="19"/>
        <v>0</v>
      </c>
      <c r="BL208" s="16" t="s">
        <v>132</v>
      </c>
      <c r="BM208" s="16" t="s">
        <v>459</v>
      </c>
    </row>
    <row r="209" spans="2:65" s="1" customFormat="1" ht="22.5" customHeight="1">
      <c r="B209" s="34"/>
      <c r="C209" s="171" t="s">
        <v>460</v>
      </c>
      <c r="D209" s="171" t="s">
        <v>119</v>
      </c>
      <c r="E209" s="172" t="s">
        <v>461</v>
      </c>
      <c r="F209" s="173" t="s">
        <v>462</v>
      </c>
      <c r="G209" s="174" t="s">
        <v>122</v>
      </c>
      <c r="H209" s="175">
        <v>98</v>
      </c>
      <c r="I209" s="176"/>
      <c r="J209" s="177">
        <f t="shared" si="10"/>
        <v>0</v>
      </c>
      <c r="K209" s="173" t="s">
        <v>36</v>
      </c>
      <c r="L209" s="54"/>
      <c r="M209" s="178" t="s">
        <v>36</v>
      </c>
      <c r="N209" s="179" t="s">
        <v>51</v>
      </c>
      <c r="O209" s="35"/>
      <c r="P209" s="180">
        <f t="shared" si="11"/>
        <v>0</v>
      </c>
      <c r="Q209" s="180">
        <v>0</v>
      </c>
      <c r="R209" s="180">
        <f t="shared" si="12"/>
        <v>0</v>
      </c>
      <c r="S209" s="180">
        <v>0</v>
      </c>
      <c r="T209" s="181">
        <f t="shared" si="13"/>
        <v>0</v>
      </c>
      <c r="AR209" s="16" t="s">
        <v>132</v>
      </c>
      <c r="AT209" s="16" t="s">
        <v>119</v>
      </c>
      <c r="AU209" s="16" t="s">
        <v>88</v>
      </c>
      <c r="AY209" s="16" t="s">
        <v>118</v>
      </c>
      <c r="BE209" s="182">
        <f t="shared" si="14"/>
        <v>0</v>
      </c>
      <c r="BF209" s="182">
        <f t="shared" si="15"/>
        <v>0</v>
      </c>
      <c r="BG209" s="182">
        <f t="shared" si="16"/>
        <v>0</v>
      </c>
      <c r="BH209" s="182">
        <f t="shared" si="17"/>
        <v>0</v>
      </c>
      <c r="BI209" s="182">
        <f t="shared" si="18"/>
        <v>0</v>
      </c>
      <c r="BJ209" s="16" t="s">
        <v>23</v>
      </c>
      <c r="BK209" s="182">
        <f t="shared" si="19"/>
        <v>0</v>
      </c>
      <c r="BL209" s="16" t="s">
        <v>132</v>
      </c>
      <c r="BM209" s="16" t="s">
        <v>463</v>
      </c>
    </row>
    <row r="210" spans="2:65" s="1" customFormat="1" ht="22.5" customHeight="1">
      <c r="B210" s="34"/>
      <c r="C210" s="171" t="s">
        <v>464</v>
      </c>
      <c r="D210" s="171" t="s">
        <v>119</v>
      </c>
      <c r="E210" s="172" t="s">
        <v>465</v>
      </c>
      <c r="F210" s="173" t="s">
        <v>466</v>
      </c>
      <c r="G210" s="174" t="s">
        <v>176</v>
      </c>
      <c r="H210" s="175">
        <v>3</v>
      </c>
      <c r="I210" s="176"/>
      <c r="J210" s="177">
        <f t="shared" si="10"/>
        <v>0</v>
      </c>
      <c r="K210" s="173" t="s">
        <v>36</v>
      </c>
      <c r="L210" s="54"/>
      <c r="M210" s="178" t="s">
        <v>36</v>
      </c>
      <c r="N210" s="179" t="s">
        <v>51</v>
      </c>
      <c r="O210" s="35"/>
      <c r="P210" s="180">
        <f t="shared" si="11"/>
        <v>0</v>
      </c>
      <c r="Q210" s="180">
        <v>0</v>
      </c>
      <c r="R210" s="180">
        <f t="shared" si="12"/>
        <v>0</v>
      </c>
      <c r="S210" s="180">
        <v>0</v>
      </c>
      <c r="T210" s="181">
        <f t="shared" si="13"/>
        <v>0</v>
      </c>
      <c r="AR210" s="16" t="s">
        <v>132</v>
      </c>
      <c r="AT210" s="16" t="s">
        <v>119</v>
      </c>
      <c r="AU210" s="16" t="s">
        <v>88</v>
      </c>
      <c r="AY210" s="16" t="s">
        <v>118</v>
      </c>
      <c r="BE210" s="182">
        <f t="shared" si="14"/>
        <v>0</v>
      </c>
      <c r="BF210" s="182">
        <f t="shared" si="15"/>
        <v>0</v>
      </c>
      <c r="BG210" s="182">
        <f t="shared" si="16"/>
        <v>0</v>
      </c>
      <c r="BH210" s="182">
        <f t="shared" si="17"/>
        <v>0</v>
      </c>
      <c r="BI210" s="182">
        <f t="shared" si="18"/>
        <v>0</v>
      </c>
      <c r="BJ210" s="16" t="s">
        <v>23</v>
      </c>
      <c r="BK210" s="182">
        <f t="shared" si="19"/>
        <v>0</v>
      </c>
      <c r="BL210" s="16" t="s">
        <v>132</v>
      </c>
      <c r="BM210" s="16" t="s">
        <v>467</v>
      </c>
    </row>
    <row r="211" spans="2:65" s="1" customFormat="1" ht="22.5" customHeight="1">
      <c r="B211" s="34"/>
      <c r="C211" s="171" t="s">
        <v>468</v>
      </c>
      <c r="D211" s="171" t="s">
        <v>119</v>
      </c>
      <c r="E211" s="172" t="s">
        <v>469</v>
      </c>
      <c r="F211" s="173" t="s">
        <v>470</v>
      </c>
      <c r="G211" s="174" t="s">
        <v>176</v>
      </c>
      <c r="H211" s="175">
        <v>1</v>
      </c>
      <c r="I211" s="176"/>
      <c r="J211" s="177">
        <f t="shared" si="10"/>
        <v>0</v>
      </c>
      <c r="K211" s="173" t="s">
        <v>36</v>
      </c>
      <c r="L211" s="54"/>
      <c r="M211" s="178" t="s">
        <v>36</v>
      </c>
      <c r="N211" s="179" t="s">
        <v>51</v>
      </c>
      <c r="O211" s="35"/>
      <c r="P211" s="180">
        <f t="shared" si="11"/>
        <v>0</v>
      </c>
      <c r="Q211" s="180">
        <v>0</v>
      </c>
      <c r="R211" s="180">
        <f t="shared" si="12"/>
        <v>0</v>
      </c>
      <c r="S211" s="180">
        <v>0</v>
      </c>
      <c r="T211" s="181">
        <f t="shared" si="13"/>
        <v>0</v>
      </c>
      <c r="AR211" s="16" t="s">
        <v>132</v>
      </c>
      <c r="AT211" s="16" t="s">
        <v>119</v>
      </c>
      <c r="AU211" s="16" t="s">
        <v>88</v>
      </c>
      <c r="AY211" s="16" t="s">
        <v>118</v>
      </c>
      <c r="BE211" s="182">
        <f t="shared" si="14"/>
        <v>0</v>
      </c>
      <c r="BF211" s="182">
        <f t="shared" si="15"/>
        <v>0</v>
      </c>
      <c r="BG211" s="182">
        <f t="shared" si="16"/>
        <v>0</v>
      </c>
      <c r="BH211" s="182">
        <f t="shared" si="17"/>
        <v>0</v>
      </c>
      <c r="BI211" s="182">
        <f t="shared" si="18"/>
        <v>0</v>
      </c>
      <c r="BJ211" s="16" t="s">
        <v>23</v>
      </c>
      <c r="BK211" s="182">
        <f t="shared" si="19"/>
        <v>0</v>
      </c>
      <c r="BL211" s="16" t="s">
        <v>132</v>
      </c>
      <c r="BM211" s="16" t="s">
        <v>471</v>
      </c>
    </row>
    <row r="212" spans="2:65" s="1" customFormat="1" ht="22.5" customHeight="1">
      <c r="B212" s="34"/>
      <c r="C212" s="171" t="s">
        <v>472</v>
      </c>
      <c r="D212" s="171" t="s">
        <v>119</v>
      </c>
      <c r="E212" s="172" t="s">
        <v>473</v>
      </c>
      <c r="F212" s="173" t="s">
        <v>474</v>
      </c>
      <c r="G212" s="174" t="s">
        <v>176</v>
      </c>
      <c r="H212" s="175">
        <v>1</v>
      </c>
      <c r="I212" s="176"/>
      <c r="J212" s="177">
        <f t="shared" si="10"/>
        <v>0</v>
      </c>
      <c r="K212" s="173" t="s">
        <v>36</v>
      </c>
      <c r="L212" s="54"/>
      <c r="M212" s="178" t="s">
        <v>36</v>
      </c>
      <c r="N212" s="179" t="s">
        <v>51</v>
      </c>
      <c r="O212" s="35"/>
      <c r="P212" s="180">
        <f t="shared" si="11"/>
        <v>0</v>
      </c>
      <c r="Q212" s="180">
        <v>0</v>
      </c>
      <c r="R212" s="180">
        <f t="shared" si="12"/>
        <v>0</v>
      </c>
      <c r="S212" s="180">
        <v>0</v>
      </c>
      <c r="T212" s="181">
        <f t="shared" si="13"/>
        <v>0</v>
      </c>
      <c r="AR212" s="16" t="s">
        <v>132</v>
      </c>
      <c r="AT212" s="16" t="s">
        <v>119</v>
      </c>
      <c r="AU212" s="16" t="s">
        <v>88</v>
      </c>
      <c r="AY212" s="16" t="s">
        <v>118</v>
      </c>
      <c r="BE212" s="182">
        <f t="shared" si="14"/>
        <v>0</v>
      </c>
      <c r="BF212" s="182">
        <f t="shared" si="15"/>
        <v>0</v>
      </c>
      <c r="BG212" s="182">
        <f t="shared" si="16"/>
        <v>0</v>
      </c>
      <c r="BH212" s="182">
        <f t="shared" si="17"/>
        <v>0</v>
      </c>
      <c r="BI212" s="182">
        <f t="shared" si="18"/>
        <v>0</v>
      </c>
      <c r="BJ212" s="16" t="s">
        <v>23</v>
      </c>
      <c r="BK212" s="182">
        <f t="shared" si="19"/>
        <v>0</v>
      </c>
      <c r="BL212" s="16" t="s">
        <v>132</v>
      </c>
      <c r="BM212" s="16" t="s">
        <v>475</v>
      </c>
    </row>
    <row r="213" spans="2:65" s="1" customFormat="1" ht="22.5" customHeight="1">
      <c r="B213" s="34"/>
      <c r="C213" s="171" t="s">
        <v>476</v>
      </c>
      <c r="D213" s="171" t="s">
        <v>119</v>
      </c>
      <c r="E213" s="172" t="s">
        <v>477</v>
      </c>
      <c r="F213" s="173" t="s">
        <v>478</v>
      </c>
      <c r="G213" s="174" t="s">
        <v>176</v>
      </c>
      <c r="H213" s="175">
        <v>1</v>
      </c>
      <c r="I213" s="176"/>
      <c r="J213" s="177">
        <f t="shared" si="10"/>
        <v>0</v>
      </c>
      <c r="K213" s="173" t="s">
        <v>36</v>
      </c>
      <c r="L213" s="54"/>
      <c r="M213" s="178" t="s">
        <v>36</v>
      </c>
      <c r="N213" s="179" t="s">
        <v>51</v>
      </c>
      <c r="O213" s="35"/>
      <c r="P213" s="180">
        <f t="shared" si="11"/>
        <v>0</v>
      </c>
      <c r="Q213" s="180">
        <v>0</v>
      </c>
      <c r="R213" s="180">
        <f t="shared" si="12"/>
        <v>0</v>
      </c>
      <c r="S213" s="180">
        <v>0</v>
      </c>
      <c r="T213" s="181">
        <f t="shared" si="13"/>
        <v>0</v>
      </c>
      <c r="AR213" s="16" t="s">
        <v>132</v>
      </c>
      <c r="AT213" s="16" t="s">
        <v>119</v>
      </c>
      <c r="AU213" s="16" t="s">
        <v>88</v>
      </c>
      <c r="AY213" s="16" t="s">
        <v>118</v>
      </c>
      <c r="BE213" s="182">
        <f t="shared" si="14"/>
        <v>0</v>
      </c>
      <c r="BF213" s="182">
        <f t="shared" si="15"/>
        <v>0</v>
      </c>
      <c r="BG213" s="182">
        <f t="shared" si="16"/>
        <v>0</v>
      </c>
      <c r="BH213" s="182">
        <f t="shared" si="17"/>
        <v>0</v>
      </c>
      <c r="BI213" s="182">
        <f t="shared" si="18"/>
        <v>0</v>
      </c>
      <c r="BJ213" s="16" t="s">
        <v>23</v>
      </c>
      <c r="BK213" s="182">
        <f t="shared" si="19"/>
        <v>0</v>
      </c>
      <c r="BL213" s="16" t="s">
        <v>132</v>
      </c>
      <c r="BM213" s="16" t="s">
        <v>479</v>
      </c>
    </row>
    <row r="214" spans="2:65" s="1" customFormat="1" ht="22.5" customHeight="1">
      <c r="B214" s="34"/>
      <c r="C214" s="171" t="s">
        <v>480</v>
      </c>
      <c r="D214" s="171" t="s">
        <v>119</v>
      </c>
      <c r="E214" s="172" t="s">
        <v>481</v>
      </c>
      <c r="F214" s="173" t="s">
        <v>482</v>
      </c>
      <c r="G214" s="174" t="s">
        <v>122</v>
      </c>
      <c r="H214" s="175">
        <v>14</v>
      </c>
      <c r="I214" s="176"/>
      <c r="J214" s="177">
        <f t="shared" si="10"/>
        <v>0</v>
      </c>
      <c r="K214" s="173" t="s">
        <v>36</v>
      </c>
      <c r="L214" s="54"/>
      <c r="M214" s="178" t="s">
        <v>36</v>
      </c>
      <c r="N214" s="179" t="s">
        <v>51</v>
      </c>
      <c r="O214" s="35"/>
      <c r="P214" s="180">
        <f t="shared" si="11"/>
        <v>0</v>
      </c>
      <c r="Q214" s="180">
        <v>0</v>
      </c>
      <c r="R214" s="180">
        <f t="shared" si="12"/>
        <v>0</v>
      </c>
      <c r="S214" s="180">
        <v>0</v>
      </c>
      <c r="T214" s="181">
        <f t="shared" si="13"/>
        <v>0</v>
      </c>
      <c r="AR214" s="16" t="s">
        <v>132</v>
      </c>
      <c r="AT214" s="16" t="s">
        <v>119</v>
      </c>
      <c r="AU214" s="16" t="s">
        <v>88</v>
      </c>
      <c r="AY214" s="16" t="s">
        <v>118</v>
      </c>
      <c r="BE214" s="182">
        <f t="shared" si="14"/>
        <v>0</v>
      </c>
      <c r="BF214" s="182">
        <f t="shared" si="15"/>
        <v>0</v>
      </c>
      <c r="BG214" s="182">
        <f t="shared" si="16"/>
        <v>0</v>
      </c>
      <c r="BH214" s="182">
        <f t="shared" si="17"/>
        <v>0</v>
      </c>
      <c r="BI214" s="182">
        <f t="shared" si="18"/>
        <v>0</v>
      </c>
      <c r="BJ214" s="16" t="s">
        <v>23</v>
      </c>
      <c r="BK214" s="182">
        <f t="shared" si="19"/>
        <v>0</v>
      </c>
      <c r="BL214" s="16" t="s">
        <v>132</v>
      </c>
      <c r="BM214" s="16" t="s">
        <v>483</v>
      </c>
    </row>
    <row r="215" spans="2:65" s="1" customFormat="1" ht="22.5" customHeight="1">
      <c r="B215" s="34"/>
      <c r="C215" s="171" t="s">
        <v>484</v>
      </c>
      <c r="D215" s="171" t="s">
        <v>119</v>
      </c>
      <c r="E215" s="172" t="s">
        <v>485</v>
      </c>
      <c r="F215" s="173" t="s">
        <v>486</v>
      </c>
      <c r="G215" s="174" t="s">
        <v>122</v>
      </c>
      <c r="H215" s="175">
        <v>98</v>
      </c>
      <c r="I215" s="176"/>
      <c r="J215" s="177">
        <f t="shared" si="10"/>
        <v>0</v>
      </c>
      <c r="K215" s="173" t="s">
        <v>36</v>
      </c>
      <c r="L215" s="54"/>
      <c r="M215" s="178" t="s">
        <v>36</v>
      </c>
      <c r="N215" s="179" t="s">
        <v>51</v>
      </c>
      <c r="O215" s="35"/>
      <c r="P215" s="180">
        <f t="shared" si="11"/>
        <v>0</v>
      </c>
      <c r="Q215" s="180">
        <v>0</v>
      </c>
      <c r="R215" s="180">
        <f t="shared" si="12"/>
        <v>0</v>
      </c>
      <c r="S215" s="180">
        <v>0</v>
      </c>
      <c r="T215" s="181">
        <f t="shared" si="13"/>
        <v>0</v>
      </c>
      <c r="AR215" s="16" t="s">
        <v>132</v>
      </c>
      <c r="AT215" s="16" t="s">
        <v>119</v>
      </c>
      <c r="AU215" s="16" t="s">
        <v>88</v>
      </c>
      <c r="AY215" s="16" t="s">
        <v>118</v>
      </c>
      <c r="BE215" s="182">
        <f t="shared" si="14"/>
        <v>0</v>
      </c>
      <c r="BF215" s="182">
        <f t="shared" si="15"/>
        <v>0</v>
      </c>
      <c r="BG215" s="182">
        <f t="shared" si="16"/>
        <v>0</v>
      </c>
      <c r="BH215" s="182">
        <f t="shared" si="17"/>
        <v>0</v>
      </c>
      <c r="BI215" s="182">
        <f t="shared" si="18"/>
        <v>0</v>
      </c>
      <c r="BJ215" s="16" t="s">
        <v>23</v>
      </c>
      <c r="BK215" s="182">
        <f t="shared" si="19"/>
        <v>0</v>
      </c>
      <c r="BL215" s="16" t="s">
        <v>132</v>
      </c>
      <c r="BM215" s="16" t="s">
        <v>487</v>
      </c>
    </row>
    <row r="216" spans="2:65" s="1" customFormat="1" ht="22.5" customHeight="1">
      <c r="B216" s="34"/>
      <c r="C216" s="171" t="s">
        <v>488</v>
      </c>
      <c r="D216" s="171" t="s">
        <v>119</v>
      </c>
      <c r="E216" s="172" t="s">
        <v>489</v>
      </c>
      <c r="F216" s="173" t="s">
        <v>490</v>
      </c>
      <c r="G216" s="174" t="s">
        <v>491</v>
      </c>
      <c r="H216" s="175">
        <v>0.094</v>
      </c>
      <c r="I216" s="176"/>
      <c r="J216" s="177">
        <f t="shared" si="10"/>
        <v>0</v>
      </c>
      <c r="K216" s="173" t="s">
        <v>36</v>
      </c>
      <c r="L216" s="54"/>
      <c r="M216" s="178" t="s">
        <v>36</v>
      </c>
      <c r="N216" s="179" t="s">
        <v>51</v>
      </c>
      <c r="O216" s="35"/>
      <c r="P216" s="180">
        <f t="shared" si="11"/>
        <v>0</v>
      </c>
      <c r="Q216" s="180">
        <v>0</v>
      </c>
      <c r="R216" s="180">
        <f t="shared" si="12"/>
        <v>0</v>
      </c>
      <c r="S216" s="180">
        <v>0</v>
      </c>
      <c r="T216" s="181">
        <f t="shared" si="13"/>
        <v>0</v>
      </c>
      <c r="AR216" s="16" t="s">
        <v>132</v>
      </c>
      <c r="AT216" s="16" t="s">
        <v>119</v>
      </c>
      <c r="AU216" s="16" t="s">
        <v>88</v>
      </c>
      <c r="AY216" s="16" t="s">
        <v>118</v>
      </c>
      <c r="BE216" s="182">
        <f t="shared" si="14"/>
        <v>0</v>
      </c>
      <c r="BF216" s="182">
        <f t="shared" si="15"/>
        <v>0</v>
      </c>
      <c r="BG216" s="182">
        <f t="shared" si="16"/>
        <v>0</v>
      </c>
      <c r="BH216" s="182">
        <f t="shared" si="17"/>
        <v>0</v>
      </c>
      <c r="BI216" s="182">
        <f t="shared" si="18"/>
        <v>0</v>
      </c>
      <c r="BJ216" s="16" t="s">
        <v>23</v>
      </c>
      <c r="BK216" s="182">
        <f t="shared" si="19"/>
        <v>0</v>
      </c>
      <c r="BL216" s="16" t="s">
        <v>132</v>
      </c>
      <c r="BM216" s="16" t="s">
        <v>492</v>
      </c>
    </row>
    <row r="217" spans="2:65" s="1" customFormat="1" ht="22.5" customHeight="1">
      <c r="B217" s="34"/>
      <c r="C217" s="171" t="s">
        <v>493</v>
      </c>
      <c r="D217" s="171" t="s">
        <v>119</v>
      </c>
      <c r="E217" s="172" t="s">
        <v>494</v>
      </c>
      <c r="F217" s="173" t="s">
        <v>495</v>
      </c>
      <c r="G217" s="174" t="s">
        <v>491</v>
      </c>
      <c r="H217" s="175">
        <v>0.094</v>
      </c>
      <c r="I217" s="176"/>
      <c r="J217" s="177">
        <f t="shared" si="10"/>
        <v>0</v>
      </c>
      <c r="K217" s="173" t="s">
        <v>36</v>
      </c>
      <c r="L217" s="54"/>
      <c r="M217" s="178" t="s">
        <v>36</v>
      </c>
      <c r="N217" s="179" t="s">
        <v>51</v>
      </c>
      <c r="O217" s="35"/>
      <c r="P217" s="180">
        <f t="shared" si="11"/>
        <v>0</v>
      </c>
      <c r="Q217" s="180">
        <v>0</v>
      </c>
      <c r="R217" s="180">
        <f t="shared" si="12"/>
        <v>0</v>
      </c>
      <c r="S217" s="180">
        <v>0</v>
      </c>
      <c r="T217" s="181">
        <f t="shared" si="13"/>
        <v>0</v>
      </c>
      <c r="AR217" s="16" t="s">
        <v>132</v>
      </c>
      <c r="AT217" s="16" t="s">
        <v>119</v>
      </c>
      <c r="AU217" s="16" t="s">
        <v>88</v>
      </c>
      <c r="AY217" s="16" t="s">
        <v>118</v>
      </c>
      <c r="BE217" s="182">
        <f t="shared" si="14"/>
        <v>0</v>
      </c>
      <c r="BF217" s="182">
        <f t="shared" si="15"/>
        <v>0</v>
      </c>
      <c r="BG217" s="182">
        <f t="shared" si="16"/>
        <v>0</v>
      </c>
      <c r="BH217" s="182">
        <f t="shared" si="17"/>
        <v>0</v>
      </c>
      <c r="BI217" s="182">
        <f t="shared" si="18"/>
        <v>0</v>
      </c>
      <c r="BJ217" s="16" t="s">
        <v>23</v>
      </c>
      <c r="BK217" s="182">
        <f t="shared" si="19"/>
        <v>0</v>
      </c>
      <c r="BL217" s="16" t="s">
        <v>132</v>
      </c>
      <c r="BM217" s="16" t="s">
        <v>496</v>
      </c>
    </row>
    <row r="218" spans="2:65" s="1" customFormat="1" ht="22.5" customHeight="1">
      <c r="B218" s="34"/>
      <c r="C218" s="171" t="s">
        <v>497</v>
      </c>
      <c r="D218" s="171" t="s">
        <v>119</v>
      </c>
      <c r="E218" s="172" t="s">
        <v>498</v>
      </c>
      <c r="F218" s="173" t="s">
        <v>499</v>
      </c>
      <c r="G218" s="174" t="s">
        <v>176</v>
      </c>
      <c r="H218" s="175">
        <v>2</v>
      </c>
      <c r="I218" s="176"/>
      <c r="J218" s="177">
        <f t="shared" si="10"/>
        <v>0</v>
      </c>
      <c r="K218" s="173" t="s">
        <v>36</v>
      </c>
      <c r="L218" s="54"/>
      <c r="M218" s="178" t="s">
        <v>36</v>
      </c>
      <c r="N218" s="179" t="s">
        <v>51</v>
      </c>
      <c r="O218" s="35"/>
      <c r="P218" s="180">
        <f t="shared" si="11"/>
        <v>0</v>
      </c>
      <c r="Q218" s="180">
        <v>0</v>
      </c>
      <c r="R218" s="180">
        <f t="shared" si="12"/>
        <v>0</v>
      </c>
      <c r="S218" s="180">
        <v>0</v>
      </c>
      <c r="T218" s="181">
        <f t="shared" si="13"/>
        <v>0</v>
      </c>
      <c r="AR218" s="16" t="s">
        <v>132</v>
      </c>
      <c r="AT218" s="16" t="s">
        <v>119</v>
      </c>
      <c r="AU218" s="16" t="s">
        <v>88</v>
      </c>
      <c r="AY218" s="16" t="s">
        <v>118</v>
      </c>
      <c r="BE218" s="182">
        <f t="shared" si="14"/>
        <v>0</v>
      </c>
      <c r="BF218" s="182">
        <f t="shared" si="15"/>
        <v>0</v>
      </c>
      <c r="BG218" s="182">
        <f t="shared" si="16"/>
        <v>0</v>
      </c>
      <c r="BH218" s="182">
        <f t="shared" si="17"/>
        <v>0</v>
      </c>
      <c r="BI218" s="182">
        <f t="shared" si="18"/>
        <v>0</v>
      </c>
      <c r="BJ218" s="16" t="s">
        <v>23</v>
      </c>
      <c r="BK218" s="182">
        <f t="shared" si="19"/>
        <v>0</v>
      </c>
      <c r="BL218" s="16" t="s">
        <v>132</v>
      </c>
      <c r="BM218" s="16" t="s">
        <v>500</v>
      </c>
    </row>
    <row r="219" spans="2:65" s="1" customFormat="1" ht="22.5" customHeight="1">
      <c r="B219" s="34"/>
      <c r="C219" s="171" t="s">
        <v>501</v>
      </c>
      <c r="D219" s="171" t="s">
        <v>119</v>
      </c>
      <c r="E219" s="172" t="s">
        <v>502</v>
      </c>
      <c r="F219" s="173" t="s">
        <v>503</v>
      </c>
      <c r="G219" s="174" t="s">
        <v>152</v>
      </c>
      <c r="H219" s="175">
        <v>1</v>
      </c>
      <c r="I219" s="176"/>
      <c r="J219" s="177">
        <f t="shared" si="10"/>
        <v>0</v>
      </c>
      <c r="K219" s="173" t="s">
        <v>36</v>
      </c>
      <c r="L219" s="54"/>
      <c r="M219" s="178" t="s">
        <v>36</v>
      </c>
      <c r="N219" s="179" t="s">
        <v>51</v>
      </c>
      <c r="O219" s="35"/>
      <c r="P219" s="180">
        <f t="shared" si="11"/>
        <v>0</v>
      </c>
      <c r="Q219" s="180">
        <v>0</v>
      </c>
      <c r="R219" s="180">
        <f t="shared" si="12"/>
        <v>0</v>
      </c>
      <c r="S219" s="180">
        <v>0</v>
      </c>
      <c r="T219" s="181">
        <f t="shared" si="13"/>
        <v>0</v>
      </c>
      <c r="AR219" s="16" t="s">
        <v>132</v>
      </c>
      <c r="AT219" s="16" t="s">
        <v>119</v>
      </c>
      <c r="AU219" s="16" t="s">
        <v>88</v>
      </c>
      <c r="AY219" s="16" t="s">
        <v>118</v>
      </c>
      <c r="BE219" s="182">
        <f t="shared" si="14"/>
        <v>0</v>
      </c>
      <c r="BF219" s="182">
        <f t="shared" si="15"/>
        <v>0</v>
      </c>
      <c r="BG219" s="182">
        <f t="shared" si="16"/>
        <v>0</v>
      </c>
      <c r="BH219" s="182">
        <f t="shared" si="17"/>
        <v>0</v>
      </c>
      <c r="BI219" s="182">
        <f t="shared" si="18"/>
        <v>0</v>
      </c>
      <c r="BJ219" s="16" t="s">
        <v>23</v>
      </c>
      <c r="BK219" s="182">
        <f t="shared" si="19"/>
        <v>0</v>
      </c>
      <c r="BL219" s="16" t="s">
        <v>132</v>
      </c>
      <c r="BM219" s="16" t="s">
        <v>504</v>
      </c>
    </row>
    <row r="220" spans="2:65" s="1" customFormat="1" ht="22.5" customHeight="1">
      <c r="B220" s="34"/>
      <c r="C220" s="171" t="s">
        <v>505</v>
      </c>
      <c r="D220" s="171" t="s">
        <v>119</v>
      </c>
      <c r="E220" s="172" t="s">
        <v>506</v>
      </c>
      <c r="F220" s="173" t="s">
        <v>507</v>
      </c>
      <c r="G220" s="174" t="s">
        <v>122</v>
      </c>
      <c r="H220" s="175">
        <v>76</v>
      </c>
      <c r="I220" s="176"/>
      <c r="J220" s="177">
        <f t="shared" si="10"/>
        <v>0</v>
      </c>
      <c r="K220" s="173" t="s">
        <v>36</v>
      </c>
      <c r="L220" s="54"/>
      <c r="M220" s="178" t="s">
        <v>36</v>
      </c>
      <c r="N220" s="179" t="s">
        <v>51</v>
      </c>
      <c r="O220" s="35"/>
      <c r="P220" s="180">
        <f t="shared" si="11"/>
        <v>0</v>
      </c>
      <c r="Q220" s="180">
        <v>0</v>
      </c>
      <c r="R220" s="180">
        <f t="shared" si="12"/>
        <v>0</v>
      </c>
      <c r="S220" s="180">
        <v>0</v>
      </c>
      <c r="T220" s="181">
        <f t="shared" si="13"/>
        <v>0</v>
      </c>
      <c r="AR220" s="16" t="s">
        <v>132</v>
      </c>
      <c r="AT220" s="16" t="s">
        <v>119</v>
      </c>
      <c r="AU220" s="16" t="s">
        <v>88</v>
      </c>
      <c r="AY220" s="16" t="s">
        <v>118</v>
      </c>
      <c r="BE220" s="182">
        <f t="shared" si="14"/>
        <v>0</v>
      </c>
      <c r="BF220" s="182">
        <f t="shared" si="15"/>
        <v>0</v>
      </c>
      <c r="BG220" s="182">
        <f t="shared" si="16"/>
        <v>0</v>
      </c>
      <c r="BH220" s="182">
        <f t="shared" si="17"/>
        <v>0</v>
      </c>
      <c r="BI220" s="182">
        <f t="shared" si="18"/>
        <v>0</v>
      </c>
      <c r="BJ220" s="16" t="s">
        <v>23</v>
      </c>
      <c r="BK220" s="182">
        <f t="shared" si="19"/>
        <v>0</v>
      </c>
      <c r="BL220" s="16" t="s">
        <v>132</v>
      </c>
      <c r="BM220" s="16" t="s">
        <v>508</v>
      </c>
    </row>
    <row r="221" spans="2:65" s="1" customFormat="1" ht="22.5" customHeight="1">
      <c r="B221" s="34"/>
      <c r="C221" s="171" t="s">
        <v>509</v>
      </c>
      <c r="D221" s="171" t="s">
        <v>119</v>
      </c>
      <c r="E221" s="172" t="s">
        <v>510</v>
      </c>
      <c r="F221" s="173" t="s">
        <v>511</v>
      </c>
      <c r="G221" s="174" t="s">
        <v>122</v>
      </c>
      <c r="H221" s="175">
        <v>11</v>
      </c>
      <c r="I221" s="176"/>
      <c r="J221" s="177">
        <f t="shared" si="10"/>
        <v>0</v>
      </c>
      <c r="K221" s="173" t="s">
        <v>36</v>
      </c>
      <c r="L221" s="54"/>
      <c r="M221" s="178" t="s">
        <v>36</v>
      </c>
      <c r="N221" s="179" t="s">
        <v>51</v>
      </c>
      <c r="O221" s="35"/>
      <c r="P221" s="180">
        <f t="shared" si="11"/>
        <v>0</v>
      </c>
      <c r="Q221" s="180">
        <v>0</v>
      </c>
      <c r="R221" s="180">
        <f t="shared" si="12"/>
        <v>0</v>
      </c>
      <c r="S221" s="180">
        <v>0</v>
      </c>
      <c r="T221" s="181">
        <f t="shared" si="13"/>
        <v>0</v>
      </c>
      <c r="AR221" s="16" t="s">
        <v>132</v>
      </c>
      <c r="AT221" s="16" t="s">
        <v>119</v>
      </c>
      <c r="AU221" s="16" t="s">
        <v>88</v>
      </c>
      <c r="AY221" s="16" t="s">
        <v>118</v>
      </c>
      <c r="BE221" s="182">
        <f t="shared" si="14"/>
        <v>0</v>
      </c>
      <c r="BF221" s="182">
        <f t="shared" si="15"/>
        <v>0</v>
      </c>
      <c r="BG221" s="182">
        <f t="shared" si="16"/>
        <v>0</v>
      </c>
      <c r="BH221" s="182">
        <f t="shared" si="17"/>
        <v>0</v>
      </c>
      <c r="BI221" s="182">
        <f t="shared" si="18"/>
        <v>0</v>
      </c>
      <c r="BJ221" s="16" t="s">
        <v>23</v>
      </c>
      <c r="BK221" s="182">
        <f t="shared" si="19"/>
        <v>0</v>
      </c>
      <c r="BL221" s="16" t="s">
        <v>132</v>
      </c>
      <c r="BM221" s="16" t="s">
        <v>512</v>
      </c>
    </row>
    <row r="222" spans="2:65" s="1" customFormat="1" ht="31.5" customHeight="1">
      <c r="B222" s="34"/>
      <c r="C222" s="171" t="s">
        <v>513</v>
      </c>
      <c r="D222" s="171" t="s">
        <v>119</v>
      </c>
      <c r="E222" s="172" t="s">
        <v>514</v>
      </c>
      <c r="F222" s="173" t="s">
        <v>515</v>
      </c>
      <c r="G222" s="174" t="s">
        <v>122</v>
      </c>
      <c r="H222" s="175">
        <v>87</v>
      </c>
      <c r="I222" s="176"/>
      <c r="J222" s="177">
        <f t="shared" si="10"/>
        <v>0</v>
      </c>
      <c r="K222" s="173" t="s">
        <v>36</v>
      </c>
      <c r="L222" s="54"/>
      <c r="M222" s="178" t="s">
        <v>36</v>
      </c>
      <c r="N222" s="179" t="s">
        <v>51</v>
      </c>
      <c r="O222" s="35"/>
      <c r="P222" s="180">
        <f t="shared" si="11"/>
        <v>0</v>
      </c>
      <c r="Q222" s="180">
        <v>0</v>
      </c>
      <c r="R222" s="180">
        <f t="shared" si="12"/>
        <v>0</v>
      </c>
      <c r="S222" s="180">
        <v>0</v>
      </c>
      <c r="T222" s="181">
        <f t="shared" si="13"/>
        <v>0</v>
      </c>
      <c r="AR222" s="16" t="s">
        <v>132</v>
      </c>
      <c r="AT222" s="16" t="s">
        <v>119</v>
      </c>
      <c r="AU222" s="16" t="s">
        <v>88</v>
      </c>
      <c r="AY222" s="16" t="s">
        <v>118</v>
      </c>
      <c r="BE222" s="182">
        <f t="shared" si="14"/>
        <v>0</v>
      </c>
      <c r="BF222" s="182">
        <f t="shared" si="15"/>
        <v>0</v>
      </c>
      <c r="BG222" s="182">
        <f t="shared" si="16"/>
        <v>0</v>
      </c>
      <c r="BH222" s="182">
        <f t="shared" si="17"/>
        <v>0</v>
      </c>
      <c r="BI222" s="182">
        <f t="shared" si="18"/>
        <v>0</v>
      </c>
      <c r="BJ222" s="16" t="s">
        <v>23</v>
      </c>
      <c r="BK222" s="182">
        <f t="shared" si="19"/>
        <v>0</v>
      </c>
      <c r="BL222" s="16" t="s">
        <v>132</v>
      </c>
      <c r="BM222" s="16" t="s">
        <v>516</v>
      </c>
    </row>
    <row r="223" spans="2:65" s="1" customFormat="1" ht="22.5" customHeight="1">
      <c r="B223" s="34"/>
      <c r="C223" s="171" t="s">
        <v>517</v>
      </c>
      <c r="D223" s="171" t="s">
        <v>119</v>
      </c>
      <c r="E223" s="172" t="s">
        <v>518</v>
      </c>
      <c r="F223" s="173" t="s">
        <v>519</v>
      </c>
      <c r="G223" s="174" t="s">
        <v>122</v>
      </c>
      <c r="H223" s="175">
        <v>94</v>
      </c>
      <c r="I223" s="176"/>
      <c r="J223" s="177">
        <f t="shared" si="10"/>
        <v>0</v>
      </c>
      <c r="K223" s="173" t="s">
        <v>36</v>
      </c>
      <c r="L223" s="54"/>
      <c r="M223" s="178" t="s">
        <v>36</v>
      </c>
      <c r="N223" s="179" t="s">
        <v>51</v>
      </c>
      <c r="O223" s="35"/>
      <c r="P223" s="180">
        <f t="shared" si="11"/>
        <v>0</v>
      </c>
      <c r="Q223" s="180">
        <v>0</v>
      </c>
      <c r="R223" s="180">
        <f t="shared" si="12"/>
        <v>0</v>
      </c>
      <c r="S223" s="180">
        <v>0</v>
      </c>
      <c r="T223" s="181">
        <f t="shared" si="13"/>
        <v>0</v>
      </c>
      <c r="AR223" s="16" t="s">
        <v>132</v>
      </c>
      <c r="AT223" s="16" t="s">
        <v>119</v>
      </c>
      <c r="AU223" s="16" t="s">
        <v>88</v>
      </c>
      <c r="AY223" s="16" t="s">
        <v>118</v>
      </c>
      <c r="BE223" s="182">
        <f t="shared" si="14"/>
        <v>0</v>
      </c>
      <c r="BF223" s="182">
        <f t="shared" si="15"/>
        <v>0</v>
      </c>
      <c r="BG223" s="182">
        <f t="shared" si="16"/>
        <v>0</v>
      </c>
      <c r="BH223" s="182">
        <f t="shared" si="17"/>
        <v>0</v>
      </c>
      <c r="BI223" s="182">
        <f t="shared" si="18"/>
        <v>0</v>
      </c>
      <c r="BJ223" s="16" t="s">
        <v>23</v>
      </c>
      <c r="BK223" s="182">
        <f t="shared" si="19"/>
        <v>0</v>
      </c>
      <c r="BL223" s="16" t="s">
        <v>132</v>
      </c>
      <c r="BM223" s="16" t="s">
        <v>520</v>
      </c>
    </row>
    <row r="224" spans="2:65" s="1" customFormat="1" ht="22.5" customHeight="1">
      <c r="B224" s="34"/>
      <c r="C224" s="171" t="s">
        <v>521</v>
      </c>
      <c r="D224" s="171" t="s">
        <v>119</v>
      </c>
      <c r="E224" s="172" t="s">
        <v>522</v>
      </c>
      <c r="F224" s="173" t="s">
        <v>523</v>
      </c>
      <c r="G224" s="174" t="s">
        <v>122</v>
      </c>
      <c r="H224" s="175">
        <v>80</v>
      </c>
      <c r="I224" s="176"/>
      <c r="J224" s="177">
        <f t="shared" si="10"/>
        <v>0</v>
      </c>
      <c r="K224" s="173" t="s">
        <v>36</v>
      </c>
      <c r="L224" s="54"/>
      <c r="M224" s="178" t="s">
        <v>36</v>
      </c>
      <c r="N224" s="179" t="s">
        <v>51</v>
      </c>
      <c r="O224" s="35"/>
      <c r="P224" s="180">
        <f t="shared" si="11"/>
        <v>0</v>
      </c>
      <c r="Q224" s="180">
        <v>0</v>
      </c>
      <c r="R224" s="180">
        <f t="shared" si="12"/>
        <v>0</v>
      </c>
      <c r="S224" s="180">
        <v>0</v>
      </c>
      <c r="T224" s="181">
        <f t="shared" si="13"/>
        <v>0</v>
      </c>
      <c r="AR224" s="16" t="s">
        <v>132</v>
      </c>
      <c r="AT224" s="16" t="s">
        <v>119</v>
      </c>
      <c r="AU224" s="16" t="s">
        <v>88</v>
      </c>
      <c r="AY224" s="16" t="s">
        <v>118</v>
      </c>
      <c r="BE224" s="182">
        <f t="shared" si="14"/>
        <v>0</v>
      </c>
      <c r="BF224" s="182">
        <f t="shared" si="15"/>
        <v>0</v>
      </c>
      <c r="BG224" s="182">
        <f t="shared" si="16"/>
        <v>0</v>
      </c>
      <c r="BH224" s="182">
        <f t="shared" si="17"/>
        <v>0</v>
      </c>
      <c r="BI224" s="182">
        <f t="shared" si="18"/>
        <v>0</v>
      </c>
      <c r="BJ224" s="16" t="s">
        <v>23</v>
      </c>
      <c r="BK224" s="182">
        <f t="shared" si="19"/>
        <v>0</v>
      </c>
      <c r="BL224" s="16" t="s">
        <v>132</v>
      </c>
      <c r="BM224" s="16" t="s">
        <v>524</v>
      </c>
    </row>
    <row r="225" spans="2:65" s="1" customFormat="1" ht="22.5" customHeight="1">
      <c r="B225" s="34"/>
      <c r="C225" s="171" t="s">
        <v>525</v>
      </c>
      <c r="D225" s="171" t="s">
        <v>119</v>
      </c>
      <c r="E225" s="172" t="s">
        <v>526</v>
      </c>
      <c r="F225" s="173" t="s">
        <v>527</v>
      </c>
      <c r="G225" s="174" t="s">
        <v>122</v>
      </c>
      <c r="H225" s="175">
        <v>22</v>
      </c>
      <c r="I225" s="176"/>
      <c r="J225" s="177">
        <f t="shared" si="10"/>
        <v>0</v>
      </c>
      <c r="K225" s="173" t="s">
        <v>36</v>
      </c>
      <c r="L225" s="54"/>
      <c r="M225" s="178" t="s">
        <v>36</v>
      </c>
      <c r="N225" s="179" t="s">
        <v>51</v>
      </c>
      <c r="O225" s="35"/>
      <c r="P225" s="180">
        <f t="shared" si="11"/>
        <v>0</v>
      </c>
      <c r="Q225" s="180">
        <v>0</v>
      </c>
      <c r="R225" s="180">
        <f t="shared" si="12"/>
        <v>0</v>
      </c>
      <c r="S225" s="180">
        <v>0</v>
      </c>
      <c r="T225" s="181">
        <f t="shared" si="13"/>
        <v>0</v>
      </c>
      <c r="AR225" s="16" t="s">
        <v>132</v>
      </c>
      <c r="AT225" s="16" t="s">
        <v>119</v>
      </c>
      <c r="AU225" s="16" t="s">
        <v>88</v>
      </c>
      <c r="AY225" s="16" t="s">
        <v>118</v>
      </c>
      <c r="BE225" s="182">
        <f t="shared" si="14"/>
        <v>0</v>
      </c>
      <c r="BF225" s="182">
        <f t="shared" si="15"/>
        <v>0</v>
      </c>
      <c r="BG225" s="182">
        <f t="shared" si="16"/>
        <v>0</v>
      </c>
      <c r="BH225" s="182">
        <f t="shared" si="17"/>
        <v>0</v>
      </c>
      <c r="BI225" s="182">
        <f t="shared" si="18"/>
        <v>0</v>
      </c>
      <c r="BJ225" s="16" t="s">
        <v>23</v>
      </c>
      <c r="BK225" s="182">
        <f t="shared" si="19"/>
        <v>0</v>
      </c>
      <c r="BL225" s="16" t="s">
        <v>132</v>
      </c>
      <c r="BM225" s="16" t="s">
        <v>528</v>
      </c>
    </row>
    <row r="226" spans="2:65" s="1" customFormat="1" ht="22.5" customHeight="1">
      <c r="B226" s="34"/>
      <c r="C226" s="171" t="s">
        <v>529</v>
      </c>
      <c r="D226" s="171" t="s">
        <v>119</v>
      </c>
      <c r="E226" s="172" t="s">
        <v>530</v>
      </c>
      <c r="F226" s="173" t="s">
        <v>531</v>
      </c>
      <c r="G226" s="174" t="s">
        <v>122</v>
      </c>
      <c r="H226" s="175">
        <v>76</v>
      </c>
      <c r="I226" s="176"/>
      <c r="J226" s="177">
        <f t="shared" si="10"/>
        <v>0</v>
      </c>
      <c r="K226" s="173" t="s">
        <v>36</v>
      </c>
      <c r="L226" s="54"/>
      <c r="M226" s="178" t="s">
        <v>36</v>
      </c>
      <c r="N226" s="179" t="s">
        <v>51</v>
      </c>
      <c r="O226" s="35"/>
      <c r="P226" s="180">
        <f t="shared" si="11"/>
        <v>0</v>
      </c>
      <c r="Q226" s="180">
        <v>0</v>
      </c>
      <c r="R226" s="180">
        <f t="shared" si="12"/>
        <v>0</v>
      </c>
      <c r="S226" s="180">
        <v>0</v>
      </c>
      <c r="T226" s="181">
        <f t="shared" si="13"/>
        <v>0</v>
      </c>
      <c r="AR226" s="16" t="s">
        <v>132</v>
      </c>
      <c r="AT226" s="16" t="s">
        <v>119</v>
      </c>
      <c r="AU226" s="16" t="s">
        <v>88</v>
      </c>
      <c r="AY226" s="16" t="s">
        <v>118</v>
      </c>
      <c r="BE226" s="182">
        <f t="shared" si="14"/>
        <v>0</v>
      </c>
      <c r="BF226" s="182">
        <f t="shared" si="15"/>
        <v>0</v>
      </c>
      <c r="BG226" s="182">
        <f t="shared" si="16"/>
        <v>0</v>
      </c>
      <c r="BH226" s="182">
        <f t="shared" si="17"/>
        <v>0</v>
      </c>
      <c r="BI226" s="182">
        <f t="shared" si="18"/>
        <v>0</v>
      </c>
      <c r="BJ226" s="16" t="s">
        <v>23</v>
      </c>
      <c r="BK226" s="182">
        <f t="shared" si="19"/>
        <v>0</v>
      </c>
      <c r="BL226" s="16" t="s">
        <v>132</v>
      </c>
      <c r="BM226" s="16" t="s">
        <v>532</v>
      </c>
    </row>
    <row r="227" spans="2:65" s="1" customFormat="1" ht="22.5" customHeight="1">
      <c r="B227" s="34"/>
      <c r="C227" s="171" t="s">
        <v>533</v>
      </c>
      <c r="D227" s="171" t="s">
        <v>119</v>
      </c>
      <c r="E227" s="172" t="s">
        <v>534</v>
      </c>
      <c r="F227" s="173" t="s">
        <v>535</v>
      </c>
      <c r="G227" s="174" t="s">
        <v>122</v>
      </c>
      <c r="H227" s="175">
        <v>11</v>
      </c>
      <c r="I227" s="176"/>
      <c r="J227" s="177">
        <f t="shared" si="10"/>
        <v>0</v>
      </c>
      <c r="K227" s="173" t="s">
        <v>36</v>
      </c>
      <c r="L227" s="54"/>
      <c r="M227" s="178" t="s">
        <v>36</v>
      </c>
      <c r="N227" s="179" t="s">
        <v>51</v>
      </c>
      <c r="O227" s="35"/>
      <c r="P227" s="180">
        <f t="shared" si="11"/>
        <v>0</v>
      </c>
      <c r="Q227" s="180">
        <v>0</v>
      </c>
      <c r="R227" s="180">
        <f t="shared" si="12"/>
        <v>0</v>
      </c>
      <c r="S227" s="180">
        <v>0</v>
      </c>
      <c r="T227" s="181">
        <f t="shared" si="13"/>
        <v>0</v>
      </c>
      <c r="AR227" s="16" t="s">
        <v>132</v>
      </c>
      <c r="AT227" s="16" t="s">
        <v>119</v>
      </c>
      <c r="AU227" s="16" t="s">
        <v>88</v>
      </c>
      <c r="AY227" s="16" t="s">
        <v>118</v>
      </c>
      <c r="BE227" s="182">
        <f t="shared" si="14"/>
        <v>0</v>
      </c>
      <c r="BF227" s="182">
        <f t="shared" si="15"/>
        <v>0</v>
      </c>
      <c r="BG227" s="182">
        <f t="shared" si="16"/>
        <v>0</v>
      </c>
      <c r="BH227" s="182">
        <f t="shared" si="17"/>
        <v>0</v>
      </c>
      <c r="BI227" s="182">
        <f t="shared" si="18"/>
        <v>0</v>
      </c>
      <c r="BJ227" s="16" t="s">
        <v>23</v>
      </c>
      <c r="BK227" s="182">
        <f t="shared" si="19"/>
        <v>0</v>
      </c>
      <c r="BL227" s="16" t="s">
        <v>132</v>
      </c>
      <c r="BM227" s="16" t="s">
        <v>536</v>
      </c>
    </row>
    <row r="228" spans="2:65" s="1" customFormat="1" ht="22.5" customHeight="1">
      <c r="B228" s="34"/>
      <c r="C228" s="171" t="s">
        <v>537</v>
      </c>
      <c r="D228" s="171" t="s">
        <v>119</v>
      </c>
      <c r="E228" s="172" t="s">
        <v>538</v>
      </c>
      <c r="F228" s="173" t="s">
        <v>539</v>
      </c>
      <c r="G228" s="174" t="s">
        <v>152</v>
      </c>
      <c r="H228" s="175">
        <v>6.42</v>
      </c>
      <c r="I228" s="176"/>
      <c r="J228" s="177">
        <f t="shared" si="10"/>
        <v>0</v>
      </c>
      <c r="K228" s="173" t="s">
        <v>36</v>
      </c>
      <c r="L228" s="54"/>
      <c r="M228" s="178" t="s">
        <v>36</v>
      </c>
      <c r="N228" s="179" t="s">
        <v>51</v>
      </c>
      <c r="O228" s="35"/>
      <c r="P228" s="180">
        <f t="shared" si="11"/>
        <v>0</v>
      </c>
      <c r="Q228" s="180">
        <v>0</v>
      </c>
      <c r="R228" s="180">
        <f t="shared" si="12"/>
        <v>0</v>
      </c>
      <c r="S228" s="180">
        <v>0</v>
      </c>
      <c r="T228" s="181">
        <f t="shared" si="13"/>
        <v>0</v>
      </c>
      <c r="AR228" s="16" t="s">
        <v>132</v>
      </c>
      <c r="AT228" s="16" t="s">
        <v>119</v>
      </c>
      <c r="AU228" s="16" t="s">
        <v>88</v>
      </c>
      <c r="AY228" s="16" t="s">
        <v>118</v>
      </c>
      <c r="BE228" s="182">
        <f t="shared" si="14"/>
        <v>0</v>
      </c>
      <c r="BF228" s="182">
        <f t="shared" si="15"/>
        <v>0</v>
      </c>
      <c r="BG228" s="182">
        <f t="shared" si="16"/>
        <v>0</v>
      </c>
      <c r="BH228" s="182">
        <f t="shared" si="17"/>
        <v>0</v>
      </c>
      <c r="BI228" s="182">
        <f t="shared" si="18"/>
        <v>0</v>
      </c>
      <c r="BJ228" s="16" t="s">
        <v>23</v>
      </c>
      <c r="BK228" s="182">
        <f t="shared" si="19"/>
        <v>0</v>
      </c>
      <c r="BL228" s="16" t="s">
        <v>132</v>
      </c>
      <c r="BM228" s="16" t="s">
        <v>540</v>
      </c>
    </row>
    <row r="229" spans="2:65" s="1" customFormat="1" ht="22.5" customHeight="1">
      <c r="B229" s="34"/>
      <c r="C229" s="171" t="s">
        <v>541</v>
      </c>
      <c r="D229" s="171" t="s">
        <v>119</v>
      </c>
      <c r="E229" s="172" t="s">
        <v>542</v>
      </c>
      <c r="F229" s="173" t="s">
        <v>543</v>
      </c>
      <c r="G229" s="174" t="s">
        <v>152</v>
      </c>
      <c r="H229" s="175">
        <v>122</v>
      </c>
      <c r="I229" s="176"/>
      <c r="J229" s="177">
        <f t="shared" si="10"/>
        <v>0</v>
      </c>
      <c r="K229" s="173" t="s">
        <v>36</v>
      </c>
      <c r="L229" s="54"/>
      <c r="M229" s="178" t="s">
        <v>36</v>
      </c>
      <c r="N229" s="179" t="s">
        <v>51</v>
      </c>
      <c r="O229" s="35"/>
      <c r="P229" s="180">
        <f t="shared" si="11"/>
        <v>0</v>
      </c>
      <c r="Q229" s="180">
        <v>0</v>
      </c>
      <c r="R229" s="180">
        <f t="shared" si="12"/>
        <v>0</v>
      </c>
      <c r="S229" s="180">
        <v>0</v>
      </c>
      <c r="T229" s="181">
        <f t="shared" si="13"/>
        <v>0</v>
      </c>
      <c r="AR229" s="16" t="s">
        <v>132</v>
      </c>
      <c r="AT229" s="16" t="s">
        <v>119</v>
      </c>
      <c r="AU229" s="16" t="s">
        <v>88</v>
      </c>
      <c r="AY229" s="16" t="s">
        <v>118</v>
      </c>
      <c r="BE229" s="182">
        <f t="shared" si="14"/>
        <v>0</v>
      </c>
      <c r="BF229" s="182">
        <f t="shared" si="15"/>
        <v>0</v>
      </c>
      <c r="BG229" s="182">
        <f t="shared" si="16"/>
        <v>0</v>
      </c>
      <c r="BH229" s="182">
        <f t="shared" si="17"/>
        <v>0</v>
      </c>
      <c r="BI229" s="182">
        <f t="shared" si="18"/>
        <v>0</v>
      </c>
      <c r="BJ229" s="16" t="s">
        <v>23</v>
      </c>
      <c r="BK229" s="182">
        <f t="shared" si="19"/>
        <v>0</v>
      </c>
      <c r="BL229" s="16" t="s">
        <v>132</v>
      </c>
      <c r="BM229" s="16" t="s">
        <v>544</v>
      </c>
    </row>
    <row r="230" spans="2:65" s="1" customFormat="1" ht="22.5" customHeight="1">
      <c r="B230" s="34"/>
      <c r="C230" s="171" t="s">
        <v>545</v>
      </c>
      <c r="D230" s="171" t="s">
        <v>119</v>
      </c>
      <c r="E230" s="172" t="s">
        <v>546</v>
      </c>
      <c r="F230" s="173" t="s">
        <v>547</v>
      </c>
      <c r="G230" s="174" t="s">
        <v>224</v>
      </c>
      <c r="H230" s="175">
        <v>32.1</v>
      </c>
      <c r="I230" s="176"/>
      <c r="J230" s="177">
        <f t="shared" si="10"/>
        <v>0</v>
      </c>
      <c r="K230" s="173" t="s">
        <v>36</v>
      </c>
      <c r="L230" s="54"/>
      <c r="M230" s="178" t="s">
        <v>36</v>
      </c>
      <c r="N230" s="179" t="s">
        <v>51</v>
      </c>
      <c r="O230" s="35"/>
      <c r="P230" s="180">
        <f t="shared" si="11"/>
        <v>0</v>
      </c>
      <c r="Q230" s="180">
        <v>0</v>
      </c>
      <c r="R230" s="180">
        <f t="shared" si="12"/>
        <v>0</v>
      </c>
      <c r="S230" s="180">
        <v>0</v>
      </c>
      <c r="T230" s="181">
        <f t="shared" si="13"/>
        <v>0</v>
      </c>
      <c r="AR230" s="16" t="s">
        <v>132</v>
      </c>
      <c r="AT230" s="16" t="s">
        <v>119</v>
      </c>
      <c r="AU230" s="16" t="s">
        <v>88</v>
      </c>
      <c r="AY230" s="16" t="s">
        <v>118</v>
      </c>
      <c r="BE230" s="182">
        <f t="shared" si="14"/>
        <v>0</v>
      </c>
      <c r="BF230" s="182">
        <f t="shared" si="15"/>
        <v>0</v>
      </c>
      <c r="BG230" s="182">
        <f t="shared" si="16"/>
        <v>0</v>
      </c>
      <c r="BH230" s="182">
        <f t="shared" si="17"/>
        <v>0</v>
      </c>
      <c r="BI230" s="182">
        <f t="shared" si="18"/>
        <v>0</v>
      </c>
      <c r="BJ230" s="16" t="s">
        <v>23</v>
      </c>
      <c r="BK230" s="182">
        <f t="shared" si="19"/>
        <v>0</v>
      </c>
      <c r="BL230" s="16" t="s">
        <v>132</v>
      </c>
      <c r="BM230" s="16" t="s">
        <v>548</v>
      </c>
    </row>
    <row r="231" spans="2:65" s="1" customFormat="1" ht="22.5" customHeight="1">
      <c r="B231" s="34"/>
      <c r="C231" s="171" t="s">
        <v>549</v>
      </c>
      <c r="D231" s="171" t="s">
        <v>119</v>
      </c>
      <c r="E231" s="172" t="s">
        <v>550</v>
      </c>
      <c r="F231" s="173" t="s">
        <v>551</v>
      </c>
      <c r="G231" s="174" t="s">
        <v>176</v>
      </c>
      <c r="H231" s="175">
        <v>2</v>
      </c>
      <c r="I231" s="176"/>
      <c r="J231" s="177">
        <f t="shared" si="10"/>
        <v>0</v>
      </c>
      <c r="K231" s="173" t="s">
        <v>36</v>
      </c>
      <c r="L231" s="54"/>
      <c r="M231" s="178" t="s">
        <v>36</v>
      </c>
      <c r="N231" s="179" t="s">
        <v>51</v>
      </c>
      <c r="O231" s="35"/>
      <c r="P231" s="180">
        <f t="shared" si="11"/>
        <v>0</v>
      </c>
      <c r="Q231" s="180">
        <v>0</v>
      </c>
      <c r="R231" s="180">
        <f t="shared" si="12"/>
        <v>0</v>
      </c>
      <c r="S231" s="180">
        <v>0</v>
      </c>
      <c r="T231" s="181">
        <f t="shared" si="13"/>
        <v>0</v>
      </c>
      <c r="AR231" s="16" t="s">
        <v>132</v>
      </c>
      <c r="AT231" s="16" t="s">
        <v>119</v>
      </c>
      <c r="AU231" s="16" t="s">
        <v>88</v>
      </c>
      <c r="AY231" s="16" t="s">
        <v>118</v>
      </c>
      <c r="BE231" s="182">
        <f t="shared" si="14"/>
        <v>0</v>
      </c>
      <c r="BF231" s="182">
        <f t="shared" si="15"/>
        <v>0</v>
      </c>
      <c r="BG231" s="182">
        <f t="shared" si="16"/>
        <v>0</v>
      </c>
      <c r="BH231" s="182">
        <f t="shared" si="17"/>
        <v>0</v>
      </c>
      <c r="BI231" s="182">
        <f t="shared" si="18"/>
        <v>0</v>
      </c>
      <c r="BJ231" s="16" t="s">
        <v>23</v>
      </c>
      <c r="BK231" s="182">
        <f t="shared" si="19"/>
        <v>0</v>
      </c>
      <c r="BL231" s="16" t="s">
        <v>132</v>
      </c>
      <c r="BM231" s="16" t="s">
        <v>552</v>
      </c>
    </row>
    <row r="232" spans="2:65" s="1" customFormat="1" ht="31.5" customHeight="1">
      <c r="B232" s="34"/>
      <c r="C232" s="171" t="s">
        <v>553</v>
      </c>
      <c r="D232" s="171" t="s">
        <v>119</v>
      </c>
      <c r="E232" s="172" t="s">
        <v>554</v>
      </c>
      <c r="F232" s="173" t="s">
        <v>555</v>
      </c>
      <c r="G232" s="174" t="s">
        <v>556</v>
      </c>
      <c r="H232" s="175">
        <v>8</v>
      </c>
      <c r="I232" s="176"/>
      <c r="J232" s="177">
        <f t="shared" si="10"/>
        <v>0</v>
      </c>
      <c r="K232" s="173" t="s">
        <v>36</v>
      </c>
      <c r="L232" s="54"/>
      <c r="M232" s="178" t="s">
        <v>36</v>
      </c>
      <c r="N232" s="179" t="s">
        <v>51</v>
      </c>
      <c r="O232" s="35"/>
      <c r="P232" s="180">
        <f t="shared" si="11"/>
        <v>0</v>
      </c>
      <c r="Q232" s="180">
        <v>0</v>
      </c>
      <c r="R232" s="180">
        <f t="shared" si="12"/>
        <v>0</v>
      </c>
      <c r="S232" s="180">
        <v>0</v>
      </c>
      <c r="T232" s="181">
        <f t="shared" si="13"/>
        <v>0</v>
      </c>
      <c r="AR232" s="16" t="s">
        <v>132</v>
      </c>
      <c r="AT232" s="16" t="s">
        <v>119</v>
      </c>
      <c r="AU232" s="16" t="s">
        <v>88</v>
      </c>
      <c r="AY232" s="16" t="s">
        <v>118</v>
      </c>
      <c r="BE232" s="182">
        <f t="shared" si="14"/>
        <v>0</v>
      </c>
      <c r="BF232" s="182">
        <f t="shared" si="15"/>
        <v>0</v>
      </c>
      <c r="BG232" s="182">
        <f t="shared" si="16"/>
        <v>0</v>
      </c>
      <c r="BH232" s="182">
        <f t="shared" si="17"/>
        <v>0</v>
      </c>
      <c r="BI232" s="182">
        <f t="shared" si="18"/>
        <v>0</v>
      </c>
      <c r="BJ232" s="16" t="s">
        <v>23</v>
      </c>
      <c r="BK232" s="182">
        <f t="shared" si="19"/>
        <v>0</v>
      </c>
      <c r="BL232" s="16" t="s">
        <v>132</v>
      </c>
      <c r="BM232" s="16" t="s">
        <v>557</v>
      </c>
    </row>
    <row r="233" spans="2:65" s="1" customFormat="1" ht="22.5" customHeight="1">
      <c r="B233" s="34"/>
      <c r="C233" s="171" t="s">
        <v>558</v>
      </c>
      <c r="D233" s="171" t="s">
        <v>119</v>
      </c>
      <c r="E233" s="172" t="s">
        <v>559</v>
      </c>
      <c r="F233" s="173" t="s">
        <v>560</v>
      </c>
      <c r="G233" s="174" t="s">
        <v>556</v>
      </c>
      <c r="H233" s="175">
        <v>4</v>
      </c>
      <c r="I233" s="176"/>
      <c r="J233" s="177">
        <f t="shared" si="10"/>
        <v>0</v>
      </c>
      <c r="K233" s="173" t="s">
        <v>36</v>
      </c>
      <c r="L233" s="54"/>
      <c r="M233" s="178" t="s">
        <v>36</v>
      </c>
      <c r="N233" s="179" t="s">
        <v>51</v>
      </c>
      <c r="O233" s="35"/>
      <c r="P233" s="180">
        <f t="shared" si="11"/>
        <v>0</v>
      </c>
      <c r="Q233" s="180">
        <v>0</v>
      </c>
      <c r="R233" s="180">
        <f t="shared" si="12"/>
        <v>0</v>
      </c>
      <c r="S233" s="180">
        <v>0</v>
      </c>
      <c r="T233" s="181">
        <f t="shared" si="13"/>
        <v>0</v>
      </c>
      <c r="AR233" s="16" t="s">
        <v>132</v>
      </c>
      <c r="AT233" s="16" t="s">
        <v>119</v>
      </c>
      <c r="AU233" s="16" t="s">
        <v>88</v>
      </c>
      <c r="AY233" s="16" t="s">
        <v>118</v>
      </c>
      <c r="BE233" s="182">
        <f t="shared" si="14"/>
        <v>0</v>
      </c>
      <c r="BF233" s="182">
        <f t="shared" si="15"/>
        <v>0</v>
      </c>
      <c r="BG233" s="182">
        <f t="shared" si="16"/>
        <v>0</v>
      </c>
      <c r="BH233" s="182">
        <f t="shared" si="17"/>
        <v>0</v>
      </c>
      <c r="BI233" s="182">
        <f t="shared" si="18"/>
        <v>0</v>
      </c>
      <c r="BJ233" s="16" t="s">
        <v>23</v>
      </c>
      <c r="BK233" s="182">
        <f t="shared" si="19"/>
        <v>0</v>
      </c>
      <c r="BL233" s="16" t="s">
        <v>132</v>
      </c>
      <c r="BM233" s="16" t="s">
        <v>561</v>
      </c>
    </row>
    <row r="234" spans="2:65" s="1" customFormat="1" ht="22.5" customHeight="1">
      <c r="B234" s="34"/>
      <c r="C234" s="171" t="s">
        <v>562</v>
      </c>
      <c r="D234" s="171" t="s">
        <v>119</v>
      </c>
      <c r="E234" s="172" t="s">
        <v>563</v>
      </c>
      <c r="F234" s="173" t="s">
        <v>564</v>
      </c>
      <c r="G234" s="174" t="s">
        <v>556</v>
      </c>
      <c r="H234" s="175">
        <v>3</v>
      </c>
      <c r="I234" s="176"/>
      <c r="J234" s="177">
        <f t="shared" si="10"/>
        <v>0</v>
      </c>
      <c r="K234" s="173" t="s">
        <v>36</v>
      </c>
      <c r="L234" s="54"/>
      <c r="M234" s="178" t="s">
        <v>36</v>
      </c>
      <c r="N234" s="179" t="s">
        <v>51</v>
      </c>
      <c r="O234" s="35"/>
      <c r="P234" s="180">
        <f t="shared" si="11"/>
        <v>0</v>
      </c>
      <c r="Q234" s="180">
        <v>0</v>
      </c>
      <c r="R234" s="180">
        <f t="shared" si="12"/>
        <v>0</v>
      </c>
      <c r="S234" s="180">
        <v>0</v>
      </c>
      <c r="T234" s="181">
        <f t="shared" si="13"/>
        <v>0</v>
      </c>
      <c r="AR234" s="16" t="s">
        <v>132</v>
      </c>
      <c r="AT234" s="16" t="s">
        <v>119</v>
      </c>
      <c r="AU234" s="16" t="s">
        <v>88</v>
      </c>
      <c r="AY234" s="16" t="s">
        <v>118</v>
      </c>
      <c r="BE234" s="182">
        <f t="shared" si="14"/>
        <v>0</v>
      </c>
      <c r="BF234" s="182">
        <f t="shared" si="15"/>
        <v>0</v>
      </c>
      <c r="BG234" s="182">
        <f t="shared" si="16"/>
        <v>0</v>
      </c>
      <c r="BH234" s="182">
        <f t="shared" si="17"/>
        <v>0</v>
      </c>
      <c r="BI234" s="182">
        <f t="shared" si="18"/>
        <v>0</v>
      </c>
      <c r="BJ234" s="16" t="s">
        <v>23</v>
      </c>
      <c r="BK234" s="182">
        <f t="shared" si="19"/>
        <v>0</v>
      </c>
      <c r="BL234" s="16" t="s">
        <v>132</v>
      </c>
      <c r="BM234" s="16" t="s">
        <v>565</v>
      </c>
    </row>
    <row r="235" spans="2:65" s="1" customFormat="1" ht="22.5" customHeight="1">
      <c r="B235" s="34"/>
      <c r="C235" s="171" t="s">
        <v>566</v>
      </c>
      <c r="D235" s="171" t="s">
        <v>119</v>
      </c>
      <c r="E235" s="172" t="s">
        <v>567</v>
      </c>
      <c r="F235" s="173" t="s">
        <v>568</v>
      </c>
      <c r="G235" s="174" t="s">
        <v>556</v>
      </c>
      <c r="H235" s="175">
        <v>4</v>
      </c>
      <c r="I235" s="176"/>
      <c r="J235" s="177">
        <f t="shared" si="10"/>
        <v>0</v>
      </c>
      <c r="K235" s="173" t="s">
        <v>36</v>
      </c>
      <c r="L235" s="54"/>
      <c r="M235" s="178" t="s">
        <v>36</v>
      </c>
      <c r="N235" s="179" t="s">
        <v>51</v>
      </c>
      <c r="O235" s="35"/>
      <c r="P235" s="180">
        <f t="shared" si="11"/>
        <v>0</v>
      </c>
      <c r="Q235" s="180">
        <v>0</v>
      </c>
      <c r="R235" s="180">
        <f t="shared" si="12"/>
        <v>0</v>
      </c>
      <c r="S235" s="180">
        <v>0</v>
      </c>
      <c r="T235" s="181">
        <f t="shared" si="13"/>
        <v>0</v>
      </c>
      <c r="AR235" s="16" t="s">
        <v>132</v>
      </c>
      <c r="AT235" s="16" t="s">
        <v>119</v>
      </c>
      <c r="AU235" s="16" t="s">
        <v>88</v>
      </c>
      <c r="AY235" s="16" t="s">
        <v>118</v>
      </c>
      <c r="BE235" s="182">
        <f t="shared" si="14"/>
        <v>0</v>
      </c>
      <c r="BF235" s="182">
        <f t="shared" si="15"/>
        <v>0</v>
      </c>
      <c r="BG235" s="182">
        <f t="shared" si="16"/>
        <v>0</v>
      </c>
      <c r="BH235" s="182">
        <f t="shared" si="17"/>
        <v>0</v>
      </c>
      <c r="BI235" s="182">
        <f t="shared" si="18"/>
        <v>0</v>
      </c>
      <c r="BJ235" s="16" t="s">
        <v>23</v>
      </c>
      <c r="BK235" s="182">
        <f t="shared" si="19"/>
        <v>0</v>
      </c>
      <c r="BL235" s="16" t="s">
        <v>132</v>
      </c>
      <c r="BM235" s="16" t="s">
        <v>569</v>
      </c>
    </row>
    <row r="236" spans="2:65" s="1" customFormat="1" ht="22.5" customHeight="1">
      <c r="B236" s="34"/>
      <c r="C236" s="171" t="s">
        <v>570</v>
      </c>
      <c r="D236" s="171" t="s">
        <v>119</v>
      </c>
      <c r="E236" s="172" t="s">
        <v>571</v>
      </c>
      <c r="F236" s="173" t="s">
        <v>572</v>
      </c>
      <c r="G236" s="174" t="s">
        <v>556</v>
      </c>
      <c r="H236" s="175">
        <v>6</v>
      </c>
      <c r="I236" s="176"/>
      <c r="J236" s="177">
        <f t="shared" si="10"/>
        <v>0</v>
      </c>
      <c r="K236" s="173" t="s">
        <v>36</v>
      </c>
      <c r="L236" s="54"/>
      <c r="M236" s="178" t="s">
        <v>36</v>
      </c>
      <c r="N236" s="179" t="s">
        <v>51</v>
      </c>
      <c r="O236" s="35"/>
      <c r="P236" s="180">
        <f t="shared" si="11"/>
        <v>0</v>
      </c>
      <c r="Q236" s="180">
        <v>0</v>
      </c>
      <c r="R236" s="180">
        <f t="shared" si="12"/>
        <v>0</v>
      </c>
      <c r="S236" s="180">
        <v>0</v>
      </c>
      <c r="T236" s="181">
        <f t="shared" si="13"/>
        <v>0</v>
      </c>
      <c r="AR236" s="16" t="s">
        <v>132</v>
      </c>
      <c r="AT236" s="16" t="s">
        <v>119</v>
      </c>
      <c r="AU236" s="16" t="s">
        <v>88</v>
      </c>
      <c r="AY236" s="16" t="s">
        <v>118</v>
      </c>
      <c r="BE236" s="182">
        <f t="shared" si="14"/>
        <v>0</v>
      </c>
      <c r="BF236" s="182">
        <f t="shared" si="15"/>
        <v>0</v>
      </c>
      <c r="BG236" s="182">
        <f t="shared" si="16"/>
        <v>0</v>
      </c>
      <c r="BH236" s="182">
        <f t="shared" si="17"/>
        <v>0</v>
      </c>
      <c r="BI236" s="182">
        <f t="shared" si="18"/>
        <v>0</v>
      </c>
      <c r="BJ236" s="16" t="s">
        <v>23</v>
      </c>
      <c r="BK236" s="182">
        <f t="shared" si="19"/>
        <v>0</v>
      </c>
      <c r="BL236" s="16" t="s">
        <v>132</v>
      </c>
      <c r="BM236" s="16" t="s">
        <v>573</v>
      </c>
    </row>
    <row r="237" spans="2:65" s="1" customFormat="1" ht="22.5" customHeight="1">
      <c r="B237" s="34"/>
      <c r="C237" s="171" t="s">
        <v>574</v>
      </c>
      <c r="D237" s="171" t="s">
        <v>119</v>
      </c>
      <c r="E237" s="172" t="s">
        <v>575</v>
      </c>
      <c r="F237" s="173" t="s">
        <v>576</v>
      </c>
      <c r="G237" s="174" t="s">
        <v>556</v>
      </c>
      <c r="H237" s="175">
        <v>0.2</v>
      </c>
      <c r="I237" s="176"/>
      <c r="J237" s="177">
        <f t="shared" si="10"/>
        <v>0</v>
      </c>
      <c r="K237" s="173" t="s">
        <v>36</v>
      </c>
      <c r="L237" s="54"/>
      <c r="M237" s="178" t="s">
        <v>36</v>
      </c>
      <c r="N237" s="179" t="s">
        <v>51</v>
      </c>
      <c r="O237" s="35"/>
      <c r="P237" s="180">
        <f t="shared" si="11"/>
        <v>0</v>
      </c>
      <c r="Q237" s="180">
        <v>0</v>
      </c>
      <c r="R237" s="180">
        <f t="shared" si="12"/>
        <v>0</v>
      </c>
      <c r="S237" s="180">
        <v>0</v>
      </c>
      <c r="T237" s="181">
        <f t="shared" si="13"/>
        <v>0</v>
      </c>
      <c r="AR237" s="16" t="s">
        <v>132</v>
      </c>
      <c r="AT237" s="16" t="s">
        <v>119</v>
      </c>
      <c r="AU237" s="16" t="s">
        <v>88</v>
      </c>
      <c r="AY237" s="16" t="s">
        <v>118</v>
      </c>
      <c r="BE237" s="182">
        <f t="shared" si="14"/>
        <v>0</v>
      </c>
      <c r="BF237" s="182">
        <f t="shared" si="15"/>
        <v>0</v>
      </c>
      <c r="BG237" s="182">
        <f t="shared" si="16"/>
        <v>0</v>
      </c>
      <c r="BH237" s="182">
        <f t="shared" si="17"/>
        <v>0</v>
      </c>
      <c r="BI237" s="182">
        <f t="shared" si="18"/>
        <v>0</v>
      </c>
      <c r="BJ237" s="16" t="s">
        <v>23</v>
      </c>
      <c r="BK237" s="182">
        <f t="shared" si="19"/>
        <v>0</v>
      </c>
      <c r="BL237" s="16" t="s">
        <v>132</v>
      </c>
      <c r="BM237" s="16" t="s">
        <v>577</v>
      </c>
    </row>
    <row r="238" spans="2:65" s="1" customFormat="1" ht="31.5" customHeight="1">
      <c r="B238" s="34"/>
      <c r="C238" s="171" t="s">
        <v>578</v>
      </c>
      <c r="D238" s="171" t="s">
        <v>119</v>
      </c>
      <c r="E238" s="172" t="s">
        <v>579</v>
      </c>
      <c r="F238" s="173" t="s">
        <v>580</v>
      </c>
      <c r="G238" s="174" t="s">
        <v>122</v>
      </c>
      <c r="H238" s="175">
        <v>7</v>
      </c>
      <c r="I238" s="176"/>
      <c r="J238" s="177">
        <f t="shared" si="10"/>
        <v>0</v>
      </c>
      <c r="K238" s="173" t="s">
        <v>36</v>
      </c>
      <c r="L238" s="54"/>
      <c r="M238" s="178" t="s">
        <v>36</v>
      </c>
      <c r="N238" s="179" t="s">
        <v>51</v>
      </c>
      <c r="O238" s="35"/>
      <c r="P238" s="180">
        <f t="shared" si="11"/>
        <v>0</v>
      </c>
      <c r="Q238" s="180">
        <v>0</v>
      </c>
      <c r="R238" s="180">
        <f t="shared" si="12"/>
        <v>0</v>
      </c>
      <c r="S238" s="180">
        <v>0</v>
      </c>
      <c r="T238" s="181">
        <f t="shared" si="13"/>
        <v>0</v>
      </c>
      <c r="AR238" s="16" t="s">
        <v>132</v>
      </c>
      <c r="AT238" s="16" t="s">
        <v>119</v>
      </c>
      <c r="AU238" s="16" t="s">
        <v>88</v>
      </c>
      <c r="AY238" s="16" t="s">
        <v>118</v>
      </c>
      <c r="BE238" s="182">
        <f t="shared" si="14"/>
        <v>0</v>
      </c>
      <c r="BF238" s="182">
        <f t="shared" si="15"/>
        <v>0</v>
      </c>
      <c r="BG238" s="182">
        <f t="shared" si="16"/>
        <v>0</v>
      </c>
      <c r="BH238" s="182">
        <f t="shared" si="17"/>
        <v>0</v>
      </c>
      <c r="BI238" s="182">
        <f t="shared" si="18"/>
        <v>0</v>
      </c>
      <c r="BJ238" s="16" t="s">
        <v>23</v>
      </c>
      <c r="BK238" s="182">
        <f t="shared" si="19"/>
        <v>0</v>
      </c>
      <c r="BL238" s="16" t="s">
        <v>132</v>
      </c>
      <c r="BM238" s="16" t="s">
        <v>581</v>
      </c>
    </row>
    <row r="239" spans="2:65" s="1" customFormat="1" ht="22.5" customHeight="1">
      <c r="B239" s="34"/>
      <c r="C239" s="171" t="s">
        <v>582</v>
      </c>
      <c r="D239" s="171" t="s">
        <v>119</v>
      </c>
      <c r="E239" s="172" t="s">
        <v>583</v>
      </c>
      <c r="F239" s="173" t="s">
        <v>584</v>
      </c>
      <c r="G239" s="174" t="s">
        <v>122</v>
      </c>
      <c r="H239" s="175">
        <v>94</v>
      </c>
      <c r="I239" s="176"/>
      <c r="J239" s="177">
        <f t="shared" si="10"/>
        <v>0</v>
      </c>
      <c r="K239" s="173" t="s">
        <v>36</v>
      </c>
      <c r="L239" s="54"/>
      <c r="M239" s="178" t="s">
        <v>36</v>
      </c>
      <c r="N239" s="179" t="s">
        <v>51</v>
      </c>
      <c r="O239" s="35"/>
      <c r="P239" s="180">
        <f t="shared" si="11"/>
        <v>0</v>
      </c>
      <c r="Q239" s="180">
        <v>0</v>
      </c>
      <c r="R239" s="180">
        <f t="shared" si="12"/>
        <v>0</v>
      </c>
      <c r="S239" s="180">
        <v>0</v>
      </c>
      <c r="T239" s="181">
        <f t="shared" si="13"/>
        <v>0</v>
      </c>
      <c r="AR239" s="16" t="s">
        <v>132</v>
      </c>
      <c r="AT239" s="16" t="s">
        <v>119</v>
      </c>
      <c r="AU239" s="16" t="s">
        <v>88</v>
      </c>
      <c r="AY239" s="16" t="s">
        <v>118</v>
      </c>
      <c r="BE239" s="182">
        <f t="shared" si="14"/>
        <v>0</v>
      </c>
      <c r="BF239" s="182">
        <f t="shared" si="15"/>
        <v>0</v>
      </c>
      <c r="BG239" s="182">
        <f t="shared" si="16"/>
        <v>0</v>
      </c>
      <c r="BH239" s="182">
        <f t="shared" si="17"/>
        <v>0</v>
      </c>
      <c r="BI239" s="182">
        <f t="shared" si="18"/>
        <v>0</v>
      </c>
      <c r="BJ239" s="16" t="s">
        <v>23</v>
      </c>
      <c r="BK239" s="182">
        <f t="shared" si="19"/>
        <v>0</v>
      </c>
      <c r="BL239" s="16" t="s">
        <v>132</v>
      </c>
      <c r="BM239" s="16" t="s">
        <v>585</v>
      </c>
    </row>
    <row r="240" spans="2:65" s="1" customFormat="1" ht="22.5" customHeight="1">
      <c r="B240" s="34"/>
      <c r="C240" s="171" t="s">
        <v>586</v>
      </c>
      <c r="D240" s="171" t="s">
        <v>119</v>
      </c>
      <c r="E240" s="172" t="s">
        <v>587</v>
      </c>
      <c r="F240" s="173" t="s">
        <v>588</v>
      </c>
      <c r="G240" s="174" t="s">
        <v>256</v>
      </c>
      <c r="H240" s="175">
        <v>10.914</v>
      </c>
      <c r="I240" s="176"/>
      <c r="J240" s="177">
        <f t="shared" si="10"/>
        <v>0</v>
      </c>
      <c r="K240" s="173" t="s">
        <v>36</v>
      </c>
      <c r="L240" s="54"/>
      <c r="M240" s="178" t="s">
        <v>36</v>
      </c>
      <c r="N240" s="179" t="s">
        <v>51</v>
      </c>
      <c r="O240" s="35"/>
      <c r="P240" s="180">
        <f t="shared" si="11"/>
        <v>0</v>
      </c>
      <c r="Q240" s="180">
        <v>0</v>
      </c>
      <c r="R240" s="180">
        <f t="shared" si="12"/>
        <v>0</v>
      </c>
      <c r="S240" s="180">
        <v>0</v>
      </c>
      <c r="T240" s="181">
        <f t="shared" si="13"/>
        <v>0</v>
      </c>
      <c r="AR240" s="16" t="s">
        <v>132</v>
      </c>
      <c r="AT240" s="16" t="s">
        <v>119</v>
      </c>
      <c r="AU240" s="16" t="s">
        <v>88</v>
      </c>
      <c r="AY240" s="16" t="s">
        <v>118</v>
      </c>
      <c r="BE240" s="182">
        <f t="shared" si="14"/>
        <v>0</v>
      </c>
      <c r="BF240" s="182">
        <f t="shared" si="15"/>
        <v>0</v>
      </c>
      <c r="BG240" s="182">
        <f t="shared" si="16"/>
        <v>0</v>
      </c>
      <c r="BH240" s="182">
        <f t="shared" si="17"/>
        <v>0</v>
      </c>
      <c r="BI240" s="182">
        <f t="shared" si="18"/>
        <v>0</v>
      </c>
      <c r="BJ240" s="16" t="s">
        <v>23</v>
      </c>
      <c r="BK240" s="182">
        <f t="shared" si="19"/>
        <v>0</v>
      </c>
      <c r="BL240" s="16" t="s">
        <v>132</v>
      </c>
      <c r="BM240" s="16" t="s">
        <v>589</v>
      </c>
    </row>
    <row r="241" spans="2:63" s="9" customFormat="1" ht="29.85" customHeight="1">
      <c r="B241" s="157"/>
      <c r="C241" s="158"/>
      <c r="D241" s="159" t="s">
        <v>79</v>
      </c>
      <c r="E241" s="197" t="s">
        <v>590</v>
      </c>
      <c r="F241" s="197" t="s">
        <v>591</v>
      </c>
      <c r="G241" s="158"/>
      <c r="H241" s="158"/>
      <c r="I241" s="161"/>
      <c r="J241" s="198">
        <f>BK241</f>
        <v>0</v>
      </c>
      <c r="K241" s="158"/>
      <c r="L241" s="163"/>
      <c r="M241" s="164"/>
      <c r="N241" s="165"/>
      <c r="O241" s="165"/>
      <c r="P241" s="166">
        <f>SUM(P242:P264)</f>
        <v>0</v>
      </c>
      <c r="Q241" s="165"/>
      <c r="R241" s="166">
        <f>SUM(R242:R264)</f>
        <v>0</v>
      </c>
      <c r="S241" s="165"/>
      <c r="T241" s="167">
        <f>SUM(T242:T264)</f>
        <v>0</v>
      </c>
      <c r="AR241" s="168" t="s">
        <v>128</v>
      </c>
      <c r="AT241" s="169" t="s">
        <v>79</v>
      </c>
      <c r="AU241" s="169" t="s">
        <v>23</v>
      </c>
      <c r="AY241" s="168" t="s">
        <v>118</v>
      </c>
      <c r="BK241" s="170">
        <f>SUM(BK242:BK264)</f>
        <v>0</v>
      </c>
    </row>
    <row r="242" spans="2:65" s="1" customFormat="1" ht="22.5" customHeight="1">
      <c r="B242" s="34"/>
      <c r="C242" s="226" t="s">
        <v>592</v>
      </c>
      <c r="D242" s="226" t="s">
        <v>275</v>
      </c>
      <c r="E242" s="227" t="s">
        <v>593</v>
      </c>
      <c r="F242" s="228" t="s">
        <v>486</v>
      </c>
      <c r="G242" s="229" t="s">
        <v>122</v>
      </c>
      <c r="H242" s="230">
        <v>98</v>
      </c>
      <c r="I242" s="231"/>
      <c r="J242" s="232">
        <f aca="true" t="shared" si="20" ref="J242:J264">ROUND(I242*H242,2)</f>
        <v>0</v>
      </c>
      <c r="K242" s="228" t="s">
        <v>36</v>
      </c>
      <c r="L242" s="233"/>
      <c r="M242" s="234" t="s">
        <v>36</v>
      </c>
      <c r="N242" s="235" t="s">
        <v>51</v>
      </c>
      <c r="O242" s="35"/>
      <c r="P242" s="180">
        <f aca="true" t="shared" si="21" ref="P242:P264">O242*H242</f>
        <v>0</v>
      </c>
      <c r="Q242" s="180">
        <v>0</v>
      </c>
      <c r="R242" s="180">
        <f aca="true" t="shared" si="22" ref="R242:R264">Q242*H242</f>
        <v>0</v>
      </c>
      <c r="S242" s="180">
        <v>0</v>
      </c>
      <c r="T242" s="181">
        <f aca="true" t="shared" si="23" ref="T242:T264">S242*H242</f>
        <v>0</v>
      </c>
      <c r="AR242" s="16" t="s">
        <v>149</v>
      </c>
      <c r="AT242" s="16" t="s">
        <v>275</v>
      </c>
      <c r="AU242" s="16" t="s">
        <v>88</v>
      </c>
      <c r="AY242" s="16" t="s">
        <v>118</v>
      </c>
      <c r="BE242" s="182">
        <f aca="true" t="shared" si="24" ref="BE242:BE264">IF(N242="základní",J242,0)</f>
        <v>0</v>
      </c>
      <c r="BF242" s="182">
        <f aca="true" t="shared" si="25" ref="BF242:BF264">IF(N242="snížená",J242,0)</f>
        <v>0</v>
      </c>
      <c r="BG242" s="182">
        <f aca="true" t="shared" si="26" ref="BG242:BG264">IF(N242="zákl. přenesená",J242,0)</f>
        <v>0</v>
      </c>
      <c r="BH242" s="182">
        <f aca="true" t="shared" si="27" ref="BH242:BH264">IF(N242="sníž. přenesená",J242,0)</f>
        <v>0</v>
      </c>
      <c r="BI242" s="182">
        <f aca="true" t="shared" si="28" ref="BI242:BI264">IF(N242="nulová",J242,0)</f>
        <v>0</v>
      </c>
      <c r="BJ242" s="16" t="s">
        <v>23</v>
      </c>
      <c r="BK242" s="182">
        <f aca="true" t="shared" si="29" ref="BK242:BK264">ROUND(I242*H242,2)</f>
        <v>0</v>
      </c>
      <c r="BL242" s="16" t="s">
        <v>132</v>
      </c>
      <c r="BM242" s="16" t="s">
        <v>594</v>
      </c>
    </row>
    <row r="243" spans="2:65" s="1" customFormat="1" ht="22.5" customHeight="1">
      <c r="B243" s="34"/>
      <c r="C243" s="226" t="s">
        <v>595</v>
      </c>
      <c r="D243" s="226" t="s">
        <v>275</v>
      </c>
      <c r="E243" s="227" t="s">
        <v>596</v>
      </c>
      <c r="F243" s="228" t="s">
        <v>482</v>
      </c>
      <c r="G243" s="229" t="s">
        <v>122</v>
      </c>
      <c r="H243" s="230">
        <v>14</v>
      </c>
      <c r="I243" s="231"/>
      <c r="J243" s="232">
        <f t="shared" si="20"/>
        <v>0</v>
      </c>
      <c r="K243" s="228" t="s">
        <v>36</v>
      </c>
      <c r="L243" s="233"/>
      <c r="M243" s="234" t="s">
        <v>36</v>
      </c>
      <c r="N243" s="235" t="s">
        <v>51</v>
      </c>
      <c r="O243" s="35"/>
      <c r="P243" s="180">
        <f t="shared" si="21"/>
        <v>0</v>
      </c>
      <c r="Q243" s="180">
        <v>0</v>
      </c>
      <c r="R243" s="180">
        <f t="shared" si="22"/>
        <v>0</v>
      </c>
      <c r="S243" s="180">
        <v>0</v>
      </c>
      <c r="T243" s="181">
        <f t="shared" si="23"/>
        <v>0</v>
      </c>
      <c r="AR243" s="16" t="s">
        <v>149</v>
      </c>
      <c r="AT243" s="16" t="s">
        <v>275</v>
      </c>
      <c r="AU243" s="16" t="s">
        <v>88</v>
      </c>
      <c r="AY243" s="16" t="s">
        <v>118</v>
      </c>
      <c r="BE243" s="182">
        <f t="shared" si="24"/>
        <v>0</v>
      </c>
      <c r="BF243" s="182">
        <f t="shared" si="25"/>
        <v>0</v>
      </c>
      <c r="BG243" s="182">
        <f t="shared" si="26"/>
        <v>0</v>
      </c>
      <c r="BH243" s="182">
        <f t="shared" si="27"/>
        <v>0</v>
      </c>
      <c r="BI243" s="182">
        <f t="shared" si="28"/>
        <v>0</v>
      </c>
      <c r="BJ243" s="16" t="s">
        <v>23</v>
      </c>
      <c r="BK243" s="182">
        <f t="shared" si="29"/>
        <v>0</v>
      </c>
      <c r="BL243" s="16" t="s">
        <v>132</v>
      </c>
      <c r="BM243" s="16" t="s">
        <v>597</v>
      </c>
    </row>
    <row r="244" spans="2:65" s="1" customFormat="1" ht="22.5" customHeight="1">
      <c r="B244" s="34"/>
      <c r="C244" s="226" t="s">
        <v>598</v>
      </c>
      <c r="D244" s="226" t="s">
        <v>275</v>
      </c>
      <c r="E244" s="227" t="s">
        <v>599</v>
      </c>
      <c r="F244" s="228" t="s">
        <v>600</v>
      </c>
      <c r="G244" s="229" t="s">
        <v>176</v>
      </c>
      <c r="H244" s="230">
        <v>12</v>
      </c>
      <c r="I244" s="231"/>
      <c r="J244" s="232">
        <f t="shared" si="20"/>
        <v>0</v>
      </c>
      <c r="K244" s="228" t="s">
        <v>36</v>
      </c>
      <c r="L244" s="233"/>
      <c r="M244" s="234" t="s">
        <v>36</v>
      </c>
      <c r="N244" s="235" t="s">
        <v>51</v>
      </c>
      <c r="O244" s="35"/>
      <c r="P244" s="180">
        <f t="shared" si="21"/>
        <v>0</v>
      </c>
      <c r="Q244" s="180">
        <v>0</v>
      </c>
      <c r="R244" s="180">
        <f t="shared" si="22"/>
        <v>0</v>
      </c>
      <c r="S244" s="180">
        <v>0</v>
      </c>
      <c r="T244" s="181">
        <f t="shared" si="23"/>
        <v>0</v>
      </c>
      <c r="AR244" s="16" t="s">
        <v>149</v>
      </c>
      <c r="AT244" s="16" t="s">
        <v>275</v>
      </c>
      <c r="AU244" s="16" t="s">
        <v>88</v>
      </c>
      <c r="AY244" s="16" t="s">
        <v>118</v>
      </c>
      <c r="BE244" s="182">
        <f t="shared" si="24"/>
        <v>0</v>
      </c>
      <c r="BF244" s="182">
        <f t="shared" si="25"/>
        <v>0</v>
      </c>
      <c r="BG244" s="182">
        <f t="shared" si="26"/>
        <v>0</v>
      </c>
      <c r="BH244" s="182">
        <f t="shared" si="27"/>
        <v>0</v>
      </c>
      <c r="BI244" s="182">
        <f t="shared" si="28"/>
        <v>0</v>
      </c>
      <c r="BJ244" s="16" t="s">
        <v>23</v>
      </c>
      <c r="BK244" s="182">
        <f t="shared" si="29"/>
        <v>0</v>
      </c>
      <c r="BL244" s="16" t="s">
        <v>132</v>
      </c>
      <c r="BM244" s="16" t="s">
        <v>601</v>
      </c>
    </row>
    <row r="245" spans="2:65" s="1" customFormat="1" ht="22.5" customHeight="1">
      <c r="B245" s="34"/>
      <c r="C245" s="226" t="s">
        <v>602</v>
      </c>
      <c r="D245" s="226" t="s">
        <v>275</v>
      </c>
      <c r="E245" s="227" t="s">
        <v>603</v>
      </c>
      <c r="F245" s="228" t="s">
        <v>604</v>
      </c>
      <c r="G245" s="229" t="s">
        <v>176</v>
      </c>
      <c r="H245" s="230">
        <v>16</v>
      </c>
      <c r="I245" s="231"/>
      <c r="J245" s="232">
        <f t="shared" si="20"/>
        <v>0</v>
      </c>
      <c r="K245" s="228" t="s">
        <v>36</v>
      </c>
      <c r="L245" s="233"/>
      <c r="M245" s="234" t="s">
        <v>36</v>
      </c>
      <c r="N245" s="235" t="s">
        <v>51</v>
      </c>
      <c r="O245" s="35"/>
      <c r="P245" s="180">
        <f t="shared" si="21"/>
        <v>0</v>
      </c>
      <c r="Q245" s="180">
        <v>0</v>
      </c>
      <c r="R245" s="180">
        <f t="shared" si="22"/>
        <v>0</v>
      </c>
      <c r="S245" s="180">
        <v>0</v>
      </c>
      <c r="T245" s="181">
        <f t="shared" si="23"/>
        <v>0</v>
      </c>
      <c r="AR245" s="16" t="s">
        <v>149</v>
      </c>
      <c r="AT245" s="16" t="s">
        <v>275</v>
      </c>
      <c r="AU245" s="16" t="s">
        <v>88</v>
      </c>
      <c r="AY245" s="16" t="s">
        <v>118</v>
      </c>
      <c r="BE245" s="182">
        <f t="shared" si="24"/>
        <v>0</v>
      </c>
      <c r="BF245" s="182">
        <f t="shared" si="25"/>
        <v>0</v>
      </c>
      <c r="BG245" s="182">
        <f t="shared" si="26"/>
        <v>0</v>
      </c>
      <c r="BH245" s="182">
        <f t="shared" si="27"/>
        <v>0</v>
      </c>
      <c r="BI245" s="182">
        <f t="shared" si="28"/>
        <v>0</v>
      </c>
      <c r="BJ245" s="16" t="s">
        <v>23</v>
      </c>
      <c r="BK245" s="182">
        <f t="shared" si="29"/>
        <v>0</v>
      </c>
      <c r="BL245" s="16" t="s">
        <v>132</v>
      </c>
      <c r="BM245" s="16" t="s">
        <v>605</v>
      </c>
    </row>
    <row r="246" spans="2:65" s="1" customFormat="1" ht="22.5" customHeight="1">
      <c r="B246" s="34"/>
      <c r="C246" s="226" t="s">
        <v>606</v>
      </c>
      <c r="D246" s="226" t="s">
        <v>275</v>
      </c>
      <c r="E246" s="227" t="s">
        <v>607</v>
      </c>
      <c r="F246" s="228" t="s">
        <v>466</v>
      </c>
      <c r="G246" s="229" t="s">
        <v>176</v>
      </c>
      <c r="H246" s="230">
        <v>3</v>
      </c>
      <c r="I246" s="231"/>
      <c r="J246" s="232">
        <f t="shared" si="20"/>
        <v>0</v>
      </c>
      <c r="K246" s="228" t="s">
        <v>36</v>
      </c>
      <c r="L246" s="233"/>
      <c r="M246" s="234" t="s">
        <v>36</v>
      </c>
      <c r="N246" s="235" t="s">
        <v>51</v>
      </c>
      <c r="O246" s="35"/>
      <c r="P246" s="180">
        <f t="shared" si="21"/>
        <v>0</v>
      </c>
      <c r="Q246" s="180">
        <v>0</v>
      </c>
      <c r="R246" s="180">
        <f t="shared" si="22"/>
        <v>0</v>
      </c>
      <c r="S246" s="180">
        <v>0</v>
      </c>
      <c r="T246" s="181">
        <f t="shared" si="23"/>
        <v>0</v>
      </c>
      <c r="AR246" s="16" t="s">
        <v>149</v>
      </c>
      <c r="AT246" s="16" t="s">
        <v>275</v>
      </c>
      <c r="AU246" s="16" t="s">
        <v>88</v>
      </c>
      <c r="AY246" s="16" t="s">
        <v>118</v>
      </c>
      <c r="BE246" s="182">
        <f t="shared" si="24"/>
        <v>0</v>
      </c>
      <c r="BF246" s="182">
        <f t="shared" si="25"/>
        <v>0</v>
      </c>
      <c r="BG246" s="182">
        <f t="shared" si="26"/>
        <v>0</v>
      </c>
      <c r="BH246" s="182">
        <f t="shared" si="27"/>
        <v>0</v>
      </c>
      <c r="BI246" s="182">
        <f t="shared" si="28"/>
        <v>0</v>
      </c>
      <c r="BJ246" s="16" t="s">
        <v>23</v>
      </c>
      <c r="BK246" s="182">
        <f t="shared" si="29"/>
        <v>0</v>
      </c>
      <c r="BL246" s="16" t="s">
        <v>132</v>
      </c>
      <c r="BM246" s="16" t="s">
        <v>608</v>
      </c>
    </row>
    <row r="247" spans="2:65" s="1" customFormat="1" ht="22.5" customHeight="1">
      <c r="B247" s="34"/>
      <c r="C247" s="226" t="s">
        <v>609</v>
      </c>
      <c r="D247" s="226" t="s">
        <v>275</v>
      </c>
      <c r="E247" s="227" t="s">
        <v>610</v>
      </c>
      <c r="F247" s="228" t="s">
        <v>462</v>
      </c>
      <c r="G247" s="229" t="s">
        <v>122</v>
      </c>
      <c r="H247" s="230">
        <v>98</v>
      </c>
      <c r="I247" s="231"/>
      <c r="J247" s="232">
        <f t="shared" si="20"/>
        <v>0</v>
      </c>
      <c r="K247" s="228" t="s">
        <v>36</v>
      </c>
      <c r="L247" s="233"/>
      <c r="M247" s="234" t="s">
        <v>36</v>
      </c>
      <c r="N247" s="235" t="s">
        <v>51</v>
      </c>
      <c r="O247" s="35"/>
      <c r="P247" s="180">
        <f t="shared" si="21"/>
        <v>0</v>
      </c>
      <c r="Q247" s="180">
        <v>0</v>
      </c>
      <c r="R247" s="180">
        <f t="shared" si="22"/>
        <v>0</v>
      </c>
      <c r="S247" s="180">
        <v>0</v>
      </c>
      <c r="T247" s="181">
        <f t="shared" si="23"/>
        <v>0</v>
      </c>
      <c r="AR247" s="16" t="s">
        <v>149</v>
      </c>
      <c r="AT247" s="16" t="s">
        <v>275</v>
      </c>
      <c r="AU247" s="16" t="s">
        <v>88</v>
      </c>
      <c r="AY247" s="16" t="s">
        <v>118</v>
      </c>
      <c r="BE247" s="182">
        <f t="shared" si="24"/>
        <v>0</v>
      </c>
      <c r="BF247" s="182">
        <f t="shared" si="25"/>
        <v>0</v>
      </c>
      <c r="BG247" s="182">
        <f t="shared" si="26"/>
        <v>0</v>
      </c>
      <c r="BH247" s="182">
        <f t="shared" si="27"/>
        <v>0</v>
      </c>
      <c r="BI247" s="182">
        <f t="shared" si="28"/>
        <v>0</v>
      </c>
      <c r="BJ247" s="16" t="s">
        <v>23</v>
      </c>
      <c r="BK247" s="182">
        <f t="shared" si="29"/>
        <v>0</v>
      </c>
      <c r="BL247" s="16" t="s">
        <v>132</v>
      </c>
      <c r="BM247" s="16" t="s">
        <v>611</v>
      </c>
    </row>
    <row r="248" spans="2:65" s="1" customFormat="1" ht="22.5" customHeight="1">
      <c r="B248" s="34"/>
      <c r="C248" s="226" t="s">
        <v>612</v>
      </c>
      <c r="D248" s="226" t="s">
        <v>275</v>
      </c>
      <c r="E248" s="227" t="s">
        <v>613</v>
      </c>
      <c r="F248" s="228" t="s">
        <v>450</v>
      </c>
      <c r="G248" s="229" t="s">
        <v>176</v>
      </c>
      <c r="H248" s="230">
        <v>1</v>
      </c>
      <c r="I248" s="231"/>
      <c r="J248" s="232">
        <f t="shared" si="20"/>
        <v>0</v>
      </c>
      <c r="K248" s="228" t="s">
        <v>36</v>
      </c>
      <c r="L248" s="233"/>
      <c r="M248" s="234" t="s">
        <v>36</v>
      </c>
      <c r="N248" s="235" t="s">
        <v>51</v>
      </c>
      <c r="O248" s="35"/>
      <c r="P248" s="180">
        <f t="shared" si="21"/>
        <v>0</v>
      </c>
      <c r="Q248" s="180">
        <v>0</v>
      </c>
      <c r="R248" s="180">
        <f t="shared" si="22"/>
        <v>0</v>
      </c>
      <c r="S248" s="180">
        <v>0</v>
      </c>
      <c r="T248" s="181">
        <f t="shared" si="23"/>
        <v>0</v>
      </c>
      <c r="AR248" s="16" t="s">
        <v>149</v>
      </c>
      <c r="AT248" s="16" t="s">
        <v>275</v>
      </c>
      <c r="AU248" s="16" t="s">
        <v>88</v>
      </c>
      <c r="AY248" s="16" t="s">
        <v>118</v>
      </c>
      <c r="BE248" s="182">
        <f t="shared" si="24"/>
        <v>0</v>
      </c>
      <c r="BF248" s="182">
        <f t="shared" si="25"/>
        <v>0</v>
      </c>
      <c r="BG248" s="182">
        <f t="shared" si="26"/>
        <v>0</v>
      </c>
      <c r="BH248" s="182">
        <f t="shared" si="27"/>
        <v>0</v>
      </c>
      <c r="BI248" s="182">
        <f t="shared" si="28"/>
        <v>0</v>
      </c>
      <c r="BJ248" s="16" t="s">
        <v>23</v>
      </c>
      <c r="BK248" s="182">
        <f t="shared" si="29"/>
        <v>0</v>
      </c>
      <c r="BL248" s="16" t="s">
        <v>132</v>
      </c>
      <c r="BM248" s="16" t="s">
        <v>614</v>
      </c>
    </row>
    <row r="249" spans="2:65" s="1" customFormat="1" ht="22.5" customHeight="1">
      <c r="B249" s="34"/>
      <c r="C249" s="226" t="s">
        <v>343</v>
      </c>
      <c r="D249" s="226" t="s">
        <v>275</v>
      </c>
      <c r="E249" s="227" t="s">
        <v>615</v>
      </c>
      <c r="F249" s="228" t="s">
        <v>454</v>
      </c>
      <c r="G249" s="229" t="s">
        <v>176</v>
      </c>
      <c r="H249" s="230">
        <v>2</v>
      </c>
      <c r="I249" s="231"/>
      <c r="J249" s="232">
        <f t="shared" si="20"/>
        <v>0</v>
      </c>
      <c r="K249" s="228" t="s">
        <v>36</v>
      </c>
      <c r="L249" s="233"/>
      <c r="M249" s="234" t="s">
        <v>36</v>
      </c>
      <c r="N249" s="235" t="s">
        <v>51</v>
      </c>
      <c r="O249" s="35"/>
      <c r="P249" s="180">
        <f t="shared" si="21"/>
        <v>0</v>
      </c>
      <c r="Q249" s="180">
        <v>0</v>
      </c>
      <c r="R249" s="180">
        <f t="shared" si="22"/>
        <v>0</v>
      </c>
      <c r="S249" s="180">
        <v>0</v>
      </c>
      <c r="T249" s="181">
        <f t="shared" si="23"/>
        <v>0</v>
      </c>
      <c r="AR249" s="16" t="s">
        <v>149</v>
      </c>
      <c r="AT249" s="16" t="s">
        <v>275</v>
      </c>
      <c r="AU249" s="16" t="s">
        <v>88</v>
      </c>
      <c r="AY249" s="16" t="s">
        <v>118</v>
      </c>
      <c r="BE249" s="182">
        <f t="shared" si="24"/>
        <v>0</v>
      </c>
      <c r="BF249" s="182">
        <f t="shared" si="25"/>
        <v>0</v>
      </c>
      <c r="BG249" s="182">
        <f t="shared" si="26"/>
        <v>0</v>
      </c>
      <c r="BH249" s="182">
        <f t="shared" si="27"/>
        <v>0</v>
      </c>
      <c r="BI249" s="182">
        <f t="shared" si="28"/>
        <v>0</v>
      </c>
      <c r="BJ249" s="16" t="s">
        <v>23</v>
      </c>
      <c r="BK249" s="182">
        <f t="shared" si="29"/>
        <v>0</v>
      </c>
      <c r="BL249" s="16" t="s">
        <v>132</v>
      </c>
      <c r="BM249" s="16" t="s">
        <v>616</v>
      </c>
    </row>
    <row r="250" spans="2:65" s="1" customFormat="1" ht="22.5" customHeight="1">
      <c r="B250" s="34"/>
      <c r="C250" s="226" t="s">
        <v>617</v>
      </c>
      <c r="D250" s="226" t="s">
        <v>275</v>
      </c>
      <c r="E250" s="227" t="s">
        <v>618</v>
      </c>
      <c r="F250" s="228" t="s">
        <v>458</v>
      </c>
      <c r="G250" s="229" t="s">
        <v>176</v>
      </c>
      <c r="H250" s="230">
        <v>2</v>
      </c>
      <c r="I250" s="231"/>
      <c r="J250" s="232">
        <f t="shared" si="20"/>
        <v>0</v>
      </c>
      <c r="K250" s="228" t="s">
        <v>36</v>
      </c>
      <c r="L250" s="233"/>
      <c r="M250" s="234" t="s">
        <v>36</v>
      </c>
      <c r="N250" s="235" t="s">
        <v>51</v>
      </c>
      <c r="O250" s="35"/>
      <c r="P250" s="180">
        <f t="shared" si="21"/>
        <v>0</v>
      </c>
      <c r="Q250" s="180">
        <v>0</v>
      </c>
      <c r="R250" s="180">
        <f t="shared" si="22"/>
        <v>0</v>
      </c>
      <c r="S250" s="180">
        <v>0</v>
      </c>
      <c r="T250" s="181">
        <f t="shared" si="23"/>
        <v>0</v>
      </c>
      <c r="AR250" s="16" t="s">
        <v>149</v>
      </c>
      <c r="AT250" s="16" t="s">
        <v>275</v>
      </c>
      <c r="AU250" s="16" t="s">
        <v>88</v>
      </c>
      <c r="AY250" s="16" t="s">
        <v>118</v>
      </c>
      <c r="BE250" s="182">
        <f t="shared" si="24"/>
        <v>0</v>
      </c>
      <c r="BF250" s="182">
        <f t="shared" si="25"/>
        <v>0</v>
      </c>
      <c r="BG250" s="182">
        <f t="shared" si="26"/>
        <v>0</v>
      </c>
      <c r="BH250" s="182">
        <f t="shared" si="27"/>
        <v>0</v>
      </c>
      <c r="BI250" s="182">
        <f t="shared" si="28"/>
        <v>0</v>
      </c>
      <c r="BJ250" s="16" t="s">
        <v>23</v>
      </c>
      <c r="BK250" s="182">
        <f t="shared" si="29"/>
        <v>0</v>
      </c>
      <c r="BL250" s="16" t="s">
        <v>132</v>
      </c>
      <c r="BM250" s="16" t="s">
        <v>619</v>
      </c>
    </row>
    <row r="251" spans="2:65" s="1" customFormat="1" ht="22.5" customHeight="1">
      <c r="B251" s="34"/>
      <c r="C251" s="226" t="s">
        <v>620</v>
      </c>
      <c r="D251" s="226" t="s">
        <v>275</v>
      </c>
      <c r="E251" s="227" t="s">
        <v>621</v>
      </c>
      <c r="F251" s="228" t="s">
        <v>551</v>
      </c>
      <c r="G251" s="229" t="s">
        <v>176</v>
      </c>
      <c r="H251" s="230">
        <v>2</v>
      </c>
      <c r="I251" s="231"/>
      <c r="J251" s="232">
        <f t="shared" si="20"/>
        <v>0</v>
      </c>
      <c r="K251" s="228" t="s">
        <v>36</v>
      </c>
      <c r="L251" s="233"/>
      <c r="M251" s="234" t="s">
        <v>36</v>
      </c>
      <c r="N251" s="235" t="s">
        <v>51</v>
      </c>
      <c r="O251" s="35"/>
      <c r="P251" s="180">
        <f t="shared" si="21"/>
        <v>0</v>
      </c>
      <c r="Q251" s="180">
        <v>0</v>
      </c>
      <c r="R251" s="180">
        <f t="shared" si="22"/>
        <v>0</v>
      </c>
      <c r="S251" s="180">
        <v>0</v>
      </c>
      <c r="T251" s="181">
        <f t="shared" si="23"/>
        <v>0</v>
      </c>
      <c r="AR251" s="16" t="s">
        <v>149</v>
      </c>
      <c r="AT251" s="16" t="s">
        <v>275</v>
      </c>
      <c r="AU251" s="16" t="s">
        <v>88</v>
      </c>
      <c r="AY251" s="16" t="s">
        <v>118</v>
      </c>
      <c r="BE251" s="182">
        <f t="shared" si="24"/>
        <v>0</v>
      </c>
      <c r="BF251" s="182">
        <f t="shared" si="25"/>
        <v>0</v>
      </c>
      <c r="BG251" s="182">
        <f t="shared" si="26"/>
        <v>0</v>
      </c>
      <c r="BH251" s="182">
        <f t="shared" si="27"/>
        <v>0</v>
      </c>
      <c r="BI251" s="182">
        <f t="shared" si="28"/>
        <v>0</v>
      </c>
      <c r="BJ251" s="16" t="s">
        <v>23</v>
      </c>
      <c r="BK251" s="182">
        <f t="shared" si="29"/>
        <v>0</v>
      </c>
      <c r="BL251" s="16" t="s">
        <v>132</v>
      </c>
      <c r="BM251" s="16" t="s">
        <v>622</v>
      </c>
    </row>
    <row r="252" spans="2:65" s="1" customFormat="1" ht="22.5" customHeight="1">
      <c r="B252" s="34"/>
      <c r="C252" s="226" t="s">
        <v>623</v>
      </c>
      <c r="D252" s="226" t="s">
        <v>275</v>
      </c>
      <c r="E252" s="227" t="s">
        <v>624</v>
      </c>
      <c r="F252" s="228" t="s">
        <v>625</v>
      </c>
      <c r="G252" s="229" t="s">
        <v>176</v>
      </c>
      <c r="H252" s="230">
        <v>2</v>
      </c>
      <c r="I252" s="231"/>
      <c r="J252" s="232">
        <f t="shared" si="20"/>
        <v>0</v>
      </c>
      <c r="K252" s="228" t="s">
        <v>36</v>
      </c>
      <c r="L252" s="233"/>
      <c r="M252" s="234" t="s">
        <v>36</v>
      </c>
      <c r="N252" s="235" t="s">
        <v>51</v>
      </c>
      <c r="O252" s="35"/>
      <c r="P252" s="180">
        <f t="shared" si="21"/>
        <v>0</v>
      </c>
      <c r="Q252" s="180">
        <v>0</v>
      </c>
      <c r="R252" s="180">
        <f t="shared" si="22"/>
        <v>0</v>
      </c>
      <c r="S252" s="180">
        <v>0</v>
      </c>
      <c r="T252" s="181">
        <f t="shared" si="23"/>
        <v>0</v>
      </c>
      <c r="AR252" s="16" t="s">
        <v>149</v>
      </c>
      <c r="AT252" s="16" t="s">
        <v>275</v>
      </c>
      <c r="AU252" s="16" t="s">
        <v>88</v>
      </c>
      <c r="AY252" s="16" t="s">
        <v>118</v>
      </c>
      <c r="BE252" s="182">
        <f t="shared" si="24"/>
        <v>0</v>
      </c>
      <c r="BF252" s="182">
        <f t="shared" si="25"/>
        <v>0</v>
      </c>
      <c r="BG252" s="182">
        <f t="shared" si="26"/>
        <v>0</v>
      </c>
      <c r="BH252" s="182">
        <f t="shared" si="27"/>
        <v>0</v>
      </c>
      <c r="BI252" s="182">
        <f t="shared" si="28"/>
        <v>0</v>
      </c>
      <c r="BJ252" s="16" t="s">
        <v>23</v>
      </c>
      <c r="BK252" s="182">
        <f t="shared" si="29"/>
        <v>0</v>
      </c>
      <c r="BL252" s="16" t="s">
        <v>132</v>
      </c>
      <c r="BM252" s="16" t="s">
        <v>626</v>
      </c>
    </row>
    <row r="253" spans="2:65" s="1" customFormat="1" ht="22.5" customHeight="1">
      <c r="B253" s="34"/>
      <c r="C253" s="226" t="s">
        <v>627</v>
      </c>
      <c r="D253" s="226" t="s">
        <v>275</v>
      </c>
      <c r="E253" s="227" t="s">
        <v>628</v>
      </c>
      <c r="F253" s="228" t="s">
        <v>629</v>
      </c>
      <c r="G253" s="229" t="s">
        <v>176</v>
      </c>
      <c r="H253" s="230">
        <v>2</v>
      </c>
      <c r="I253" s="231"/>
      <c r="J253" s="232">
        <f t="shared" si="20"/>
        <v>0</v>
      </c>
      <c r="K253" s="228" t="s">
        <v>36</v>
      </c>
      <c r="L253" s="233"/>
      <c r="M253" s="234" t="s">
        <v>36</v>
      </c>
      <c r="N253" s="235" t="s">
        <v>51</v>
      </c>
      <c r="O253" s="35"/>
      <c r="P253" s="180">
        <f t="shared" si="21"/>
        <v>0</v>
      </c>
      <c r="Q253" s="180">
        <v>0</v>
      </c>
      <c r="R253" s="180">
        <f t="shared" si="22"/>
        <v>0</v>
      </c>
      <c r="S253" s="180">
        <v>0</v>
      </c>
      <c r="T253" s="181">
        <f t="shared" si="23"/>
        <v>0</v>
      </c>
      <c r="AR253" s="16" t="s">
        <v>149</v>
      </c>
      <c r="AT253" s="16" t="s">
        <v>275</v>
      </c>
      <c r="AU253" s="16" t="s">
        <v>88</v>
      </c>
      <c r="AY253" s="16" t="s">
        <v>118</v>
      </c>
      <c r="BE253" s="182">
        <f t="shared" si="24"/>
        <v>0</v>
      </c>
      <c r="BF253" s="182">
        <f t="shared" si="25"/>
        <v>0</v>
      </c>
      <c r="BG253" s="182">
        <f t="shared" si="26"/>
        <v>0</v>
      </c>
      <c r="BH253" s="182">
        <f t="shared" si="27"/>
        <v>0</v>
      </c>
      <c r="BI253" s="182">
        <f t="shared" si="28"/>
        <v>0</v>
      </c>
      <c r="BJ253" s="16" t="s">
        <v>23</v>
      </c>
      <c r="BK253" s="182">
        <f t="shared" si="29"/>
        <v>0</v>
      </c>
      <c r="BL253" s="16" t="s">
        <v>132</v>
      </c>
      <c r="BM253" s="16" t="s">
        <v>630</v>
      </c>
    </row>
    <row r="254" spans="2:65" s="1" customFormat="1" ht="22.5" customHeight="1">
      <c r="B254" s="34"/>
      <c r="C254" s="226" t="s">
        <v>631</v>
      </c>
      <c r="D254" s="226" t="s">
        <v>275</v>
      </c>
      <c r="E254" s="227" t="s">
        <v>632</v>
      </c>
      <c r="F254" s="228" t="s">
        <v>633</v>
      </c>
      <c r="G254" s="229" t="s">
        <v>176</v>
      </c>
      <c r="H254" s="230">
        <v>2</v>
      </c>
      <c r="I254" s="231"/>
      <c r="J254" s="232">
        <f t="shared" si="20"/>
        <v>0</v>
      </c>
      <c r="K254" s="228" t="s">
        <v>36</v>
      </c>
      <c r="L254" s="233"/>
      <c r="M254" s="234" t="s">
        <v>36</v>
      </c>
      <c r="N254" s="235" t="s">
        <v>51</v>
      </c>
      <c r="O254" s="35"/>
      <c r="P254" s="180">
        <f t="shared" si="21"/>
        <v>0</v>
      </c>
      <c r="Q254" s="180">
        <v>0</v>
      </c>
      <c r="R254" s="180">
        <f t="shared" si="22"/>
        <v>0</v>
      </c>
      <c r="S254" s="180">
        <v>0</v>
      </c>
      <c r="T254" s="181">
        <f t="shared" si="23"/>
        <v>0</v>
      </c>
      <c r="AR254" s="16" t="s">
        <v>149</v>
      </c>
      <c r="AT254" s="16" t="s">
        <v>275</v>
      </c>
      <c r="AU254" s="16" t="s">
        <v>88</v>
      </c>
      <c r="AY254" s="16" t="s">
        <v>118</v>
      </c>
      <c r="BE254" s="182">
        <f t="shared" si="24"/>
        <v>0</v>
      </c>
      <c r="BF254" s="182">
        <f t="shared" si="25"/>
        <v>0</v>
      </c>
      <c r="BG254" s="182">
        <f t="shared" si="26"/>
        <v>0</v>
      </c>
      <c r="BH254" s="182">
        <f t="shared" si="27"/>
        <v>0</v>
      </c>
      <c r="BI254" s="182">
        <f t="shared" si="28"/>
        <v>0</v>
      </c>
      <c r="BJ254" s="16" t="s">
        <v>23</v>
      </c>
      <c r="BK254" s="182">
        <f t="shared" si="29"/>
        <v>0</v>
      </c>
      <c r="BL254" s="16" t="s">
        <v>132</v>
      </c>
      <c r="BM254" s="16" t="s">
        <v>634</v>
      </c>
    </row>
    <row r="255" spans="2:65" s="1" customFormat="1" ht="22.5" customHeight="1">
      <c r="B255" s="34"/>
      <c r="C255" s="226" t="s">
        <v>635</v>
      </c>
      <c r="D255" s="226" t="s">
        <v>275</v>
      </c>
      <c r="E255" s="227" t="s">
        <v>636</v>
      </c>
      <c r="F255" s="228" t="s">
        <v>637</v>
      </c>
      <c r="G255" s="229" t="s">
        <v>176</v>
      </c>
      <c r="H255" s="230">
        <v>1</v>
      </c>
      <c r="I255" s="231"/>
      <c r="J255" s="232">
        <f t="shared" si="20"/>
        <v>0</v>
      </c>
      <c r="K255" s="228" t="s">
        <v>36</v>
      </c>
      <c r="L255" s="233"/>
      <c r="M255" s="234" t="s">
        <v>36</v>
      </c>
      <c r="N255" s="235" t="s">
        <v>51</v>
      </c>
      <c r="O255" s="35"/>
      <c r="P255" s="180">
        <f t="shared" si="21"/>
        <v>0</v>
      </c>
      <c r="Q255" s="180">
        <v>0</v>
      </c>
      <c r="R255" s="180">
        <f t="shared" si="22"/>
        <v>0</v>
      </c>
      <c r="S255" s="180">
        <v>0</v>
      </c>
      <c r="T255" s="181">
        <f t="shared" si="23"/>
        <v>0</v>
      </c>
      <c r="AR255" s="16" t="s">
        <v>149</v>
      </c>
      <c r="AT255" s="16" t="s">
        <v>275</v>
      </c>
      <c r="AU255" s="16" t="s">
        <v>88</v>
      </c>
      <c r="AY255" s="16" t="s">
        <v>118</v>
      </c>
      <c r="BE255" s="182">
        <f t="shared" si="24"/>
        <v>0</v>
      </c>
      <c r="BF255" s="182">
        <f t="shared" si="25"/>
        <v>0</v>
      </c>
      <c r="BG255" s="182">
        <f t="shared" si="26"/>
        <v>0</v>
      </c>
      <c r="BH255" s="182">
        <f t="shared" si="27"/>
        <v>0</v>
      </c>
      <c r="BI255" s="182">
        <f t="shared" si="28"/>
        <v>0</v>
      </c>
      <c r="BJ255" s="16" t="s">
        <v>23</v>
      </c>
      <c r="BK255" s="182">
        <f t="shared" si="29"/>
        <v>0</v>
      </c>
      <c r="BL255" s="16" t="s">
        <v>132</v>
      </c>
      <c r="BM255" s="16" t="s">
        <v>638</v>
      </c>
    </row>
    <row r="256" spans="2:65" s="1" customFormat="1" ht="22.5" customHeight="1">
      <c r="B256" s="34"/>
      <c r="C256" s="226" t="s">
        <v>639</v>
      </c>
      <c r="D256" s="226" t="s">
        <v>275</v>
      </c>
      <c r="E256" s="227" t="s">
        <v>640</v>
      </c>
      <c r="F256" s="228" t="s">
        <v>519</v>
      </c>
      <c r="G256" s="229" t="s">
        <v>122</v>
      </c>
      <c r="H256" s="230">
        <v>94</v>
      </c>
      <c r="I256" s="231"/>
      <c r="J256" s="232">
        <f t="shared" si="20"/>
        <v>0</v>
      </c>
      <c r="K256" s="228" t="s">
        <v>36</v>
      </c>
      <c r="L256" s="233"/>
      <c r="M256" s="234" t="s">
        <v>36</v>
      </c>
      <c r="N256" s="235" t="s">
        <v>51</v>
      </c>
      <c r="O256" s="35"/>
      <c r="P256" s="180">
        <f t="shared" si="21"/>
        <v>0</v>
      </c>
      <c r="Q256" s="180">
        <v>0</v>
      </c>
      <c r="R256" s="180">
        <f t="shared" si="22"/>
        <v>0</v>
      </c>
      <c r="S256" s="180">
        <v>0</v>
      </c>
      <c r="T256" s="181">
        <f t="shared" si="23"/>
        <v>0</v>
      </c>
      <c r="AR256" s="16" t="s">
        <v>149</v>
      </c>
      <c r="AT256" s="16" t="s">
        <v>275</v>
      </c>
      <c r="AU256" s="16" t="s">
        <v>88</v>
      </c>
      <c r="AY256" s="16" t="s">
        <v>118</v>
      </c>
      <c r="BE256" s="182">
        <f t="shared" si="24"/>
        <v>0</v>
      </c>
      <c r="BF256" s="182">
        <f t="shared" si="25"/>
        <v>0</v>
      </c>
      <c r="BG256" s="182">
        <f t="shared" si="26"/>
        <v>0</v>
      </c>
      <c r="BH256" s="182">
        <f t="shared" si="27"/>
        <v>0</v>
      </c>
      <c r="BI256" s="182">
        <f t="shared" si="28"/>
        <v>0</v>
      </c>
      <c r="BJ256" s="16" t="s">
        <v>23</v>
      </c>
      <c r="BK256" s="182">
        <f t="shared" si="29"/>
        <v>0</v>
      </c>
      <c r="BL256" s="16" t="s">
        <v>132</v>
      </c>
      <c r="BM256" s="16" t="s">
        <v>641</v>
      </c>
    </row>
    <row r="257" spans="2:65" s="1" customFormat="1" ht="22.5" customHeight="1">
      <c r="B257" s="34"/>
      <c r="C257" s="226" t="s">
        <v>642</v>
      </c>
      <c r="D257" s="226" t="s">
        <v>275</v>
      </c>
      <c r="E257" s="227" t="s">
        <v>643</v>
      </c>
      <c r="F257" s="228" t="s">
        <v>527</v>
      </c>
      <c r="G257" s="229" t="s">
        <v>122</v>
      </c>
      <c r="H257" s="230">
        <v>22</v>
      </c>
      <c r="I257" s="231"/>
      <c r="J257" s="232">
        <f t="shared" si="20"/>
        <v>0</v>
      </c>
      <c r="K257" s="228" t="s">
        <v>36</v>
      </c>
      <c r="L257" s="233"/>
      <c r="M257" s="234" t="s">
        <v>36</v>
      </c>
      <c r="N257" s="235" t="s">
        <v>51</v>
      </c>
      <c r="O257" s="35"/>
      <c r="P257" s="180">
        <f t="shared" si="21"/>
        <v>0</v>
      </c>
      <c r="Q257" s="180">
        <v>0</v>
      </c>
      <c r="R257" s="180">
        <f t="shared" si="22"/>
        <v>0</v>
      </c>
      <c r="S257" s="180">
        <v>0</v>
      </c>
      <c r="T257" s="181">
        <f t="shared" si="23"/>
        <v>0</v>
      </c>
      <c r="AR257" s="16" t="s">
        <v>149</v>
      </c>
      <c r="AT257" s="16" t="s">
        <v>275</v>
      </c>
      <c r="AU257" s="16" t="s">
        <v>88</v>
      </c>
      <c r="AY257" s="16" t="s">
        <v>118</v>
      </c>
      <c r="BE257" s="182">
        <f t="shared" si="24"/>
        <v>0</v>
      </c>
      <c r="BF257" s="182">
        <f t="shared" si="25"/>
        <v>0</v>
      </c>
      <c r="BG257" s="182">
        <f t="shared" si="26"/>
        <v>0</v>
      </c>
      <c r="BH257" s="182">
        <f t="shared" si="27"/>
        <v>0</v>
      </c>
      <c r="BI257" s="182">
        <f t="shared" si="28"/>
        <v>0</v>
      </c>
      <c r="BJ257" s="16" t="s">
        <v>23</v>
      </c>
      <c r="BK257" s="182">
        <f t="shared" si="29"/>
        <v>0</v>
      </c>
      <c r="BL257" s="16" t="s">
        <v>132</v>
      </c>
      <c r="BM257" s="16" t="s">
        <v>644</v>
      </c>
    </row>
    <row r="258" spans="2:65" s="1" customFormat="1" ht="22.5" customHeight="1">
      <c r="B258" s="34"/>
      <c r="C258" s="226" t="s">
        <v>33</v>
      </c>
      <c r="D258" s="226" t="s">
        <v>275</v>
      </c>
      <c r="E258" s="227" t="s">
        <v>645</v>
      </c>
      <c r="F258" s="228" t="s">
        <v>646</v>
      </c>
      <c r="G258" s="229" t="s">
        <v>176</v>
      </c>
      <c r="H258" s="230">
        <v>2</v>
      </c>
      <c r="I258" s="231"/>
      <c r="J258" s="232">
        <f t="shared" si="20"/>
        <v>0</v>
      </c>
      <c r="K258" s="228" t="s">
        <v>36</v>
      </c>
      <c r="L258" s="233"/>
      <c r="M258" s="234" t="s">
        <v>36</v>
      </c>
      <c r="N258" s="235" t="s">
        <v>51</v>
      </c>
      <c r="O258" s="35"/>
      <c r="P258" s="180">
        <f t="shared" si="21"/>
        <v>0</v>
      </c>
      <c r="Q258" s="180">
        <v>0</v>
      </c>
      <c r="R258" s="180">
        <f t="shared" si="22"/>
        <v>0</v>
      </c>
      <c r="S258" s="180">
        <v>0</v>
      </c>
      <c r="T258" s="181">
        <f t="shared" si="23"/>
        <v>0</v>
      </c>
      <c r="AR258" s="16" t="s">
        <v>149</v>
      </c>
      <c r="AT258" s="16" t="s">
        <v>275</v>
      </c>
      <c r="AU258" s="16" t="s">
        <v>88</v>
      </c>
      <c r="AY258" s="16" t="s">
        <v>118</v>
      </c>
      <c r="BE258" s="182">
        <f t="shared" si="24"/>
        <v>0</v>
      </c>
      <c r="BF258" s="182">
        <f t="shared" si="25"/>
        <v>0</v>
      </c>
      <c r="BG258" s="182">
        <f t="shared" si="26"/>
        <v>0</v>
      </c>
      <c r="BH258" s="182">
        <f t="shared" si="27"/>
        <v>0</v>
      </c>
      <c r="BI258" s="182">
        <f t="shared" si="28"/>
        <v>0</v>
      </c>
      <c r="BJ258" s="16" t="s">
        <v>23</v>
      </c>
      <c r="BK258" s="182">
        <f t="shared" si="29"/>
        <v>0</v>
      </c>
      <c r="BL258" s="16" t="s">
        <v>132</v>
      </c>
      <c r="BM258" s="16" t="s">
        <v>647</v>
      </c>
    </row>
    <row r="259" spans="2:65" s="1" customFormat="1" ht="22.5" customHeight="1">
      <c r="B259" s="34"/>
      <c r="C259" s="226" t="s">
        <v>648</v>
      </c>
      <c r="D259" s="226" t="s">
        <v>275</v>
      </c>
      <c r="E259" s="227" t="s">
        <v>649</v>
      </c>
      <c r="F259" s="228" t="s">
        <v>650</v>
      </c>
      <c r="G259" s="229" t="s">
        <v>152</v>
      </c>
      <c r="H259" s="230">
        <v>1</v>
      </c>
      <c r="I259" s="231"/>
      <c r="J259" s="232">
        <f t="shared" si="20"/>
        <v>0</v>
      </c>
      <c r="K259" s="228" t="s">
        <v>36</v>
      </c>
      <c r="L259" s="233"/>
      <c r="M259" s="234" t="s">
        <v>36</v>
      </c>
      <c r="N259" s="235" t="s">
        <v>51</v>
      </c>
      <c r="O259" s="35"/>
      <c r="P259" s="180">
        <f t="shared" si="21"/>
        <v>0</v>
      </c>
      <c r="Q259" s="180">
        <v>0</v>
      </c>
      <c r="R259" s="180">
        <f t="shared" si="22"/>
        <v>0</v>
      </c>
      <c r="S259" s="180">
        <v>0</v>
      </c>
      <c r="T259" s="181">
        <f t="shared" si="23"/>
        <v>0</v>
      </c>
      <c r="AR259" s="16" t="s">
        <v>149</v>
      </c>
      <c r="AT259" s="16" t="s">
        <v>275</v>
      </c>
      <c r="AU259" s="16" t="s">
        <v>88</v>
      </c>
      <c r="AY259" s="16" t="s">
        <v>118</v>
      </c>
      <c r="BE259" s="182">
        <f t="shared" si="24"/>
        <v>0</v>
      </c>
      <c r="BF259" s="182">
        <f t="shared" si="25"/>
        <v>0</v>
      </c>
      <c r="BG259" s="182">
        <f t="shared" si="26"/>
        <v>0</v>
      </c>
      <c r="BH259" s="182">
        <f t="shared" si="27"/>
        <v>0</v>
      </c>
      <c r="BI259" s="182">
        <f t="shared" si="28"/>
        <v>0</v>
      </c>
      <c r="BJ259" s="16" t="s">
        <v>23</v>
      </c>
      <c r="BK259" s="182">
        <f t="shared" si="29"/>
        <v>0</v>
      </c>
      <c r="BL259" s="16" t="s">
        <v>132</v>
      </c>
      <c r="BM259" s="16" t="s">
        <v>651</v>
      </c>
    </row>
    <row r="260" spans="2:65" s="1" customFormat="1" ht="22.5" customHeight="1">
      <c r="B260" s="34"/>
      <c r="C260" s="226" t="s">
        <v>652</v>
      </c>
      <c r="D260" s="226" t="s">
        <v>275</v>
      </c>
      <c r="E260" s="227" t="s">
        <v>653</v>
      </c>
      <c r="F260" s="228" t="s">
        <v>654</v>
      </c>
      <c r="G260" s="229" t="s">
        <v>152</v>
      </c>
      <c r="H260" s="230">
        <v>5.8</v>
      </c>
      <c r="I260" s="231"/>
      <c r="J260" s="232">
        <f t="shared" si="20"/>
        <v>0</v>
      </c>
      <c r="K260" s="228" t="s">
        <v>36</v>
      </c>
      <c r="L260" s="233"/>
      <c r="M260" s="234" t="s">
        <v>36</v>
      </c>
      <c r="N260" s="235" t="s">
        <v>51</v>
      </c>
      <c r="O260" s="35"/>
      <c r="P260" s="180">
        <f t="shared" si="21"/>
        <v>0</v>
      </c>
      <c r="Q260" s="180">
        <v>0</v>
      </c>
      <c r="R260" s="180">
        <f t="shared" si="22"/>
        <v>0</v>
      </c>
      <c r="S260" s="180">
        <v>0</v>
      </c>
      <c r="T260" s="181">
        <f t="shared" si="23"/>
        <v>0</v>
      </c>
      <c r="AR260" s="16" t="s">
        <v>149</v>
      </c>
      <c r="AT260" s="16" t="s">
        <v>275</v>
      </c>
      <c r="AU260" s="16" t="s">
        <v>88</v>
      </c>
      <c r="AY260" s="16" t="s">
        <v>118</v>
      </c>
      <c r="BE260" s="182">
        <f t="shared" si="24"/>
        <v>0</v>
      </c>
      <c r="BF260" s="182">
        <f t="shared" si="25"/>
        <v>0</v>
      </c>
      <c r="BG260" s="182">
        <f t="shared" si="26"/>
        <v>0</v>
      </c>
      <c r="BH260" s="182">
        <f t="shared" si="27"/>
        <v>0</v>
      </c>
      <c r="BI260" s="182">
        <f t="shared" si="28"/>
        <v>0</v>
      </c>
      <c r="BJ260" s="16" t="s">
        <v>23</v>
      </c>
      <c r="BK260" s="182">
        <f t="shared" si="29"/>
        <v>0</v>
      </c>
      <c r="BL260" s="16" t="s">
        <v>132</v>
      </c>
      <c r="BM260" s="16" t="s">
        <v>655</v>
      </c>
    </row>
    <row r="261" spans="2:65" s="1" customFormat="1" ht="22.5" customHeight="1">
      <c r="B261" s="34"/>
      <c r="C261" s="226" t="s">
        <v>656</v>
      </c>
      <c r="D261" s="226" t="s">
        <v>275</v>
      </c>
      <c r="E261" s="227" t="s">
        <v>657</v>
      </c>
      <c r="F261" s="228" t="s">
        <v>658</v>
      </c>
      <c r="G261" s="229" t="s">
        <v>176</v>
      </c>
      <c r="H261" s="230">
        <v>94</v>
      </c>
      <c r="I261" s="231"/>
      <c r="J261" s="232">
        <f t="shared" si="20"/>
        <v>0</v>
      </c>
      <c r="K261" s="228" t="s">
        <v>36</v>
      </c>
      <c r="L261" s="233"/>
      <c r="M261" s="234" t="s">
        <v>36</v>
      </c>
      <c r="N261" s="235" t="s">
        <v>51</v>
      </c>
      <c r="O261" s="35"/>
      <c r="P261" s="180">
        <f t="shared" si="21"/>
        <v>0</v>
      </c>
      <c r="Q261" s="180">
        <v>0</v>
      </c>
      <c r="R261" s="180">
        <f t="shared" si="22"/>
        <v>0</v>
      </c>
      <c r="S261" s="180">
        <v>0</v>
      </c>
      <c r="T261" s="181">
        <f t="shared" si="23"/>
        <v>0</v>
      </c>
      <c r="AR261" s="16" t="s">
        <v>149</v>
      </c>
      <c r="AT261" s="16" t="s">
        <v>275</v>
      </c>
      <c r="AU261" s="16" t="s">
        <v>88</v>
      </c>
      <c r="AY261" s="16" t="s">
        <v>118</v>
      </c>
      <c r="BE261" s="182">
        <f t="shared" si="24"/>
        <v>0</v>
      </c>
      <c r="BF261" s="182">
        <f t="shared" si="25"/>
        <v>0</v>
      </c>
      <c r="BG261" s="182">
        <f t="shared" si="26"/>
        <v>0</v>
      </c>
      <c r="BH261" s="182">
        <f t="shared" si="27"/>
        <v>0</v>
      </c>
      <c r="BI261" s="182">
        <f t="shared" si="28"/>
        <v>0</v>
      </c>
      <c r="BJ261" s="16" t="s">
        <v>23</v>
      </c>
      <c r="BK261" s="182">
        <f t="shared" si="29"/>
        <v>0</v>
      </c>
      <c r="BL261" s="16" t="s">
        <v>132</v>
      </c>
      <c r="BM261" s="16" t="s">
        <v>659</v>
      </c>
    </row>
    <row r="262" spans="2:65" s="1" customFormat="1" ht="22.5" customHeight="1">
      <c r="B262" s="34"/>
      <c r="C262" s="226" t="s">
        <v>660</v>
      </c>
      <c r="D262" s="226" t="s">
        <v>275</v>
      </c>
      <c r="E262" s="227" t="s">
        <v>661</v>
      </c>
      <c r="F262" s="228" t="s">
        <v>576</v>
      </c>
      <c r="G262" s="229" t="s">
        <v>278</v>
      </c>
      <c r="H262" s="230">
        <v>0.5</v>
      </c>
      <c r="I262" s="231"/>
      <c r="J262" s="232">
        <f t="shared" si="20"/>
        <v>0</v>
      </c>
      <c r="K262" s="228" t="s">
        <v>36</v>
      </c>
      <c r="L262" s="233"/>
      <c r="M262" s="234" t="s">
        <v>36</v>
      </c>
      <c r="N262" s="235" t="s">
        <v>51</v>
      </c>
      <c r="O262" s="35"/>
      <c r="P262" s="180">
        <f t="shared" si="21"/>
        <v>0</v>
      </c>
      <c r="Q262" s="180">
        <v>0</v>
      </c>
      <c r="R262" s="180">
        <f t="shared" si="22"/>
        <v>0</v>
      </c>
      <c r="S262" s="180">
        <v>0</v>
      </c>
      <c r="T262" s="181">
        <f t="shared" si="23"/>
        <v>0</v>
      </c>
      <c r="AR262" s="16" t="s">
        <v>149</v>
      </c>
      <c r="AT262" s="16" t="s">
        <v>275</v>
      </c>
      <c r="AU262" s="16" t="s">
        <v>88</v>
      </c>
      <c r="AY262" s="16" t="s">
        <v>118</v>
      </c>
      <c r="BE262" s="182">
        <f t="shared" si="24"/>
        <v>0</v>
      </c>
      <c r="BF262" s="182">
        <f t="shared" si="25"/>
        <v>0</v>
      </c>
      <c r="BG262" s="182">
        <f t="shared" si="26"/>
        <v>0</v>
      </c>
      <c r="BH262" s="182">
        <f t="shared" si="27"/>
        <v>0</v>
      </c>
      <c r="BI262" s="182">
        <f t="shared" si="28"/>
        <v>0</v>
      </c>
      <c r="BJ262" s="16" t="s">
        <v>23</v>
      </c>
      <c r="BK262" s="182">
        <f t="shared" si="29"/>
        <v>0</v>
      </c>
      <c r="BL262" s="16" t="s">
        <v>132</v>
      </c>
      <c r="BM262" s="16" t="s">
        <v>662</v>
      </c>
    </row>
    <row r="263" spans="2:65" s="1" customFormat="1" ht="22.5" customHeight="1">
      <c r="B263" s="34"/>
      <c r="C263" s="226" t="s">
        <v>663</v>
      </c>
      <c r="D263" s="226" t="s">
        <v>275</v>
      </c>
      <c r="E263" s="227" t="s">
        <v>664</v>
      </c>
      <c r="F263" s="228" t="s">
        <v>665</v>
      </c>
      <c r="G263" s="229" t="s">
        <v>176</v>
      </c>
      <c r="H263" s="230">
        <v>1</v>
      </c>
      <c r="I263" s="231"/>
      <c r="J263" s="232">
        <f t="shared" si="20"/>
        <v>0</v>
      </c>
      <c r="K263" s="228" t="s">
        <v>36</v>
      </c>
      <c r="L263" s="233"/>
      <c r="M263" s="234" t="s">
        <v>36</v>
      </c>
      <c r="N263" s="235" t="s">
        <v>51</v>
      </c>
      <c r="O263" s="35"/>
      <c r="P263" s="180">
        <f t="shared" si="21"/>
        <v>0</v>
      </c>
      <c r="Q263" s="180">
        <v>0</v>
      </c>
      <c r="R263" s="180">
        <f t="shared" si="22"/>
        <v>0</v>
      </c>
      <c r="S263" s="180">
        <v>0</v>
      </c>
      <c r="T263" s="181">
        <f t="shared" si="23"/>
        <v>0</v>
      </c>
      <c r="AR263" s="16" t="s">
        <v>149</v>
      </c>
      <c r="AT263" s="16" t="s">
        <v>275</v>
      </c>
      <c r="AU263" s="16" t="s">
        <v>88</v>
      </c>
      <c r="AY263" s="16" t="s">
        <v>118</v>
      </c>
      <c r="BE263" s="182">
        <f t="shared" si="24"/>
        <v>0</v>
      </c>
      <c r="BF263" s="182">
        <f t="shared" si="25"/>
        <v>0</v>
      </c>
      <c r="BG263" s="182">
        <f t="shared" si="26"/>
        <v>0</v>
      </c>
      <c r="BH263" s="182">
        <f t="shared" si="27"/>
        <v>0</v>
      </c>
      <c r="BI263" s="182">
        <f t="shared" si="28"/>
        <v>0</v>
      </c>
      <c r="BJ263" s="16" t="s">
        <v>23</v>
      </c>
      <c r="BK263" s="182">
        <f t="shared" si="29"/>
        <v>0</v>
      </c>
      <c r="BL263" s="16" t="s">
        <v>132</v>
      </c>
      <c r="BM263" s="16" t="s">
        <v>666</v>
      </c>
    </row>
    <row r="264" spans="2:65" s="1" customFormat="1" ht="22.5" customHeight="1">
      <c r="B264" s="34"/>
      <c r="C264" s="226" t="s">
        <v>667</v>
      </c>
      <c r="D264" s="226" t="s">
        <v>275</v>
      </c>
      <c r="E264" s="227" t="s">
        <v>668</v>
      </c>
      <c r="F264" s="228" t="s">
        <v>523</v>
      </c>
      <c r="G264" s="229" t="s">
        <v>122</v>
      </c>
      <c r="H264" s="230">
        <v>80</v>
      </c>
      <c r="I264" s="231"/>
      <c r="J264" s="232">
        <f t="shared" si="20"/>
        <v>0</v>
      </c>
      <c r="K264" s="228" t="s">
        <v>36</v>
      </c>
      <c r="L264" s="233"/>
      <c r="M264" s="234" t="s">
        <v>36</v>
      </c>
      <c r="N264" s="235" t="s">
        <v>51</v>
      </c>
      <c r="O264" s="35"/>
      <c r="P264" s="180">
        <f t="shared" si="21"/>
        <v>0</v>
      </c>
      <c r="Q264" s="180">
        <v>0</v>
      </c>
      <c r="R264" s="180">
        <f t="shared" si="22"/>
        <v>0</v>
      </c>
      <c r="S264" s="180">
        <v>0</v>
      </c>
      <c r="T264" s="181">
        <f t="shared" si="23"/>
        <v>0</v>
      </c>
      <c r="AR264" s="16" t="s">
        <v>149</v>
      </c>
      <c r="AT264" s="16" t="s">
        <v>275</v>
      </c>
      <c r="AU264" s="16" t="s">
        <v>88</v>
      </c>
      <c r="AY264" s="16" t="s">
        <v>118</v>
      </c>
      <c r="BE264" s="182">
        <f t="shared" si="24"/>
        <v>0</v>
      </c>
      <c r="BF264" s="182">
        <f t="shared" si="25"/>
        <v>0</v>
      </c>
      <c r="BG264" s="182">
        <f t="shared" si="26"/>
        <v>0</v>
      </c>
      <c r="BH264" s="182">
        <f t="shared" si="27"/>
        <v>0</v>
      </c>
      <c r="BI264" s="182">
        <f t="shared" si="28"/>
        <v>0</v>
      </c>
      <c r="BJ264" s="16" t="s">
        <v>23</v>
      </c>
      <c r="BK264" s="182">
        <f t="shared" si="29"/>
        <v>0</v>
      </c>
      <c r="BL264" s="16" t="s">
        <v>132</v>
      </c>
      <c r="BM264" s="16" t="s">
        <v>669</v>
      </c>
    </row>
    <row r="265" spans="2:63" s="9" customFormat="1" ht="37.35" customHeight="1">
      <c r="B265" s="157"/>
      <c r="C265" s="158"/>
      <c r="D265" s="159" t="s">
        <v>79</v>
      </c>
      <c r="E265" s="160" t="s">
        <v>670</v>
      </c>
      <c r="F265" s="160" t="s">
        <v>671</v>
      </c>
      <c r="G265" s="158"/>
      <c r="H265" s="158"/>
      <c r="I265" s="161"/>
      <c r="J265" s="162">
        <f>BK265</f>
        <v>0</v>
      </c>
      <c r="K265" s="158"/>
      <c r="L265" s="163"/>
      <c r="M265" s="164"/>
      <c r="N265" s="165"/>
      <c r="O265" s="165"/>
      <c r="P265" s="166">
        <f>P266</f>
        <v>0</v>
      </c>
      <c r="Q265" s="165"/>
      <c r="R265" s="166">
        <f>R266</f>
        <v>0</v>
      </c>
      <c r="S265" s="165"/>
      <c r="T265" s="167">
        <f>T266</f>
        <v>0</v>
      </c>
      <c r="AR265" s="168" t="s">
        <v>132</v>
      </c>
      <c r="AT265" s="169" t="s">
        <v>79</v>
      </c>
      <c r="AU265" s="169" t="s">
        <v>80</v>
      </c>
      <c r="AY265" s="168" t="s">
        <v>118</v>
      </c>
      <c r="BK265" s="170">
        <f>BK266</f>
        <v>0</v>
      </c>
    </row>
    <row r="266" spans="2:65" s="1" customFormat="1" ht="22.5" customHeight="1">
      <c r="B266" s="34"/>
      <c r="C266" s="171" t="s">
        <v>672</v>
      </c>
      <c r="D266" s="171" t="s">
        <v>119</v>
      </c>
      <c r="E266" s="172" t="s">
        <v>673</v>
      </c>
      <c r="F266" s="173" t="s">
        <v>674</v>
      </c>
      <c r="G266" s="174" t="s">
        <v>675</v>
      </c>
      <c r="H266" s="175">
        <v>1</v>
      </c>
      <c r="I266" s="176"/>
      <c r="J266" s="177">
        <f>ROUND(I266*H266,2)</f>
        <v>0</v>
      </c>
      <c r="K266" s="173" t="s">
        <v>36</v>
      </c>
      <c r="L266" s="54"/>
      <c r="M266" s="178" t="s">
        <v>36</v>
      </c>
      <c r="N266" s="183" t="s">
        <v>51</v>
      </c>
      <c r="O266" s="184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AR266" s="16" t="s">
        <v>676</v>
      </c>
      <c r="AT266" s="16" t="s">
        <v>119</v>
      </c>
      <c r="AU266" s="16" t="s">
        <v>23</v>
      </c>
      <c r="AY266" s="16" t="s">
        <v>118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6" t="s">
        <v>23</v>
      </c>
      <c r="BK266" s="182">
        <f>ROUND(I266*H266,2)</f>
        <v>0</v>
      </c>
      <c r="BL266" s="16" t="s">
        <v>676</v>
      </c>
      <c r="BM266" s="16" t="s">
        <v>677</v>
      </c>
    </row>
    <row r="267" spans="2:12" s="1" customFormat="1" ht="6.95" customHeight="1">
      <c r="B267" s="49"/>
      <c r="C267" s="50"/>
      <c r="D267" s="50"/>
      <c r="E267" s="50"/>
      <c r="F267" s="50"/>
      <c r="G267" s="50"/>
      <c r="H267" s="50"/>
      <c r="I267" s="127"/>
      <c r="J267" s="50"/>
      <c r="K267" s="50"/>
      <c r="L267" s="54"/>
    </row>
  </sheetData>
  <sheetProtection password="CC35" sheet="1" objects="1" scenarios="1" formatColumns="0" formatRows="0" sort="0" autoFilter="0"/>
  <autoFilter ref="C86:K8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9" customWidth="1"/>
    <col min="2" max="2" width="1.66796875" style="289" customWidth="1"/>
    <col min="3" max="4" width="5" style="289" customWidth="1"/>
    <col min="5" max="5" width="11.66015625" style="289" customWidth="1"/>
    <col min="6" max="6" width="9.16015625" style="289" customWidth="1"/>
    <col min="7" max="7" width="5" style="289" customWidth="1"/>
    <col min="8" max="8" width="77.83203125" style="289" customWidth="1"/>
    <col min="9" max="10" width="20" style="289" customWidth="1"/>
    <col min="11" max="11" width="1.66796875" style="289" customWidth="1"/>
    <col min="12" max="256" width="9.33203125" style="289" customWidth="1"/>
    <col min="257" max="257" width="8.33203125" style="289" customWidth="1"/>
    <col min="258" max="258" width="1.66796875" style="289" customWidth="1"/>
    <col min="259" max="260" width="5" style="289" customWidth="1"/>
    <col min="261" max="261" width="11.66015625" style="289" customWidth="1"/>
    <col min="262" max="262" width="9.16015625" style="289" customWidth="1"/>
    <col min="263" max="263" width="5" style="289" customWidth="1"/>
    <col min="264" max="264" width="77.83203125" style="289" customWidth="1"/>
    <col min="265" max="266" width="20" style="289" customWidth="1"/>
    <col min="267" max="267" width="1.66796875" style="289" customWidth="1"/>
    <col min="268" max="512" width="9.33203125" style="289" customWidth="1"/>
    <col min="513" max="513" width="8.33203125" style="289" customWidth="1"/>
    <col min="514" max="514" width="1.66796875" style="289" customWidth="1"/>
    <col min="515" max="516" width="5" style="289" customWidth="1"/>
    <col min="517" max="517" width="11.66015625" style="289" customWidth="1"/>
    <col min="518" max="518" width="9.16015625" style="289" customWidth="1"/>
    <col min="519" max="519" width="5" style="289" customWidth="1"/>
    <col min="520" max="520" width="77.83203125" style="289" customWidth="1"/>
    <col min="521" max="522" width="20" style="289" customWidth="1"/>
    <col min="523" max="523" width="1.66796875" style="289" customWidth="1"/>
    <col min="524" max="768" width="9.33203125" style="289" customWidth="1"/>
    <col min="769" max="769" width="8.33203125" style="289" customWidth="1"/>
    <col min="770" max="770" width="1.66796875" style="289" customWidth="1"/>
    <col min="771" max="772" width="5" style="289" customWidth="1"/>
    <col min="773" max="773" width="11.66015625" style="289" customWidth="1"/>
    <col min="774" max="774" width="9.16015625" style="289" customWidth="1"/>
    <col min="775" max="775" width="5" style="289" customWidth="1"/>
    <col min="776" max="776" width="77.83203125" style="289" customWidth="1"/>
    <col min="777" max="778" width="20" style="289" customWidth="1"/>
    <col min="779" max="779" width="1.66796875" style="289" customWidth="1"/>
    <col min="780" max="1024" width="9.33203125" style="289" customWidth="1"/>
    <col min="1025" max="1025" width="8.33203125" style="289" customWidth="1"/>
    <col min="1026" max="1026" width="1.66796875" style="289" customWidth="1"/>
    <col min="1027" max="1028" width="5" style="289" customWidth="1"/>
    <col min="1029" max="1029" width="11.66015625" style="289" customWidth="1"/>
    <col min="1030" max="1030" width="9.16015625" style="289" customWidth="1"/>
    <col min="1031" max="1031" width="5" style="289" customWidth="1"/>
    <col min="1032" max="1032" width="77.83203125" style="289" customWidth="1"/>
    <col min="1033" max="1034" width="20" style="289" customWidth="1"/>
    <col min="1035" max="1035" width="1.66796875" style="289" customWidth="1"/>
    <col min="1036" max="1280" width="9.33203125" style="289" customWidth="1"/>
    <col min="1281" max="1281" width="8.33203125" style="289" customWidth="1"/>
    <col min="1282" max="1282" width="1.66796875" style="289" customWidth="1"/>
    <col min="1283" max="1284" width="5" style="289" customWidth="1"/>
    <col min="1285" max="1285" width="11.66015625" style="289" customWidth="1"/>
    <col min="1286" max="1286" width="9.16015625" style="289" customWidth="1"/>
    <col min="1287" max="1287" width="5" style="289" customWidth="1"/>
    <col min="1288" max="1288" width="77.83203125" style="289" customWidth="1"/>
    <col min="1289" max="1290" width="20" style="289" customWidth="1"/>
    <col min="1291" max="1291" width="1.66796875" style="289" customWidth="1"/>
    <col min="1292" max="1536" width="9.33203125" style="289" customWidth="1"/>
    <col min="1537" max="1537" width="8.33203125" style="289" customWidth="1"/>
    <col min="1538" max="1538" width="1.66796875" style="289" customWidth="1"/>
    <col min="1539" max="1540" width="5" style="289" customWidth="1"/>
    <col min="1541" max="1541" width="11.66015625" style="289" customWidth="1"/>
    <col min="1542" max="1542" width="9.16015625" style="289" customWidth="1"/>
    <col min="1543" max="1543" width="5" style="289" customWidth="1"/>
    <col min="1544" max="1544" width="77.83203125" style="289" customWidth="1"/>
    <col min="1545" max="1546" width="20" style="289" customWidth="1"/>
    <col min="1547" max="1547" width="1.66796875" style="289" customWidth="1"/>
    <col min="1548" max="1792" width="9.33203125" style="289" customWidth="1"/>
    <col min="1793" max="1793" width="8.33203125" style="289" customWidth="1"/>
    <col min="1794" max="1794" width="1.66796875" style="289" customWidth="1"/>
    <col min="1795" max="1796" width="5" style="289" customWidth="1"/>
    <col min="1797" max="1797" width="11.66015625" style="289" customWidth="1"/>
    <col min="1798" max="1798" width="9.16015625" style="289" customWidth="1"/>
    <col min="1799" max="1799" width="5" style="289" customWidth="1"/>
    <col min="1800" max="1800" width="77.83203125" style="289" customWidth="1"/>
    <col min="1801" max="1802" width="20" style="289" customWidth="1"/>
    <col min="1803" max="1803" width="1.66796875" style="289" customWidth="1"/>
    <col min="1804" max="2048" width="9.33203125" style="289" customWidth="1"/>
    <col min="2049" max="2049" width="8.33203125" style="289" customWidth="1"/>
    <col min="2050" max="2050" width="1.66796875" style="289" customWidth="1"/>
    <col min="2051" max="2052" width="5" style="289" customWidth="1"/>
    <col min="2053" max="2053" width="11.66015625" style="289" customWidth="1"/>
    <col min="2054" max="2054" width="9.16015625" style="289" customWidth="1"/>
    <col min="2055" max="2055" width="5" style="289" customWidth="1"/>
    <col min="2056" max="2056" width="77.83203125" style="289" customWidth="1"/>
    <col min="2057" max="2058" width="20" style="289" customWidth="1"/>
    <col min="2059" max="2059" width="1.66796875" style="289" customWidth="1"/>
    <col min="2060" max="2304" width="9.33203125" style="289" customWidth="1"/>
    <col min="2305" max="2305" width="8.33203125" style="289" customWidth="1"/>
    <col min="2306" max="2306" width="1.66796875" style="289" customWidth="1"/>
    <col min="2307" max="2308" width="5" style="289" customWidth="1"/>
    <col min="2309" max="2309" width="11.66015625" style="289" customWidth="1"/>
    <col min="2310" max="2310" width="9.16015625" style="289" customWidth="1"/>
    <col min="2311" max="2311" width="5" style="289" customWidth="1"/>
    <col min="2312" max="2312" width="77.83203125" style="289" customWidth="1"/>
    <col min="2313" max="2314" width="20" style="289" customWidth="1"/>
    <col min="2315" max="2315" width="1.66796875" style="289" customWidth="1"/>
    <col min="2316" max="2560" width="9.33203125" style="289" customWidth="1"/>
    <col min="2561" max="2561" width="8.33203125" style="289" customWidth="1"/>
    <col min="2562" max="2562" width="1.66796875" style="289" customWidth="1"/>
    <col min="2563" max="2564" width="5" style="289" customWidth="1"/>
    <col min="2565" max="2565" width="11.66015625" style="289" customWidth="1"/>
    <col min="2566" max="2566" width="9.16015625" style="289" customWidth="1"/>
    <col min="2567" max="2567" width="5" style="289" customWidth="1"/>
    <col min="2568" max="2568" width="77.83203125" style="289" customWidth="1"/>
    <col min="2569" max="2570" width="20" style="289" customWidth="1"/>
    <col min="2571" max="2571" width="1.66796875" style="289" customWidth="1"/>
    <col min="2572" max="2816" width="9.33203125" style="289" customWidth="1"/>
    <col min="2817" max="2817" width="8.33203125" style="289" customWidth="1"/>
    <col min="2818" max="2818" width="1.66796875" style="289" customWidth="1"/>
    <col min="2819" max="2820" width="5" style="289" customWidth="1"/>
    <col min="2821" max="2821" width="11.66015625" style="289" customWidth="1"/>
    <col min="2822" max="2822" width="9.16015625" style="289" customWidth="1"/>
    <col min="2823" max="2823" width="5" style="289" customWidth="1"/>
    <col min="2824" max="2824" width="77.83203125" style="289" customWidth="1"/>
    <col min="2825" max="2826" width="20" style="289" customWidth="1"/>
    <col min="2827" max="2827" width="1.66796875" style="289" customWidth="1"/>
    <col min="2828" max="3072" width="9.33203125" style="289" customWidth="1"/>
    <col min="3073" max="3073" width="8.33203125" style="289" customWidth="1"/>
    <col min="3074" max="3074" width="1.66796875" style="289" customWidth="1"/>
    <col min="3075" max="3076" width="5" style="289" customWidth="1"/>
    <col min="3077" max="3077" width="11.66015625" style="289" customWidth="1"/>
    <col min="3078" max="3078" width="9.16015625" style="289" customWidth="1"/>
    <col min="3079" max="3079" width="5" style="289" customWidth="1"/>
    <col min="3080" max="3080" width="77.83203125" style="289" customWidth="1"/>
    <col min="3081" max="3082" width="20" style="289" customWidth="1"/>
    <col min="3083" max="3083" width="1.66796875" style="289" customWidth="1"/>
    <col min="3084" max="3328" width="9.33203125" style="289" customWidth="1"/>
    <col min="3329" max="3329" width="8.33203125" style="289" customWidth="1"/>
    <col min="3330" max="3330" width="1.66796875" style="289" customWidth="1"/>
    <col min="3331" max="3332" width="5" style="289" customWidth="1"/>
    <col min="3333" max="3333" width="11.66015625" style="289" customWidth="1"/>
    <col min="3334" max="3334" width="9.16015625" style="289" customWidth="1"/>
    <col min="3335" max="3335" width="5" style="289" customWidth="1"/>
    <col min="3336" max="3336" width="77.83203125" style="289" customWidth="1"/>
    <col min="3337" max="3338" width="20" style="289" customWidth="1"/>
    <col min="3339" max="3339" width="1.66796875" style="289" customWidth="1"/>
    <col min="3340" max="3584" width="9.33203125" style="289" customWidth="1"/>
    <col min="3585" max="3585" width="8.33203125" style="289" customWidth="1"/>
    <col min="3586" max="3586" width="1.66796875" style="289" customWidth="1"/>
    <col min="3587" max="3588" width="5" style="289" customWidth="1"/>
    <col min="3589" max="3589" width="11.66015625" style="289" customWidth="1"/>
    <col min="3590" max="3590" width="9.16015625" style="289" customWidth="1"/>
    <col min="3591" max="3591" width="5" style="289" customWidth="1"/>
    <col min="3592" max="3592" width="77.83203125" style="289" customWidth="1"/>
    <col min="3593" max="3594" width="20" style="289" customWidth="1"/>
    <col min="3595" max="3595" width="1.66796875" style="289" customWidth="1"/>
    <col min="3596" max="3840" width="9.33203125" style="289" customWidth="1"/>
    <col min="3841" max="3841" width="8.33203125" style="289" customWidth="1"/>
    <col min="3842" max="3842" width="1.66796875" style="289" customWidth="1"/>
    <col min="3843" max="3844" width="5" style="289" customWidth="1"/>
    <col min="3845" max="3845" width="11.66015625" style="289" customWidth="1"/>
    <col min="3846" max="3846" width="9.16015625" style="289" customWidth="1"/>
    <col min="3847" max="3847" width="5" style="289" customWidth="1"/>
    <col min="3848" max="3848" width="77.83203125" style="289" customWidth="1"/>
    <col min="3849" max="3850" width="20" style="289" customWidth="1"/>
    <col min="3851" max="3851" width="1.66796875" style="289" customWidth="1"/>
    <col min="3852" max="4096" width="9.33203125" style="289" customWidth="1"/>
    <col min="4097" max="4097" width="8.33203125" style="289" customWidth="1"/>
    <col min="4098" max="4098" width="1.66796875" style="289" customWidth="1"/>
    <col min="4099" max="4100" width="5" style="289" customWidth="1"/>
    <col min="4101" max="4101" width="11.66015625" style="289" customWidth="1"/>
    <col min="4102" max="4102" width="9.16015625" style="289" customWidth="1"/>
    <col min="4103" max="4103" width="5" style="289" customWidth="1"/>
    <col min="4104" max="4104" width="77.83203125" style="289" customWidth="1"/>
    <col min="4105" max="4106" width="20" style="289" customWidth="1"/>
    <col min="4107" max="4107" width="1.66796875" style="289" customWidth="1"/>
    <col min="4108" max="4352" width="9.33203125" style="289" customWidth="1"/>
    <col min="4353" max="4353" width="8.33203125" style="289" customWidth="1"/>
    <col min="4354" max="4354" width="1.66796875" style="289" customWidth="1"/>
    <col min="4355" max="4356" width="5" style="289" customWidth="1"/>
    <col min="4357" max="4357" width="11.66015625" style="289" customWidth="1"/>
    <col min="4358" max="4358" width="9.16015625" style="289" customWidth="1"/>
    <col min="4359" max="4359" width="5" style="289" customWidth="1"/>
    <col min="4360" max="4360" width="77.83203125" style="289" customWidth="1"/>
    <col min="4361" max="4362" width="20" style="289" customWidth="1"/>
    <col min="4363" max="4363" width="1.66796875" style="289" customWidth="1"/>
    <col min="4364" max="4608" width="9.33203125" style="289" customWidth="1"/>
    <col min="4609" max="4609" width="8.33203125" style="289" customWidth="1"/>
    <col min="4610" max="4610" width="1.66796875" style="289" customWidth="1"/>
    <col min="4611" max="4612" width="5" style="289" customWidth="1"/>
    <col min="4613" max="4613" width="11.66015625" style="289" customWidth="1"/>
    <col min="4614" max="4614" width="9.16015625" style="289" customWidth="1"/>
    <col min="4615" max="4615" width="5" style="289" customWidth="1"/>
    <col min="4616" max="4616" width="77.83203125" style="289" customWidth="1"/>
    <col min="4617" max="4618" width="20" style="289" customWidth="1"/>
    <col min="4619" max="4619" width="1.66796875" style="289" customWidth="1"/>
    <col min="4620" max="4864" width="9.33203125" style="289" customWidth="1"/>
    <col min="4865" max="4865" width="8.33203125" style="289" customWidth="1"/>
    <col min="4866" max="4866" width="1.66796875" style="289" customWidth="1"/>
    <col min="4867" max="4868" width="5" style="289" customWidth="1"/>
    <col min="4869" max="4869" width="11.66015625" style="289" customWidth="1"/>
    <col min="4870" max="4870" width="9.16015625" style="289" customWidth="1"/>
    <col min="4871" max="4871" width="5" style="289" customWidth="1"/>
    <col min="4872" max="4872" width="77.83203125" style="289" customWidth="1"/>
    <col min="4873" max="4874" width="20" style="289" customWidth="1"/>
    <col min="4875" max="4875" width="1.66796875" style="289" customWidth="1"/>
    <col min="4876" max="5120" width="9.33203125" style="289" customWidth="1"/>
    <col min="5121" max="5121" width="8.33203125" style="289" customWidth="1"/>
    <col min="5122" max="5122" width="1.66796875" style="289" customWidth="1"/>
    <col min="5123" max="5124" width="5" style="289" customWidth="1"/>
    <col min="5125" max="5125" width="11.66015625" style="289" customWidth="1"/>
    <col min="5126" max="5126" width="9.16015625" style="289" customWidth="1"/>
    <col min="5127" max="5127" width="5" style="289" customWidth="1"/>
    <col min="5128" max="5128" width="77.83203125" style="289" customWidth="1"/>
    <col min="5129" max="5130" width="20" style="289" customWidth="1"/>
    <col min="5131" max="5131" width="1.66796875" style="289" customWidth="1"/>
    <col min="5132" max="5376" width="9.33203125" style="289" customWidth="1"/>
    <col min="5377" max="5377" width="8.33203125" style="289" customWidth="1"/>
    <col min="5378" max="5378" width="1.66796875" style="289" customWidth="1"/>
    <col min="5379" max="5380" width="5" style="289" customWidth="1"/>
    <col min="5381" max="5381" width="11.66015625" style="289" customWidth="1"/>
    <col min="5382" max="5382" width="9.16015625" style="289" customWidth="1"/>
    <col min="5383" max="5383" width="5" style="289" customWidth="1"/>
    <col min="5384" max="5384" width="77.83203125" style="289" customWidth="1"/>
    <col min="5385" max="5386" width="20" style="289" customWidth="1"/>
    <col min="5387" max="5387" width="1.66796875" style="289" customWidth="1"/>
    <col min="5388" max="5632" width="9.33203125" style="289" customWidth="1"/>
    <col min="5633" max="5633" width="8.33203125" style="289" customWidth="1"/>
    <col min="5634" max="5634" width="1.66796875" style="289" customWidth="1"/>
    <col min="5635" max="5636" width="5" style="289" customWidth="1"/>
    <col min="5637" max="5637" width="11.66015625" style="289" customWidth="1"/>
    <col min="5638" max="5638" width="9.16015625" style="289" customWidth="1"/>
    <col min="5639" max="5639" width="5" style="289" customWidth="1"/>
    <col min="5640" max="5640" width="77.83203125" style="289" customWidth="1"/>
    <col min="5641" max="5642" width="20" style="289" customWidth="1"/>
    <col min="5643" max="5643" width="1.66796875" style="289" customWidth="1"/>
    <col min="5644" max="5888" width="9.33203125" style="289" customWidth="1"/>
    <col min="5889" max="5889" width="8.33203125" style="289" customWidth="1"/>
    <col min="5890" max="5890" width="1.66796875" style="289" customWidth="1"/>
    <col min="5891" max="5892" width="5" style="289" customWidth="1"/>
    <col min="5893" max="5893" width="11.66015625" style="289" customWidth="1"/>
    <col min="5894" max="5894" width="9.16015625" style="289" customWidth="1"/>
    <col min="5895" max="5895" width="5" style="289" customWidth="1"/>
    <col min="5896" max="5896" width="77.83203125" style="289" customWidth="1"/>
    <col min="5897" max="5898" width="20" style="289" customWidth="1"/>
    <col min="5899" max="5899" width="1.66796875" style="289" customWidth="1"/>
    <col min="5900" max="6144" width="9.33203125" style="289" customWidth="1"/>
    <col min="6145" max="6145" width="8.33203125" style="289" customWidth="1"/>
    <col min="6146" max="6146" width="1.66796875" style="289" customWidth="1"/>
    <col min="6147" max="6148" width="5" style="289" customWidth="1"/>
    <col min="6149" max="6149" width="11.66015625" style="289" customWidth="1"/>
    <col min="6150" max="6150" width="9.16015625" style="289" customWidth="1"/>
    <col min="6151" max="6151" width="5" style="289" customWidth="1"/>
    <col min="6152" max="6152" width="77.83203125" style="289" customWidth="1"/>
    <col min="6153" max="6154" width="20" style="289" customWidth="1"/>
    <col min="6155" max="6155" width="1.66796875" style="289" customWidth="1"/>
    <col min="6156" max="6400" width="9.33203125" style="289" customWidth="1"/>
    <col min="6401" max="6401" width="8.33203125" style="289" customWidth="1"/>
    <col min="6402" max="6402" width="1.66796875" style="289" customWidth="1"/>
    <col min="6403" max="6404" width="5" style="289" customWidth="1"/>
    <col min="6405" max="6405" width="11.66015625" style="289" customWidth="1"/>
    <col min="6406" max="6406" width="9.16015625" style="289" customWidth="1"/>
    <col min="6407" max="6407" width="5" style="289" customWidth="1"/>
    <col min="6408" max="6408" width="77.83203125" style="289" customWidth="1"/>
    <col min="6409" max="6410" width="20" style="289" customWidth="1"/>
    <col min="6411" max="6411" width="1.66796875" style="289" customWidth="1"/>
    <col min="6412" max="6656" width="9.33203125" style="289" customWidth="1"/>
    <col min="6657" max="6657" width="8.33203125" style="289" customWidth="1"/>
    <col min="6658" max="6658" width="1.66796875" style="289" customWidth="1"/>
    <col min="6659" max="6660" width="5" style="289" customWidth="1"/>
    <col min="6661" max="6661" width="11.66015625" style="289" customWidth="1"/>
    <col min="6662" max="6662" width="9.16015625" style="289" customWidth="1"/>
    <col min="6663" max="6663" width="5" style="289" customWidth="1"/>
    <col min="6664" max="6664" width="77.83203125" style="289" customWidth="1"/>
    <col min="6665" max="6666" width="20" style="289" customWidth="1"/>
    <col min="6667" max="6667" width="1.66796875" style="289" customWidth="1"/>
    <col min="6668" max="6912" width="9.33203125" style="289" customWidth="1"/>
    <col min="6913" max="6913" width="8.33203125" style="289" customWidth="1"/>
    <col min="6914" max="6914" width="1.66796875" style="289" customWidth="1"/>
    <col min="6915" max="6916" width="5" style="289" customWidth="1"/>
    <col min="6917" max="6917" width="11.66015625" style="289" customWidth="1"/>
    <col min="6918" max="6918" width="9.16015625" style="289" customWidth="1"/>
    <col min="6919" max="6919" width="5" style="289" customWidth="1"/>
    <col min="6920" max="6920" width="77.83203125" style="289" customWidth="1"/>
    <col min="6921" max="6922" width="20" style="289" customWidth="1"/>
    <col min="6923" max="6923" width="1.66796875" style="289" customWidth="1"/>
    <col min="6924" max="7168" width="9.33203125" style="289" customWidth="1"/>
    <col min="7169" max="7169" width="8.33203125" style="289" customWidth="1"/>
    <col min="7170" max="7170" width="1.66796875" style="289" customWidth="1"/>
    <col min="7171" max="7172" width="5" style="289" customWidth="1"/>
    <col min="7173" max="7173" width="11.66015625" style="289" customWidth="1"/>
    <col min="7174" max="7174" width="9.16015625" style="289" customWidth="1"/>
    <col min="7175" max="7175" width="5" style="289" customWidth="1"/>
    <col min="7176" max="7176" width="77.83203125" style="289" customWidth="1"/>
    <col min="7177" max="7178" width="20" style="289" customWidth="1"/>
    <col min="7179" max="7179" width="1.66796875" style="289" customWidth="1"/>
    <col min="7180" max="7424" width="9.33203125" style="289" customWidth="1"/>
    <col min="7425" max="7425" width="8.33203125" style="289" customWidth="1"/>
    <col min="7426" max="7426" width="1.66796875" style="289" customWidth="1"/>
    <col min="7427" max="7428" width="5" style="289" customWidth="1"/>
    <col min="7429" max="7429" width="11.66015625" style="289" customWidth="1"/>
    <col min="7430" max="7430" width="9.16015625" style="289" customWidth="1"/>
    <col min="7431" max="7431" width="5" style="289" customWidth="1"/>
    <col min="7432" max="7432" width="77.83203125" style="289" customWidth="1"/>
    <col min="7433" max="7434" width="20" style="289" customWidth="1"/>
    <col min="7435" max="7435" width="1.66796875" style="289" customWidth="1"/>
    <col min="7436" max="7680" width="9.33203125" style="289" customWidth="1"/>
    <col min="7681" max="7681" width="8.33203125" style="289" customWidth="1"/>
    <col min="7682" max="7682" width="1.66796875" style="289" customWidth="1"/>
    <col min="7683" max="7684" width="5" style="289" customWidth="1"/>
    <col min="7685" max="7685" width="11.66015625" style="289" customWidth="1"/>
    <col min="7686" max="7686" width="9.16015625" style="289" customWidth="1"/>
    <col min="7687" max="7687" width="5" style="289" customWidth="1"/>
    <col min="7688" max="7688" width="77.83203125" style="289" customWidth="1"/>
    <col min="7689" max="7690" width="20" style="289" customWidth="1"/>
    <col min="7691" max="7691" width="1.66796875" style="289" customWidth="1"/>
    <col min="7692" max="7936" width="9.33203125" style="289" customWidth="1"/>
    <col min="7937" max="7937" width="8.33203125" style="289" customWidth="1"/>
    <col min="7938" max="7938" width="1.66796875" style="289" customWidth="1"/>
    <col min="7939" max="7940" width="5" style="289" customWidth="1"/>
    <col min="7941" max="7941" width="11.66015625" style="289" customWidth="1"/>
    <col min="7942" max="7942" width="9.16015625" style="289" customWidth="1"/>
    <col min="7943" max="7943" width="5" style="289" customWidth="1"/>
    <col min="7944" max="7944" width="77.83203125" style="289" customWidth="1"/>
    <col min="7945" max="7946" width="20" style="289" customWidth="1"/>
    <col min="7947" max="7947" width="1.66796875" style="289" customWidth="1"/>
    <col min="7948" max="8192" width="9.33203125" style="289" customWidth="1"/>
    <col min="8193" max="8193" width="8.33203125" style="289" customWidth="1"/>
    <col min="8194" max="8194" width="1.66796875" style="289" customWidth="1"/>
    <col min="8195" max="8196" width="5" style="289" customWidth="1"/>
    <col min="8197" max="8197" width="11.66015625" style="289" customWidth="1"/>
    <col min="8198" max="8198" width="9.16015625" style="289" customWidth="1"/>
    <col min="8199" max="8199" width="5" style="289" customWidth="1"/>
    <col min="8200" max="8200" width="77.83203125" style="289" customWidth="1"/>
    <col min="8201" max="8202" width="20" style="289" customWidth="1"/>
    <col min="8203" max="8203" width="1.66796875" style="289" customWidth="1"/>
    <col min="8204" max="8448" width="9.33203125" style="289" customWidth="1"/>
    <col min="8449" max="8449" width="8.33203125" style="289" customWidth="1"/>
    <col min="8450" max="8450" width="1.66796875" style="289" customWidth="1"/>
    <col min="8451" max="8452" width="5" style="289" customWidth="1"/>
    <col min="8453" max="8453" width="11.66015625" style="289" customWidth="1"/>
    <col min="8454" max="8454" width="9.16015625" style="289" customWidth="1"/>
    <col min="8455" max="8455" width="5" style="289" customWidth="1"/>
    <col min="8456" max="8456" width="77.83203125" style="289" customWidth="1"/>
    <col min="8457" max="8458" width="20" style="289" customWidth="1"/>
    <col min="8459" max="8459" width="1.66796875" style="289" customWidth="1"/>
    <col min="8460" max="8704" width="9.33203125" style="289" customWidth="1"/>
    <col min="8705" max="8705" width="8.33203125" style="289" customWidth="1"/>
    <col min="8706" max="8706" width="1.66796875" style="289" customWidth="1"/>
    <col min="8707" max="8708" width="5" style="289" customWidth="1"/>
    <col min="8709" max="8709" width="11.66015625" style="289" customWidth="1"/>
    <col min="8710" max="8710" width="9.16015625" style="289" customWidth="1"/>
    <col min="8711" max="8711" width="5" style="289" customWidth="1"/>
    <col min="8712" max="8712" width="77.83203125" style="289" customWidth="1"/>
    <col min="8713" max="8714" width="20" style="289" customWidth="1"/>
    <col min="8715" max="8715" width="1.66796875" style="289" customWidth="1"/>
    <col min="8716" max="8960" width="9.33203125" style="289" customWidth="1"/>
    <col min="8961" max="8961" width="8.33203125" style="289" customWidth="1"/>
    <col min="8962" max="8962" width="1.66796875" style="289" customWidth="1"/>
    <col min="8963" max="8964" width="5" style="289" customWidth="1"/>
    <col min="8965" max="8965" width="11.66015625" style="289" customWidth="1"/>
    <col min="8966" max="8966" width="9.16015625" style="289" customWidth="1"/>
    <col min="8967" max="8967" width="5" style="289" customWidth="1"/>
    <col min="8968" max="8968" width="77.83203125" style="289" customWidth="1"/>
    <col min="8969" max="8970" width="20" style="289" customWidth="1"/>
    <col min="8971" max="8971" width="1.66796875" style="289" customWidth="1"/>
    <col min="8972" max="9216" width="9.33203125" style="289" customWidth="1"/>
    <col min="9217" max="9217" width="8.33203125" style="289" customWidth="1"/>
    <col min="9218" max="9218" width="1.66796875" style="289" customWidth="1"/>
    <col min="9219" max="9220" width="5" style="289" customWidth="1"/>
    <col min="9221" max="9221" width="11.66015625" style="289" customWidth="1"/>
    <col min="9222" max="9222" width="9.16015625" style="289" customWidth="1"/>
    <col min="9223" max="9223" width="5" style="289" customWidth="1"/>
    <col min="9224" max="9224" width="77.83203125" style="289" customWidth="1"/>
    <col min="9225" max="9226" width="20" style="289" customWidth="1"/>
    <col min="9227" max="9227" width="1.66796875" style="289" customWidth="1"/>
    <col min="9228" max="9472" width="9.33203125" style="289" customWidth="1"/>
    <col min="9473" max="9473" width="8.33203125" style="289" customWidth="1"/>
    <col min="9474" max="9474" width="1.66796875" style="289" customWidth="1"/>
    <col min="9475" max="9476" width="5" style="289" customWidth="1"/>
    <col min="9477" max="9477" width="11.66015625" style="289" customWidth="1"/>
    <col min="9478" max="9478" width="9.16015625" style="289" customWidth="1"/>
    <col min="9479" max="9479" width="5" style="289" customWidth="1"/>
    <col min="9480" max="9480" width="77.83203125" style="289" customWidth="1"/>
    <col min="9481" max="9482" width="20" style="289" customWidth="1"/>
    <col min="9483" max="9483" width="1.66796875" style="289" customWidth="1"/>
    <col min="9484" max="9728" width="9.33203125" style="289" customWidth="1"/>
    <col min="9729" max="9729" width="8.33203125" style="289" customWidth="1"/>
    <col min="9730" max="9730" width="1.66796875" style="289" customWidth="1"/>
    <col min="9731" max="9732" width="5" style="289" customWidth="1"/>
    <col min="9733" max="9733" width="11.66015625" style="289" customWidth="1"/>
    <col min="9734" max="9734" width="9.16015625" style="289" customWidth="1"/>
    <col min="9735" max="9735" width="5" style="289" customWidth="1"/>
    <col min="9736" max="9736" width="77.83203125" style="289" customWidth="1"/>
    <col min="9737" max="9738" width="20" style="289" customWidth="1"/>
    <col min="9739" max="9739" width="1.66796875" style="289" customWidth="1"/>
    <col min="9740" max="9984" width="9.33203125" style="289" customWidth="1"/>
    <col min="9985" max="9985" width="8.33203125" style="289" customWidth="1"/>
    <col min="9986" max="9986" width="1.66796875" style="289" customWidth="1"/>
    <col min="9987" max="9988" width="5" style="289" customWidth="1"/>
    <col min="9989" max="9989" width="11.66015625" style="289" customWidth="1"/>
    <col min="9990" max="9990" width="9.16015625" style="289" customWidth="1"/>
    <col min="9991" max="9991" width="5" style="289" customWidth="1"/>
    <col min="9992" max="9992" width="77.83203125" style="289" customWidth="1"/>
    <col min="9993" max="9994" width="20" style="289" customWidth="1"/>
    <col min="9995" max="9995" width="1.66796875" style="289" customWidth="1"/>
    <col min="9996" max="10240" width="9.33203125" style="289" customWidth="1"/>
    <col min="10241" max="10241" width="8.33203125" style="289" customWidth="1"/>
    <col min="10242" max="10242" width="1.66796875" style="289" customWidth="1"/>
    <col min="10243" max="10244" width="5" style="289" customWidth="1"/>
    <col min="10245" max="10245" width="11.66015625" style="289" customWidth="1"/>
    <col min="10246" max="10246" width="9.16015625" style="289" customWidth="1"/>
    <col min="10247" max="10247" width="5" style="289" customWidth="1"/>
    <col min="10248" max="10248" width="77.83203125" style="289" customWidth="1"/>
    <col min="10249" max="10250" width="20" style="289" customWidth="1"/>
    <col min="10251" max="10251" width="1.66796875" style="289" customWidth="1"/>
    <col min="10252" max="10496" width="9.33203125" style="289" customWidth="1"/>
    <col min="10497" max="10497" width="8.33203125" style="289" customWidth="1"/>
    <col min="10498" max="10498" width="1.66796875" style="289" customWidth="1"/>
    <col min="10499" max="10500" width="5" style="289" customWidth="1"/>
    <col min="10501" max="10501" width="11.66015625" style="289" customWidth="1"/>
    <col min="10502" max="10502" width="9.16015625" style="289" customWidth="1"/>
    <col min="10503" max="10503" width="5" style="289" customWidth="1"/>
    <col min="10504" max="10504" width="77.83203125" style="289" customWidth="1"/>
    <col min="10505" max="10506" width="20" style="289" customWidth="1"/>
    <col min="10507" max="10507" width="1.66796875" style="289" customWidth="1"/>
    <col min="10508" max="10752" width="9.33203125" style="289" customWidth="1"/>
    <col min="10753" max="10753" width="8.33203125" style="289" customWidth="1"/>
    <col min="10754" max="10754" width="1.66796875" style="289" customWidth="1"/>
    <col min="10755" max="10756" width="5" style="289" customWidth="1"/>
    <col min="10757" max="10757" width="11.66015625" style="289" customWidth="1"/>
    <col min="10758" max="10758" width="9.16015625" style="289" customWidth="1"/>
    <col min="10759" max="10759" width="5" style="289" customWidth="1"/>
    <col min="10760" max="10760" width="77.83203125" style="289" customWidth="1"/>
    <col min="10761" max="10762" width="20" style="289" customWidth="1"/>
    <col min="10763" max="10763" width="1.66796875" style="289" customWidth="1"/>
    <col min="10764" max="11008" width="9.33203125" style="289" customWidth="1"/>
    <col min="11009" max="11009" width="8.33203125" style="289" customWidth="1"/>
    <col min="11010" max="11010" width="1.66796875" style="289" customWidth="1"/>
    <col min="11011" max="11012" width="5" style="289" customWidth="1"/>
    <col min="11013" max="11013" width="11.66015625" style="289" customWidth="1"/>
    <col min="11014" max="11014" width="9.16015625" style="289" customWidth="1"/>
    <col min="11015" max="11015" width="5" style="289" customWidth="1"/>
    <col min="11016" max="11016" width="77.83203125" style="289" customWidth="1"/>
    <col min="11017" max="11018" width="20" style="289" customWidth="1"/>
    <col min="11019" max="11019" width="1.66796875" style="289" customWidth="1"/>
    <col min="11020" max="11264" width="9.33203125" style="289" customWidth="1"/>
    <col min="11265" max="11265" width="8.33203125" style="289" customWidth="1"/>
    <col min="11266" max="11266" width="1.66796875" style="289" customWidth="1"/>
    <col min="11267" max="11268" width="5" style="289" customWidth="1"/>
    <col min="11269" max="11269" width="11.66015625" style="289" customWidth="1"/>
    <col min="11270" max="11270" width="9.16015625" style="289" customWidth="1"/>
    <col min="11271" max="11271" width="5" style="289" customWidth="1"/>
    <col min="11272" max="11272" width="77.83203125" style="289" customWidth="1"/>
    <col min="11273" max="11274" width="20" style="289" customWidth="1"/>
    <col min="11275" max="11275" width="1.66796875" style="289" customWidth="1"/>
    <col min="11276" max="11520" width="9.33203125" style="289" customWidth="1"/>
    <col min="11521" max="11521" width="8.33203125" style="289" customWidth="1"/>
    <col min="11522" max="11522" width="1.66796875" style="289" customWidth="1"/>
    <col min="11523" max="11524" width="5" style="289" customWidth="1"/>
    <col min="11525" max="11525" width="11.66015625" style="289" customWidth="1"/>
    <col min="11526" max="11526" width="9.16015625" style="289" customWidth="1"/>
    <col min="11527" max="11527" width="5" style="289" customWidth="1"/>
    <col min="11528" max="11528" width="77.83203125" style="289" customWidth="1"/>
    <col min="11529" max="11530" width="20" style="289" customWidth="1"/>
    <col min="11531" max="11531" width="1.66796875" style="289" customWidth="1"/>
    <col min="11532" max="11776" width="9.33203125" style="289" customWidth="1"/>
    <col min="11777" max="11777" width="8.33203125" style="289" customWidth="1"/>
    <col min="11778" max="11778" width="1.66796875" style="289" customWidth="1"/>
    <col min="11779" max="11780" width="5" style="289" customWidth="1"/>
    <col min="11781" max="11781" width="11.66015625" style="289" customWidth="1"/>
    <col min="11782" max="11782" width="9.16015625" style="289" customWidth="1"/>
    <col min="11783" max="11783" width="5" style="289" customWidth="1"/>
    <col min="11784" max="11784" width="77.83203125" style="289" customWidth="1"/>
    <col min="11785" max="11786" width="20" style="289" customWidth="1"/>
    <col min="11787" max="11787" width="1.66796875" style="289" customWidth="1"/>
    <col min="11788" max="12032" width="9.33203125" style="289" customWidth="1"/>
    <col min="12033" max="12033" width="8.33203125" style="289" customWidth="1"/>
    <col min="12034" max="12034" width="1.66796875" style="289" customWidth="1"/>
    <col min="12035" max="12036" width="5" style="289" customWidth="1"/>
    <col min="12037" max="12037" width="11.66015625" style="289" customWidth="1"/>
    <col min="12038" max="12038" width="9.16015625" style="289" customWidth="1"/>
    <col min="12039" max="12039" width="5" style="289" customWidth="1"/>
    <col min="12040" max="12040" width="77.83203125" style="289" customWidth="1"/>
    <col min="12041" max="12042" width="20" style="289" customWidth="1"/>
    <col min="12043" max="12043" width="1.66796875" style="289" customWidth="1"/>
    <col min="12044" max="12288" width="9.33203125" style="289" customWidth="1"/>
    <col min="12289" max="12289" width="8.33203125" style="289" customWidth="1"/>
    <col min="12290" max="12290" width="1.66796875" style="289" customWidth="1"/>
    <col min="12291" max="12292" width="5" style="289" customWidth="1"/>
    <col min="12293" max="12293" width="11.66015625" style="289" customWidth="1"/>
    <col min="12294" max="12294" width="9.16015625" style="289" customWidth="1"/>
    <col min="12295" max="12295" width="5" style="289" customWidth="1"/>
    <col min="12296" max="12296" width="77.83203125" style="289" customWidth="1"/>
    <col min="12297" max="12298" width="20" style="289" customWidth="1"/>
    <col min="12299" max="12299" width="1.66796875" style="289" customWidth="1"/>
    <col min="12300" max="12544" width="9.33203125" style="289" customWidth="1"/>
    <col min="12545" max="12545" width="8.33203125" style="289" customWidth="1"/>
    <col min="12546" max="12546" width="1.66796875" style="289" customWidth="1"/>
    <col min="12547" max="12548" width="5" style="289" customWidth="1"/>
    <col min="12549" max="12549" width="11.66015625" style="289" customWidth="1"/>
    <col min="12550" max="12550" width="9.16015625" style="289" customWidth="1"/>
    <col min="12551" max="12551" width="5" style="289" customWidth="1"/>
    <col min="12552" max="12552" width="77.83203125" style="289" customWidth="1"/>
    <col min="12553" max="12554" width="20" style="289" customWidth="1"/>
    <col min="12555" max="12555" width="1.66796875" style="289" customWidth="1"/>
    <col min="12556" max="12800" width="9.33203125" style="289" customWidth="1"/>
    <col min="12801" max="12801" width="8.33203125" style="289" customWidth="1"/>
    <col min="12802" max="12802" width="1.66796875" style="289" customWidth="1"/>
    <col min="12803" max="12804" width="5" style="289" customWidth="1"/>
    <col min="12805" max="12805" width="11.66015625" style="289" customWidth="1"/>
    <col min="12806" max="12806" width="9.16015625" style="289" customWidth="1"/>
    <col min="12807" max="12807" width="5" style="289" customWidth="1"/>
    <col min="12808" max="12808" width="77.83203125" style="289" customWidth="1"/>
    <col min="12809" max="12810" width="20" style="289" customWidth="1"/>
    <col min="12811" max="12811" width="1.66796875" style="289" customWidth="1"/>
    <col min="12812" max="13056" width="9.33203125" style="289" customWidth="1"/>
    <col min="13057" max="13057" width="8.33203125" style="289" customWidth="1"/>
    <col min="13058" max="13058" width="1.66796875" style="289" customWidth="1"/>
    <col min="13059" max="13060" width="5" style="289" customWidth="1"/>
    <col min="13061" max="13061" width="11.66015625" style="289" customWidth="1"/>
    <col min="13062" max="13062" width="9.16015625" style="289" customWidth="1"/>
    <col min="13063" max="13063" width="5" style="289" customWidth="1"/>
    <col min="13064" max="13064" width="77.83203125" style="289" customWidth="1"/>
    <col min="13065" max="13066" width="20" style="289" customWidth="1"/>
    <col min="13067" max="13067" width="1.66796875" style="289" customWidth="1"/>
    <col min="13068" max="13312" width="9.33203125" style="289" customWidth="1"/>
    <col min="13313" max="13313" width="8.33203125" style="289" customWidth="1"/>
    <col min="13314" max="13314" width="1.66796875" style="289" customWidth="1"/>
    <col min="13315" max="13316" width="5" style="289" customWidth="1"/>
    <col min="13317" max="13317" width="11.66015625" style="289" customWidth="1"/>
    <col min="13318" max="13318" width="9.16015625" style="289" customWidth="1"/>
    <col min="13319" max="13319" width="5" style="289" customWidth="1"/>
    <col min="13320" max="13320" width="77.83203125" style="289" customWidth="1"/>
    <col min="13321" max="13322" width="20" style="289" customWidth="1"/>
    <col min="13323" max="13323" width="1.66796875" style="289" customWidth="1"/>
    <col min="13324" max="13568" width="9.33203125" style="289" customWidth="1"/>
    <col min="13569" max="13569" width="8.33203125" style="289" customWidth="1"/>
    <col min="13570" max="13570" width="1.66796875" style="289" customWidth="1"/>
    <col min="13571" max="13572" width="5" style="289" customWidth="1"/>
    <col min="13573" max="13573" width="11.66015625" style="289" customWidth="1"/>
    <col min="13574" max="13574" width="9.16015625" style="289" customWidth="1"/>
    <col min="13575" max="13575" width="5" style="289" customWidth="1"/>
    <col min="13576" max="13576" width="77.83203125" style="289" customWidth="1"/>
    <col min="13577" max="13578" width="20" style="289" customWidth="1"/>
    <col min="13579" max="13579" width="1.66796875" style="289" customWidth="1"/>
    <col min="13580" max="13824" width="9.33203125" style="289" customWidth="1"/>
    <col min="13825" max="13825" width="8.33203125" style="289" customWidth="1"/>
    <col min="13826" max="13826" width="1.66796875" style="289" customWidth="1"/>
    <col min="13827" max="13828" width="5" style="289" customWidth="1"/>
    <col min="13829" max="13829" width="11.66015625" style="289" customWidth="1"/>
    <col min="13830" max="13830" width="9.16015625" style="289" customWidth="1"/>
    <col min="13831" max="13831" width="5" style="289" customWidth="1"/>
    <col min="13832" max="13832" width="77.83203125" style="289" customWidth="1"/>
    <col min="13833" max="13834" width="20" style="289" customWidth="1"/>
    <col min="13835" max="13835" width="1.66796875" style="289" customWidth="1"/>
    <col min="13836" max="14080" width="9.33203125" style="289" customWidth="1"/>
    <col min="14081" max="14081" width="8.33203125" style="289" customWidth="1"/>
    <col min="14082" max="14082" width="1.66796875" style="289" customWidth="1"/>
    <col min="14083" max="14084" width="5" style="289" customWidth="1"/>
    <col min="14085" max="14085" width="11.66015625" style="289" customWidth="1"/>
    <col min="14086" max="14086" width="9.16015625" style="289" customWidth="1"/>
    <col min="14087" max="14087" width="5" style="289" customWidth="1"/>
    <col min="14088" max="14088" width="77.83203125" style="289" customWidth="1"/>
    <col min="14089" max="14090" width="20" style="289" customWidth="1"/>
    <col min="14091" max="14091" width="1.66796875" style="289" customWidth="1"/>
    <col min="14092" max="14336" width="9.33203125" style="289" customWidth="1"/>
    <col min="14337" max="14337" width="8.33203125" style="289" customWidth="1"/>
    <col min="14338" max="14338" width="1.66796875" style="289" customWidth="1"/>
    <col min="14339" max="14340" width="5" style="289" customWidth="1"/>
    <col min="14341" max="14341" width="11.66015625" style="289" customWidth="1"/>
    <col min="14342" max="14342" width="9.16015625" style="289" customWidth="1"/>
    <col min="14343" max="14343" width="5" style="289" customWidth="1"/>
    <col min="14344" max="14344" width="77.83203125" style="289" customWidth="1"/>
    <col min="14345" max="14346" width="20" style="289" customWidth="1"/>
    <col min="14347" max="14347" width="1.66796875" style="289" customWidth="1"/>
    <col min="14348" max="14592" width="9.33203125" style="289" customWidth="1"/>
    <col min="14593" max="14593" width="8.33203125" style="289" customWidth="1"/>
    <col min="14594" max="14594" width="1.66796875" style="289" customWidth="1"/>
    <col min="14595" max="14596" width="5" style="289" customWidth="1"/>
    <col min="14597" max="14597" width="11.66015625" style="289" customWidth="1"/>
    <col min="14598" max="14598" width="9.16015625" style="289" customWidth="1"/>
    <col min="14599" max="14599" width="5" style="289" customWidth="1"/>
    <col min="14600" max="14600" width="77.83203125" style="289" customWidth="1"/>
    <col min="14601" max="14602" width="20" style="289" customWidth="1"/>
    <col min="14603" max="14603" width="1.66796875" style="289" customWidth="1"/>
    <col min="14604" max="14848" width="9.33203125" style="289" customWidth="1"/>
    <col min="14849" max="14849" width="8.33203125" style="289" customWidth="1"/>
    <col min="14850" max="14850" width="1.66796875" style="289" customWidth="1"/>
    <col min="14851" max="14852" width="5" style="289" customWidth="1"/>
    <col min="14853" max="14853" width="11.66015625" style="289" customWidth="1"/>
    <col min="14854" max="14854" width="9.16015625" style="289" customWidth="1"/>
    <col min="14855" max="14855" width="5" style="289" customWidth="1"/>
    <col min="14856" max="14856" width="77.83203125" style="289" customWidth="1"/>
    <col min="14857" max="14858" width="20" style="289" customWidth="1"/>
    <col min="14859" max="14859" width="1.66796875" style="289" customWidth="1"/>
    <col min="14860" max="15104" width="9.33203125" style="289" customWidth="1"/>
    <col min="15105" max="15105" width="8.33203125" style="289" customWidth="1"/>
    <col min="15106" max="15106" width="1.66796875" style="289" customWidth="1"/>
    <col min="15107" max="15108" width="5" style="289" customWidth="1"/>
    <col min="15109" max="15109" width="11.66015625" style="289" customWidth="1"/>
    <col min="15110" max="15110" width="9.16015625" style="289" customWidth="1"/>
    <col min="15111" max="15111" width="5" style="289" customWidth="1"/>
    <col min="15112" max="15112" width="77.83203125" style="289" customWidth="1"/>
    <col min="15113" max="15114" width="20" style="289" customWidth="1"/>
    <col min="15115" max="15115" width="1.66796875" style="289" customWidth="1"/>
    <col min="15116" max="15360" width="9.33203125" style="289" customWidth="1"/>
    <col min="15361" max="15361" width="8.33203125" style="289" customWidth="1"/>
    <col min="15362" max="15362" width="1.66796875" style="289" customWidth="1"/>
    <col min="15363" max="15364" width="5" style="289" customWidth="1"/>
    <col min="15365" max="15365" width="11.66015625" style="289" customWidth="1"/>
    <col min="15366" max="15366" width="9.16015625" style="289" customWidth="1"/>
    <col min="15367" max="15367" width="5" style="289" customWidth="1"/>
    <col min="15368" max="15368" width="77.83203125" style="289" customWidth="1"/>
    <col min="15369" max="15370" width="20" style="289" customWidth="1"/>
    <col min="15371" max="15371" width="1.66796875" style="289" customWidth="1"/>
    <col min="15372" max="15616" width="9.33203125" style="289" customWidth="1"/>
    <col min="15617" max="15617" width="8.33203125" style="289" customWidth="1"/>
    <col min="15618" max="15618" width="1.66796875" style="289" customWidth="1"/>
    <col min="15619" max="15620" width="5" style="289" customWidth="1"/>
    <col min="15621" max="15621" width="11.66015625" style="289" customWidth="1"/>
    <col min="15622" max="15622" width="9.16015625" style="289" customWidth="1"/>
    <col min="15623" max="15623" width="5" style="289" customWidth="1"/>
    <col min="15624" max="15624" width="77.83203125" style="289" customWidth="1"/>
    <col min="15625" max="15626" width="20" style="289" customWidth="1"/>
    <col min="15627" max="15627" width="1.66796875" style="289" customWidth="1"/>
    <col min="15628" max="15872" width="9.33203125" style="289" customWidth="1"/>
    <col min="15873" max="15873" width="8.33203125" style="289" customWidth="1"/>
    <col min="15874" max="15874" width="1.66796875" style="289" customWidth="1"/>
    <col min="15875" max="15876" width="5" style="289" customWidth="1"/>
    <col min="15877" max="15877" width="11.66015625" style="289" customWidth="1"/>
    <col min="15878" max="15878" width="9.16015625" style="289" customWidth="1"/>
    <col min="15879" max="15879" width="5" style="289" customWidth="1"/>
    <col min="15880" max="15880" width="77.83203125" style="289" customWidth="1"/>
    <col min="15881" max="15882" width="20" style="289" customWidth="1"/>
    <col min="15883" max="15883" width="1.66796875" style="289" customWidth="1"/>
    <col min="15884" max="16128" width="9.33203125" style="289" customWidth="1"/>
    <col min="16129" max="16129" width="8.33203125" style="289" customWidth="1"/>
    <col min="16130" max="16130" width="1.66796875" style="289" customWidth="1"/>
    <col min="16131" max="16132" width="5" style="289" customWidth="1"/>
    <col min="16133" max="16133" width="11.66015625" style="289" customWidth="1"/>
    <col min="16134" max="16134" width="9.16015625" style="289" customWidth="1"/>
    <col min="16135" max="16135" width="5" style="289" customWidth="1"/>
    <col min="16136" max="16136" width="77.83203125" style="289" customWidth="1"/>
    <col min="16137" max="16138" width="20" style="289" customWidth="1"/>
    <col min="16139" max="16139" width="1.66796875" style="289" customWidth="1"/>
    <col min="16140" max="16384" width="9.33203125" style="289" customWidth="1"/>
  </cols>
  <sheetData>
    <row r="1" ht="37.5" customHeight="1"/>
    <row r="2" spans="2:1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296" customFormat="1" ht="45" customHeight="1">
      <c r="B3" s="293"/>
      <c r="C3" s="294" t="s">
        <v>685</v>
      </c>
      <c r="D3" s="294"/>
      <c r="E3" s="294"/>
      <c r="F3" s="294"/>
      <c r="G3" s="294"/>
      <c r="H3" s="294"/>
      <c r="I3" s="294"/>
      <c r="J3" s="294"/>
      <c r="K3" s="295"/>
    </row>
    <row r="4" spans="2:11" ht="25.5" customHeight="1">
      <c r="B4" s="297"/>
      <c r="C4" s="298" t="s">
        <v>686</v>
      </c>
      <c r="D4" s="298"/>
      <c r="E4" s="298"/>
      <c r="F4" s="298"/>
      <c r="G4" s="298"/>
      <c r="H4" s="298"/>
      <c r="I4" s="298"/>
      <c r="J4" s="298"/>
      <c r="K4" s="299"/>
    </row>
    <row r="5" spans="2:1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ht="15" customHeight="1">
      <c r="B6" s="297"/>
      <c r="C6" s="301" t="s">
        <v>687</v>
      </c>
      <c r="D6" s="301"/>
      <c r="E6" s="301"/>
      <c r="F6" s="301"/>
      <c r="G6" s="301"/>
      <c r="H6" s="301"/>
      <c r="I6" s="301"/>
      <c r="J6" s="301"/>
      <c r="K6" s="299"/>
    </row>
    <row r="7" spans="2:11" ht="15" customHeight="1">
      <c r="B7" s="302"/>
      <c r="C7" s="301" t="s">
        <v>688</v>
      </c>
      <c r="D7" s="301"/>
      <c r="E7" s="301"/>
      <c r="F7" s="301"/>
      <c r="G7" s="301"/>
      <c r="H7" s="301"/>
      <c r="I7" s="301"/>
      <c r="J7" s="301"/>
      <c r="K7" s="299"/>
    </row>
    <row r="8" spans="2:11" ht="12.75" customHeight="1">
      <c r="B8" s="302"/>
      <c r="C8" s="303"/>
      <c r="D8" s="303"/>
      <c r="E8" s="303"/>
      <c r="F8" s="303"/>
      <c r="G8" s="303"/>
      <c r="H8" s="303"/>
      <c r="I8" s="303"/>
      <c r="J8" s="303"/>
      <c r="K8" s="299"/>
    </row>
    <row r="9" spans="2:11" ht="15" customHeight="1">
      <c r="B9" s="302"/>
      <c r="C9" s="301" t="s">
        <v>689</v>
      </c>
      <c r="D9" s="301"/>
      <c r="E9" s="301"/>
      <c r="F9" s="301"/>
      <c r="G9" s="301"/>
      <c r="H9" s="301"/>
      <c r="I9" s="301"/>
      <c r="J9" s="301"/>
      <c r="K9" s="299"/>
    </row>
    <row r="10" spans="2:11" ht="15" customHeight="1">
      <c r="B10" s="302"/>
      <c r="C10" s="303"/>
      <c r="D10" s="301" t="s">
        <v>690</v>
      </c>
      <c r="E10" s="301"/>
      <c r="F10" s="301"/>
      <c r="G10" s="301"/>
      <c r="H10" s="301"/>
      <c r="I10" s="301"/>
      <c r="J10" s="301"/>
      <c r="K10" s="299"/>
    </row>
    <row r="11" spans="2:11" ht="15" customHeight="1">
      <c r="B11" s="302"/>
      <c r="C11" s="304"/>
      <c r="D11" s="301" t="s">
        <v>691</v>
      </c>
      <c r="E11" s="301"/>
      <c r="F11" s="301"/>
      <c r="G11" s="301"/>
      <c r="H11" s="301"/>
      <c r="I11" s="301"/>
      <c r="J11" s="301"/>
      <c r="K11" s="299"/>
    </row>
    <row r="12" spans="2:11" ht="12.75" customHeight="1">
      <c r="B12" s="302"/>
      <c r="C12" s="304"/>
      <c r="D12" s="304"/>
      <c r="E12" s="304"/>
      <c r="F12" s="304"/>
      <c r="G12" s="304"/>
      <c r="H12" s="304"/>
      <c r="I12" s="304"/>
      <c r="J12" s="304"/>
      <c r="K12" s="299"/>
    </row>
    <row r="13" spans="2:11" ht="15" customHeight="1">
      <c r="B13" s="302"/>
      <c r="C13" s="304"/>
      <c r="D13" s="301" t="s">
        <v>692</v>
      </c>
      <c r="E13" s="301"/>
      <c r="F13" s="301"/>
      <c r="G13" s="301"/>
      <c r="H13" s="301"/>
      <c r="I13" s="301"/>
      <c r="J13" s="301"/>
      <c r="K13" s="299"/>
    </row>
    <row r="14" spans="2:11" ht="15" customHeight="1">
      <c r="B14" s="302"/>
      <c r="C14" s="304"/>
      <c r="D14" s="301" t="s">
        <v>693</v>
      </c>
      <c r="E14" s="301"/>
      <c r="F14" s="301"/>
      <c r="G14" s="301"/>
      <c r="H14" s="301"/>
      <c r="I14" s="301"/>
      <c r="J14" s="301"/>
      <c r="K14" s="299"/>
    </row>
    <row r="15" spans="2:11" ht="15" customHeight="1">
      <c r="B15" s="302"/>
      <c r="C15" s="304"/>
      <c r="D15" s="301" t="s">
        <v>694</v>
      </c>
      <c r="E15" s="301"/>
      <c r="F15" s="301"/>
      <c r="G15" s="301"/>
      <c r="H15" s="301"/>
      <c r="I15" s="301"/>
      <c r="J15" s="301"/>
      <c r="K15" s="299"/>
    </row>
    <row r="16" spans="2:11" ht="15" customHeight="1">
      <c r="B16" s="302"/>
      <c r="C16" s="304"/>
      <c r="D16" s="304"/>
      <c r="E16" s="305" t="s">
        <v>86</v>
      </c>
      <c r="F16" s="301" t="s">
        <v>695</v>
      </c>
      <c r="G16" s="301"/>
      <c r="H16" s="301"/>
      <c r="I16" s="301"/>
      <c r="J16" s="301"/>
      <c r="K16" s="299"/>
    </row>
    <row r="17" spans="2:11" ht="15" customHeight="1">
      <c r="B17" s="302"/>
      <c r="C17" s="304"/>
      <c r="D17" s="304"/>
      <c r="E17" s="305" t="s">
        <v>696</v>
      </c>
      <c r="F17" s="301" t="s">
        <v>697</v>
      </c>
      <c r="G17" s="301"/>
      <c r="H17" s="301"/>
      <c r="I17" s="301"/>
      <c r="J17" s="301"/>
      <c r="K17" s="299"/>
    </row>
    <row r="18" spans="2:11" ht="15" customHeight="1">
      <c r="B18" s="302"/>
      <c r="C18" s="304"/>
      <c r="D18" s="304"/>
      <c r="E18" s="305" t="s">
        <v>698</v>
      </c>
      <c r="F18" s="301" t="s">
        <v>699</v>
      </c>
      <c r="G18" s="301"/>
      <c r="H18" s="301"/>
      <c r="I18" s="301"/>
      <c r="J18" s="301"/>
      <c r="K18" s="299"/>
    </row>
    <row r="19" spans="2:11" ht="15" customHeight="1">
      <c r="B19" s="302"/>
      <c r="C19" s="304"/>
      <c r="D19" s="304"/>
      <c r="E19" s="305" t="s">
        <v>700</v>
      </c>
      <c r="F19" s="301" t="s">
        <v>701</v>
      </c>
      <c r="G19" s="301"/>
      <c r="H19" s="301"/>
      <c r="I19" s="301"/>
      <c r="J19" s="301"/>
      <c r="K19" s="299"/>
    </row>
    <row r="20" spans="2:11" ht="15" customHeight="1">
      <c r="B20" s="302"/>
      <c r="C20" s="304"/>
      <c r="D20" s="304"/>
      <c r="E20" s="305" t="s">
        <v>670</v>
      </c>
      <c r="F20" s="301" t="s">
        <v>671</v>
      </c>
      <c r="G20" s="301"/>
      <c r="H20" s="301"/>
      <c r="I20" s="301"/>
      <c r="J20" s="301"/>
      <c r="K20" s="299"/>
    </row>
    <row r="21" spans="2:11" ht="15" customHeight="1">
      <c r="B21" s="302"/>
      <c r="C21" s="304"/>
      <c r="D21" s="304"/>
      <c r="E21" s="305" t="s">
        <v>702</v>
      </c>
      <c r="F21" s="301" t="s">
        <v>703</v>
      </c>
      <c r="G21" s="301"/>
      <c r="H21" s="301"/>
      <c r="I21" s="301"/>
      <c r="J21" s="301"/>
      <c r="K21" s="299"/>
    </row>
    <row r="22" spans="2:11" ht="12.75" customHeight="1">
      <c r="B22" s="302"/>
      <c r="C22" s="304"/>
      <c r="D22" s="304"/>
      <c r="E22" s="304"/>
      <c r="F22" s="304"/>
      <c r="G22" s="304"/>
      <c r="H22" s="304"/>
      <c r="I22" s="304"/>
      <c r="J22" s="304"/>
      <c r="K22" s="299"/>
    </row>
    <row r="23" spans="2:11" ht="15" customHeight="1">
      <c r="B23" s="302"/>
      <c r="C23" s="301" t="s">
        <v>704</v>
      </c>
      <c r="D23" s="301"/>
      <c r="E23" s="301"/>
      <c r="F23" s="301"/>
      <c r="G23" s="301"/>
      <c r="H23" s="301"/>
      <c r="I23" s="301"/>
      <c r="J23" s="301"/>
      <c r="K23" s="299"/>
    </row>
    <row r="24" spans="2:11" ht="15" customHeight="1">
      <c r="B24" s="302"/>
      <c r="C24" s="301" t="s">
        <v>705</v>
      </c>
      <c r="D24" s="301"/>
      <c r="E24" s="301"/>
      <c r="F24" s="301"/>
      <c r="G24" s="301"/>
      <c r="H24" s="301"/>
      <c r="I24" s="301"/>
      <c r="J24" s="301"/>
      <c r="K24" s="299"/>
    </row>
    <row r="25" spans="2:11" ht="15" customHeight="1">
      <c r="B25" s="302"/>
      <c r="C25" s="303"/>
      <c r="D25" s="301" t="s">
        <v>706</v>
      </c>
      <c r="E25" s="301"/>
      <c r="F25" s="301"/>
      <c r="G25" s="301"/>
      <c r="H25" s="301"/>
      <c r="I25" s="301"/>
      <c r="J25" s="301"/>
      <c r="K25" s="299"/>
    </row>
    <row r="26" spans="2:11" ht="15" customHeight="1">
      <c r="B26" s="302"/>
      <c r="C26" s="304"/>
      <c r="D26" s="301" t="s">
        <v>707</v>
      </c>
      <c r="E26" s="301"/>
      <c r="F26" s="301"/>
      <c r="G26" s="301"/>
      <c r="H26" s="301"/>
      <c r="I26" s="301"/>
      <c r="J26" s="301"/>
      <c r="K26" s="299"/>
    </row>
    <row r="27" spans="2:11" ht="12.75" customHeight="1">
      <c r="B27" s="302"/>
      <c r="C27" s="304"/>
      <c r="D27" s="304"/>
      <c r="E27" s="304"/>
      <c r="F27" s="304"/>
      <c r="G27" s="304"/>
      <c r="H27" s="304"/>
      <c r="I27" s="304"/>
      <c r="J27" s="304"/>
      <c r="K27" s="299"/>
    </row>
    <row r="28" spans="2:11" ht="15" customHeight="1">
      <c r="B28" s="302"/>
      <c r="C28" s="304"/>
      <c r="D28" s="301" t="s">
        <v>708</v>
      </c>
      <c r="E28" s="301"/>
      <c r="F28" s="301"/>
      <c r="G28" s="301"/>
      <c r="H28" s="301"/>
      <c r="I28" s="301"/>
      <c r="J28" s="301"/>
      <c r="K28" s="299"/>
    </row>
    <row r="29" spans="2:11" ht="15" customHeight="1">
      <c r="B29" s="302"/>
      <c r="C29" s="304"/>
      <c r="D29" s="301" t="s">
        <v>709</v>
      </c>
      <c r="E29" s="301"/>
      <c r="F29" s="301"/>
      <c r="G29" s="301"/>
      <c r="H29" s="301"/>
      <c r="I29" s="301"/>
      <c r="J29" s="301"/>
      <c r="K29" s="299"/>
    </row>
    <row r="30" spans="2:11" ht="12.75" customHeight="1">
      <c r="B30" s="302"/>
      <c r="C30" s="304"/>
      <c r="D30" s="304"/>
      <c r="E30" s="304"/>
      <c r="F30" s="304"/>
      <c r="G30" s="304"/>
      <c r="H30" s="304"/>
      <c r="I30" s="304"/>
      <c r="J30" s="304"/>
      <c r="K30" s="299"/>
    </row>
    <row r="31" spans="2:11" ht="15" customHeight="1">
      <c r="B31" s="302"/>
      <c r="C31" s="304"/>
      <c r="D31" s="301" t="s">
        <v>710</v>
      </c>
      <c r="E31" s="301"/>
      <c r="F31" s="301"/>
      <c r="G31" s="301"/>
      <c r="H31" s="301"/>
      <c r="I31" s="301"/>
      <c r="J31" s="301"/>
      <c r="K31" s="299"/>
    </row>
    <row r="32" spans="2:11" ht="15" customHeight="1">
      <c r="B32" s="302"/>
      <c r="C32" s="304"/>
      <c r="D32" s="301" t="s">
        <v>711</v>
      </c>
      <c r="E32" s="301"/>
      <c r="F32" s="301"/>
      <c r="G32" s="301"/>
      <c r="H32" s="301"/>
      <c r="I32" s="301"/>
      <c r="J32" s="301"/>
      <c r="K32" s="299"/>
    </row>
    <row r="33" spans="2:11" ht="15" customHeight="1">
      <c r="B33" s="302"/>
      <c r="C33" s="304"/>
      <c r="D33" s="301" t="s">
        <v>712</v>
      </c>
      <c r="E33" s="301"/>
      <c r="F33" s="301"/>
      <c r="G33" s="301"/>
      <c r="H33" s="301"/>
      <c r="I33" s="301"/>
      <c r="J33" s="301"/>
      <c r="K33" s="299"/>
    </row>
    <row r="34" spans="2:11" ht="15" customHeight="1">
      <c r="B34" s="302"/>
      <c r="C34" s="304"/>
      <c r="D34" s="303"/>
      <c r="E34" s="306" t="s">
        <v>103</v>
      </c>
      <c r="F34" s="303"/>
      <c r="G34" s="301" t="s">
        <v>713</v>
      </c>
      <c r="H34" s="301"/>
      <c r="I34" s="301"/>
      <c r="J34" s="301"/>
      <c r="K34" s="299"/>
    </row>
    <row r="35" spans="2:11" ht="30.75" customHeight="1">
      <c r="B35" s="302"/>
      <c r="C35" s="304"/>
      <c r="D35" s="303"/>
      <c r="E35" s="306" t="s">
        <v>714</v>
      </c>
      <c r="F35" s="303"/>
      <c r="G35" s="301" t="s">
        <v>715</v>
      </c>
      <c r="H35" s="301"/>
      <c r="I35" s="301"/>
      <c r="J35" s="301"/>
      <c r="K35" s="299"/>
    </row>
    <row r="36" spans="2:11" ht="15" customHeight="1">
      <c r="B36" s="302"/>
      <c r="C36" s="304"/>
      <c r="D36" s="303"/>
      <c r="E36" s="306" t="s">
        <v>61</v>
      </c>
      <c r="F36" s="303"/>
      <c r="G36" s="301" t="s">
        <v>716</v>
      </c>
      <c r="H36" s="301"/>
      <c r="I36" s="301"/>
      <c r="J36" s="301"/>
      <c r="K36" s="299"/>
    </row>
    <row r="37" spans="2:11" ht="15" customHeight="1">
      <c r="B37" s="302"/>
      <c r="C37" s="304"/>
      <c r="D37" s="303"/>
      <c r="E37" s="306" t="s">
        <v>104</v>
      </c>
      <c r="F37" s="303"/>
      <c r="G37" s="301" t="s">
        <v>717</v>
      </c>
      <c r="H37" s="301"/>
      <c r="I37" s="301"/>
      <c r="J37" s="301"/>
      <c r="K37" s="299"/>
    </row>
    <row r="38" spans="2:11" ht="15" customHeight="1">
      <c r="B38" s="302"/>
      <c r="C38" s="304"/>
      <c r="D38" s="303"/>
      <c r="E38" s="306" t="s">
        <v>105</v>
      </c>
      <c r="F38" s="303"/>
      <c r="G38" s="301" t="s">
        <v>718</v>
      </c>
      <c r="H38" s="301"/>
      <c r="I38" s="301"/>
      <c r="J38" s="301"/>
      <c r="K38" s="299"/>
    </row>
    <row r="39" spans="2:11" ht="15" customHeight="1">
      <c r="B39" s="302"/>
      <c r="C39" s="304"/>
      <c r="D39" s="303"/>
      <c r="E39" s="306" t="s">
        <v>106</v>
      </c>
      <c r="F39" s="303"/>
      <c r="G39" s="301" t="s">
        <v>719</v>
      </c>
      <c r="H39" s="301"/>
      <c r="I39" s="301"/>
      <c r="J39" s="301"/>
      <c r="K39" s="299"/>
    </row>
    <row r="40" spans="2:11" ht="15" customHeight="1">
      <c r="B40" s="302"/>
      <c r="C40" s="304"/>
      <c r="D40" s="303"/>
      <c r="E40" s="306" t="s">
        <v>720</v>
      </c>
      <c r="F40" s="303"/>
      <c r="G40" s="301" t="s">
        <v>721</v>
      </c>
      <c r="H40" s="301"/>
      <c r="I40" s="301"/>
      <c r="J40" s="301"/>
      <c r="K40" s="299"/>
    </row>
    <row r="41" spans="2:11" ht="15" customHeight="1">
      <c r="B41" s="302"/>
      <c r="C41" s="304"/>
      <c r="D41" s="303"/>
      <c r="E41" s="306"/>
      <c r="F41" s="303"/>
      <c r="G41" s="301" t="s">
        <v>722</v>
      </c>
      <c r="H41" s="301"/>
      <c r="I41" s="301"/>
      <c r="J41" s="301"/>
      <c r="K41" s="299"/>
    </row>
    <row r="42" spans="2:11" ht="15" customHeight="1">
      <c r="B42" s="302"/>
      <c r="C42" s="304"/>
      <c r="D42" s="303"/>
      <c r="E42" s="306" t="s">
        <v>723</v>
      </c>
      <c r="F42" s="303"/>
      <c r="G42" s="301" t="s">
        <v>724</v>
      </c>
      <c r="H42" s="301"/>
      <c r="I42" s="301"/>
      <c r="J42" s="301"/>
      <c r="K42" s="299"/>
    </row>
    <row r="43" spans="2:11" ht="15" customHeight="1">
      <c r="B43" s="302"/>
      <c r="C43" s="304"/>
      <c r="D43" s="303"/>
      <c r="E43" s="306" t="s">
        <v>108</v>
      </c>
      <c r="F43" s="303"/>
      <c r="G43" s="301" t="s">
        <v>725</v>
      </c>
      <c r="H43" s="301"/>
      <c r="I43" s="301"/>
      <c r="J43" s="301"/>
      <c r="K43" s="299"/>
    </row>
    <row r="44" spans="2:11" ht="12.75" customHeight="1">
      <c r="B44" s="302"/>
      <c r="C44" s="304"/>
      <c r="D44" s="303"/>
      <c r="E44" s="303"/>
      <c r="F44" s="303"/>
      <c r="G44" s="303"/>
      <c r="H44" s="303"/>
      <c r="I44" s="303"/>
      <c r="J44" s="303"/>
      <c r="K44" s="299"/>
    </row>
    <row r="45" spans="2:11" ht="15" customHeight="1">
      <c r="B45" s="302"/>
      <c r="C45" s="304"/>
      <c r="D45" s="301" t="s">
        <v>726</v>
      </c>
      <c r="E45" s="301"/>
      <c r="F45" s="301"/>
      <c r="G45" s="301"/>
      <c r="H45" s="301"/>
      <c r="I45" s="301"/>
      <c r="J45" s="301"/>
      <c r="K45" s="299"/>
    </row>
    <row r="46" spans="2:11" ht="15" customHeight="1">
      <c r="B46" s="302"/>
      <c r="C46" s="304"/>
      <c r="D46" s="304"/>
      <c r="E46" s="301" t="s">
        <v>727</v>
      </c>
      <c r="F46" s="301"/>
      <c r="G46" s="301"/>
      <c r="H46" s="301"/>
      <c r="I46" s="301"/>
      <c r="J46" s="301"/>
      <c r="K46" s="299"/>
    </row>
    <row r="47" spans="2:11" ht="15" customHeight="1">
      <c r="B47" s="302"/>
      <c r="C47" s="304"/>
      <c r="D47" s="304"/>
      <c r="E47" s="301" t="s">
        <v>728</v>
      </c>
      <c r="F47" s="301"/>
      <c r="G47" s="301"/>
      <c r="H47" s="301"/>
      <c r="I47" s="301"/>
      <c r="J47" s="301"/>
      <c r="K47" s="299"/>
    </row>
    <row r="48" spans="2:11" ht="15" customHeight="1">
      <c r="B48" s="302"/>
      <c r="C48" s="304"/>
      <c r="D48" s="304"/>
      <c r="E48" s="301" t="s">
        <v>729</v>
      </c>
      <c r="F48" s="301"/>
      <c r="G48" s="301"/>
      <c r="H48" s="301"/>
      <c r="I48" s="301"/>
      <c r="J48" s="301"/>
      <c r="K48" s="299"/>
    </row>
    <row r="49" spans="2:11" ht="15" customHeight="1">
      <c r="B49" s="302"/>
      <c r="C49" s="304"/>
      <c r="D49" s="301" t="s">
        <v>730</v>
      </c>
      <c r="E49" s="301"/>
      <c r="F49" s="301"/>
      <c r="G49" s="301"/>
      <c r="H49" s="301"/>
      <c r="I49" s="301"/>
      <c r="J49" s="301"/>
      <c r="K49" s="299"/>
    </row>
    <row r="50" spans="2:11" ht="25.5" customHeight="1">
      <c r="B50" s="297"/>
      <c r="C50" s="298" t="s">
        <v>731</v>
      </c>
      <c r="D50" s="298"/>
      <c r="E50" s="298"/>
      <c r="F50" s="298"/>
      <c r="G50" s="298"/>
      <c r="H50" s="298"/>
      <c r="I50" s="298"/>
      <c r="J50" s="298"/>
      <c r="K50" s="299"/>
    </row>
    <row r="51" spans="2:11" ht="5.25" customHeight="1">
      <c r="B51" s="297"/>
      <c r="C51" s="300"/>
      <c r="D51" s="300"/>
      <c r="E51" s="300"/>
      <c r="F51" s="300"/>
      <c r="G51" s="300"/>
      <c r="H51" s="300"/>
      <c r="I51" s="300"/>
      <c r="J51" s="300"/>
      <c r="K51" s="299"/>
    </row>
    <row r="52" spans="2:11" ht="15" customHeight="1">
      <c r="B52" s="297"/>
      <c r="C52" s="301" t="s">
        <v>732</v>
      </c>
      <c r="D52" s="301"/>
      <c r="E52" s="301"/>
      <c r="F52" s="301"/>
      <c r="G52" s="301"/>
      <c r="H52" s="301"/>
      <c r="I52" s="301"/>
      <c r="J52" s="301"/>
      <c r="K52" s="299"/>
    </row>
    <row r="53" spans="2:11" ht="15" customHeight="1">
      <c r="B53" s="297"/>
      <c r="C53" s="301" t="s">
        <v>733</v>
      </c>
      <c r="D53" s="301"/>
      <c r="E53" s="301"/>
      <c r="F53" s="301"/>
      <c r="G53" s="301"/>
      <c r="H53" s="301"/>
      <c r="I53" s="301"/>
      <c r="J53" s="301"/>
      <c r="K53" s="299"/>
    </row>
    <row r="54" spans="2:11" ht="12.75" customHeight="1">
      <c r="B54" s="297"/>
      <c r="C54" s="303"/>
      <c r="D54" s="303"/>
      <c r="E54" s="303"/>
      <c r="F54" s="303"/>
      <c r="G54" s="303"/>
      <c r="H54" s="303"/>
      <c r="I54" s="303"/>
      <c r="J54" s="303"/>
      <c r="K54" s="299"/>
    </row>
    <row r="55" spans="2:11" ht="15" customHeight="1">
      <c r="B55" s="297"/>
      <c r="C55" s="301" t="s">
        <v>734</v>
      </c>
      <c r="D55" s="301"/>
      <c r="E55" s="301"/>
      <c r="F55" s="301"/>
      <c r="G55" s="301"/>
      <c r="H55" s="301"/>
      <c r="I55" s="301"/>
      <c r="J55" s="301"/>
      <c r="K55" s="299"/>
    </row>
    <row r="56" spans="2:11" ht="15" customHeight="1">
      <c r="B56" s="297"/>
      <c r="C56" s="304"/>
      <c r="D56" s="301" t="s">
        <v>735</v>
      </c>
      <c r="E56" s="301"/>
      <c r="F56" s="301"/>
      <c r="G56" s="301"/>
      <c r="H56" s="301"/>
      <c r="I56" s="301"/>
      <c r="J56" s="301"/>
      <c r="K56" s="299"/>
    </row>
    <row r="57" spans="2:11" ht="15" customHeight="1">
      <c r="B57" s="297"/>
      <c r="C57" s="304"/>
      <c r="D57" s="301" t="s">
        <v>736</v>
      </c>
      <c r="E57" s="301"/>
      <c r="F57" s="301"/>
      <c r="G57" s="301"/>
      <c r="H57" s="301"/>
      <c r="I57" s="301"/>
      <c r="J57" s="301"/>
      <c r="K57" s="299"/>
    </row>
    <row r="58" spans="2:11" ht="15" customHeight="1">
      <c r="B58" s="297"/>
      <c r="C58" s="304"/>
      <c r="D58" s="301" t="s">
        <v>737</v>
      </c>
      <c r="E58" s="301"/>
      <c r="F58" s="301"/>
      <c r="G58" s="301"/>
      <c r="H58" s="301"/>
      <c r="I58" s="301"/>
      <c r="J58" s="301"/>
      <c r="K58" s="299"/>
    </row>
    <row r="59" spans="2:11" ht="15" customHeight="1">
      <c r="B59" s="297"/>
      <c r="C59" s="304"/>
      <c r="D59" s="301" t="s">
        <v>738</v>
      </c>
      <c r="E59" s="301"/>
      <c r="F59" s="301"/>
      <c r="G59" s="301"/>
      <c r="H59" s="301"/>
      <c r="I59" s="301"/>
      <c r="J59" s="301"/>
      <c r="K59" s="299"/>
    </row>
    <row r="60" spans="2:11" ht="15" customHeight="1">
      <c r="B60" s="297"/>
      <c r="C60" s="304"/>
      <c r="D60" s="307" t="s">
        <v>739</v>
      </c>
      <c r="E60" s="307"/>
      <c r="F60" s="307"/>
      <c r="G60" s="307"/>
      <c r="H60" s="307"/>
      <c r="I60" s="307"/>
      <c r="J60" s="307"/>
      <c r="K60" s="299"/>
    </row>
    <row r="61" spans="2:11" ht="15" customHeight="1">
      <c r="B61" s="297"/>
      <c r="C61" s="304"/>
      <c r="D61" s="301" t="s">
        <v>740</v>
      </c>
      <c r="E61" s="301"/>
      <c r="F61" s="301"/>
      <c r="G61" s="301"/>
      <c r="H61" s="301"/>
      <c r="I61" s="301"/>
      <c r="J61" s="301"/>
      <c r="K61" s="299"/>
    </row>
    <row r="62" spans="2:11" ht="12.75" customHeight="1">
      <c r="B62" s="297"/>
      <c r="C62" s="304"/>
      <c r="D62" s="304"/>
      <c r="E62" s="308"/>
      <c r="F62" s="304"/>
      <c r="G62" s="304"/>
      <c r="H62" s="304"/>
      <c r="I62" s="304"/>
      <c r="J62" s="304"/>
      <c r="K62" s="299"/>
    </row>
    <row r="63" spans="2:11" ht="15" customHeight="1">
      <c r="B63" s="297"/>
      <c r="C63" s="304"/>
      <c r="D63" s="301" t="s">
        <v>741</v>
      </c>
      <c r="E63" s="301"/>
      <c r="F63" s="301"/>
      <c r="G63" s="301"/>
      <c r="H63" s="301"/>
      <c r="I63" s="301"/>
      <c r="J63" s="301"/>
      <c r="K63" s="299"/>
    </row>
    <row r="64" spans="2:11" ht="15" customHeight="1">
      <c r="B64" s="297"/>
      <c r="C64" s="304"/>
      <c r="D64" s="307" t="s">
        <v>742</v>
      </c>
      <c r="E64" s="307"/>
      <c r="F64" s="307"/>
      <c r="G64" s="307"/>
      <c r="H64" s="307"/>
      <c r="I64" s="307"/>
      <c r="J64" s="307"/>
      <c r="K64" s="299"/>
    </row>
    <row r="65" spans="2:11" ht="15" customHeight="1">
      <c r="B65" s="297"/>
      <c r="C65" s="304"/>
      <c r="D65" s="301" t="s">
        <v>743</v>
      </c>
      <c r="E65" s="301"/>
      <c r="F65" s="301"/>
      <c r="G65" s="301"/>
      <c r="H65" s="301"/>
      <c r="I65" s="301"/>
      <c r="J65" s="301"/>
      <c r="K65" s="299"/>
    </row>
    <row r="66" spans="2:11" ht="15" customHeight="1">
      <c r="B66" s="297"/>
      <c r="C66" s="304"/>
      <c r="D66" s="301" t="s">
        <v>744</v>
      </c>
      <c r="E66" s="301"/>
      <c r="F66" s="301"/>
      <c r="G66" s="301"/>
      <c r="H66" s="301"/>
      <c r="I66" s="301"/>
      <c r="J66" s="301"/>
      <c r="K66" s="299"/>
    </row>
    <row r="67" spans="2:11" ht="15" customHeight="1">
      <c r="B67" s="297"/>
      <c r="C67" s="304"/>
      <c r="D67" s="301" t="s">
        <v>745</v>
      </c>
      <c r="E67" s="301"/>
      <c r="F67" s="301"/>
      <c r="G67" s="301"/>
      <c r="H67" s="301"/>
      <c r="I67" s="301"/>
      <c r="J67" s="301"/>
      <c r="K67" s="299"/>
    </row>
    <row r="68" spans="2:11" ht="15" customHeight="1">
      <c r="B68" s="297"/>
      <c r="C68" s="304"/>
      <c r="D68" s="301" t="s">
        <v>746</v>
      </c>
      <c r="E68" s="301"/>
      <c r="F68" s="301"/>
      <c r="G68" s="301"/>
      <c r="H68" s="301"/>
      <c r="I68" s="301"/>
      <c r="J68" s="301"/>
      <c r="K68" s="299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318" t="s">
        <v>684</v>
      </c>
      <c r="D73" s="318"/>
      <c r="E73" s="318"/>
      <c r="F73" s="318"/>
      <c r="G73" s="318"/>
      <c r="H73" s="318"/>
      <c r="I73" s="318"/>
      <c r="J73" s="318"/>
      <c r="K73" s="319"/>
    </row>
    <row r="74" spans="2:11" ht="17.25" customHeight="1">
      <c r="B74" s="317"/>
      <c r="C74" s="320" t="s">
        <v>747</v>
      </c>
      <c r="D74" s="320"/>
      <c r="E74" s="320"/>
      <c r="F74" s="320" t="s">
        <v>748</v>
      </c>
      <c r="G74" s="321"/>
      <c r="H74" s="320" t="s">
        <v>104</v>
      </c>
      <c r="I74" s="320" t="s">
        <v>65</v>
      </c>
      <c r="J74" s="320" t="s">
        <v>749</v>
      </c>
      <c r="K74" s="319"/>
    </row>
    <row r="75" spans="2:11" ht="17.25" customHeight="1">
      <c r="B75" s="317"/>
      <c r="C75" s="322" t="s">
        <v>750</v>
      </c>
      <c r="D75" s="322"/>
      <c r="E75" s="322"/>
      <c r="F75" s="323" t="s">
        <v>751</v>
      </c>
      <c r="G75" s="324"/>
      <c r="H75" s="322"/>
      <c r="I75" s="322"/>
      <c r="J75" s="322" t="s">
        <v>752</v>
      </c>
      <c r="K75" s="319"/>
    </row>
    <row r="76" spans="2:11" ht="5.25" customHeight="1">
      <c r="B76" s="317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7"/>
      <c r="C77" s="306" t="s">
        <v>61</v>
      </c>
      <c r="D77" s="325"/>
      <c r="E77" s="325"/>
      <c r="F77" s="327" t="s">
        <v>753</v>
      </c>
      <c r="G77" s="326"/>
      <c r="H77" s="306" t="s">
        <v>754</v>
      </c>
      <c r="I77" s="306" t="s">
        <v>755</v>
      </c>
      <c r="J77" s="306">
        <v>20</v>
      </c>
      <c r="K77" s="319"/>
    </row>
    <row r="78" spans="2:11" ht="15" customHeight="1">
      <c r="B78" s="317"/>
      <c r="C78" s="306" t="s">
        <v>756</v>
      </c>
      <c r="D78" s="306"/>
      <c r="E78" s="306"/>
      <c r="F78" s="327" t="s">
        <v>753</v>
      </c>
      <c r="G78" s="326"/>
      <c r="H78" s="306" t="s">
        <v>757</v>
      </c>
      <c r="I78" s="306" t="s">
        <v>755</v>
      </c>
      <c r="J78" s="306">
        <v>120</v>
      </c>
      <c r="K78" s="319"/>
    </row>
    <row r="79" spans="2:11" ht="15" customHeight="1">
      <c r="B79" s="328"/>
      <c r="C79" s="306" t="s">
        <v>758</v>
      </c>
      <c r="D79" s="306"/>
      <c r="E79" s="306"/>
      <c r="F79" s="327" t="s">
        <v>759</v>
      </c>
      <c r="G79" s="326"/>
      <c r="H79" s="306" t="s">
        <v>760</v>
      </c>
      <c r="I79" s="306" t="s">
        <v>755</v>
      </c>
      <c r="J79" s="306">
        <v>50</v>
      </c>
      <c r="K79" s="319"/>
    </row>
    <row r="80" spans="2:11" ht="15" customHeight="1">
      <c r="B80" s="328"/>
      <c r="C80" s="306" t="s">
        <v>761</v>
      </c>
      <c r="D80" s="306"/>
      <c r="E80" s="306"/>
      <c r="F80" s="327" t="s">
        <v>753</v>
      </c>
      <c r="G80" s="326"/>
      <c r="H80" s="306" t="s">
        <v>762</v>
      </c>
      <c r="I80" s="306" t="s">
        <v>763</v>
      </c>
      <c r="J80" s="306"/>
      <c r="K80" s="319"/>
    </row>
    <row r="81" spans="2:11" ht="15" customHeight="1">
      <c r="B81" s="328"/>
      <c r="C81" s="329" t="s">
        <v>764</v>
      </c>
      <c r="D81" s="329"/>
      <c r="E81" s="329"/>
      <c r="F81" s="330" t="s">
        <v>759</v>
      </c>
      <c r="G81" s="329"/>
      <c r="H81" s="329" t="s">
        <v>765</v>
      </c>
      <c r="I81" s="329" t="s">
        <v>755</v>
      </c>
      <c r="J81" s="329">
        <v>15</v>
      </c>
      <c r="K81" s="319"/>
    </row>
    <row r="82" spans="2:11" ht="15" customHeight="1">
      <c r="B82" s="328"/>
      <c r="C82" s="329" t="s">
        <v>766</v>
      </c>
      <c r="D82" s="329"/>
      <c r="E82" s="329"/>
      <c r="F82" s="330" t="s">
        <v>759</v>
      </c>
      <c r="G82" s="329"/>
      <c r="H82" s="329" t="s">
        <v>767</v>
      </c>
      <c r="I82" s="329" t="s">
        <v>755</v>
      </c>
      <c r="J82" s="329">
        <v>15</v>
      </c>
      <c r="K82" s="319"/>
    </row>
    <row r="83" spans="2:11" ht="15" customHeight="1">
      <c r="B83" s="328"/>
      <c r="C83" s="329" t="s">
        <v>768</v>
      </c>
      <c r="D83" s="329"/>
      <c r="E83" s="329"/>
      <c r="F83" s="330" t="s">
        <v>759</v>
      </c>
      <c r="G83" s="329"/>
      <c r="H83" s="329" t="s">
        <v>769</v>
      </c>
      <c r="I83" s="329" t="s">
        <v>755</v>
      </c>
      <c r="J83" s="329">
        <v>20</v>
      </c>
      <c r="K83" s="319"/>
    </row>
    <row r="84" spans="2:11" ht="15" customHeight="1">
      <c r="B84" s="328"/>
      <c r="C84" s="329" t="s">
        <v>770</v>
      </c>
      <c r="D84" s="329"/>
      <c r="E84" s="329"/>
      <c r="F84" s="330" t="s">
        <v>759</v>
      </c>
      <c r="G84" s="329"/>
      <c r="H84" s="329" t="s">
        <v>771</v>
      </c>
      <c r="I84" s="329" t="s">
        <v>755</v>
      </c>
      <c r="J84" s="329">
        <v>20</v>
      </c>
      <c r="K84" s="319"/>
    </row>
    <row r="85" spans="2:11" ht="15" customHeight="1">
      <c r="B85" s="328"/>
      <c r="C85" s="306" t="s">
        <v>772</v>
      </c>
      <c r="D85" s="306"/>
      <c r="E85" s="306"/>
      <c r="F85" s="327" t="s">
        <v>759</v>
      </c>
      <c r="G85" s="326"/>
      <c r="H85" s="306" t="s">
        <v>773</v>
      </c>
      <c r="I85" s="306" t="s">
        <v>755</v>
      </c>
      <c r="J85" s="306">
        <v>50</v>
      </c>
      <c r="K85" s="319"/>
    </row>
    <row r="86" spans="2:11" ht="15" customHeight="1">
      <c r="B86" s="328"/>
      <c r="C86" s="306" t="s">
        <v>774</v>
      </c>
      <c r="D86" s="306"/>
      <c r="E86" s="306"/>
      <c r="F86" s="327" t="s">
        <v>759</v>
      </c>
      <c r="G86" s="326"/>
      <c r="H86" s="306" t="s">
        <v>775</v>
      </c>
      <c r="I86" s="306" t="s">
        <v>755</v>
      </c>
      <c r="J86" s="306">
        <v>20</v>
      </c>
      <c r="K86" s="319"/>
    </row>
    <row r="87" spans="2:11" ht="15" customHeight="1">
      <c r="B87" s="328"/>
      <c r="C87" s="306" t="s">
        <v>776</v>
      </c>
      <c r="D87" s="306"/>
      <c r="E87" s="306"/>
      <c r="F87" s="327" t="s">
        <v>759</v>
      </c>
      <c r="G87" s="326"/>
      <c r="H87" s="306" t="s">
        <v>777</v>
      </c>
      <c r="I87" s="306" t="s">
        <v>755</v>
      </c>
      <c r="J87" s="306">
        <v>20</v>
      </c>
      <c r="K87" s="319"/>
    </row>
    <row r="88" spans="2:11" ht="15" customHeight="1">
      <c r="B88" s="328"/>
      <c r="C88" s="306" t="s">
        <v>778</v>
      </c>
      <c r="D88" s="306"/>
      <c r="E88" s="306"/>
      <c r="F88" s="327" t="s">
        <v>759</v>
      </c>
      <c r="G88" s="326"/>
      <c r="H88" s="306" t="s">
        <v>779</v>
      </c>
      <c r="I88" s="306" t="s">
        <v>755</v>
      </c>
      <c r="J88" s="306">
        <v>50</v>
      </c>
      <c r="K88" s="319"/>
    </row>
    <row r="89" spans="2:11" ht="15" customHeight="1">
      <c r="B89" s="328"/>
      <c r="C89" s="306" t="s">
        <v>780</v>
      </c>
      <c r="D89" s="306"/>
      <c r="E89" s="306"/>
      <c r="F89" s="327" t="s">
        <v>759</v>
      </c>
      <c r="G89" s="326"/>
      <c r="H89" s="306" t="s">
        <v>780</v>
      </c>
      <c r="I89" s="306" t="s">
        <v>755</v>
      </c>
      <c r="J89" s="306">
        <v>50</v>
      </c>
      <c r="K89" s="319"/>
    </row>
    <row r="90" spans="2:11" ht="15" customHeight="1">
      <c r="B90" s="328"/>
      <c r="C90" s="306" t="s">
        <v>109</v>
      </c>
      <c r="D90" s="306"/>
      <c r="E90" s="306"/>
      <c r="F90" s="327" t="s">
        <v>759</v>
      </c>
      <c r="G90" s="326"/>
      <c r="H90" s="306" t="s">
        <v>781</v>
      </c>
      <c r="I90" s="306" t="s">
        <v>755</v>
      </c>
      <c r="J90" s="306">
        <v>255</v>
      </c>
      <c r="K90" s="319"/>
    </row>
    <row r="91" spans="2:11" ht="15" customHeight="1">
      <c r="B91" s="328"/>
      <c r="C91" s="306" t="s">
        <v>782</v>
      </c>
      <c r="D91" s="306"/>
      <c r="E91" s="306"/>
      <c r="F91" s="327" t="s">
        <v>753</v>
      </c>
      <c r="G91" s="326"/>
      <c r="H91" s="306" t="s">
        <v>783</v>
      </c>
      <c r="I91" s="306" t="s">
        <v>784</v>
      </c>
      <c r="J91" s="306"/>
      <c r="K91" s="319"/>
    </row>
    <row r="92" spans="2:11" ht="15" customHeight="1">
      <c r="B92" s="328"/>
      <c r="C92" s="306" t="s">
        <v>785</v>
      </c>
      <c r="D92" s="306"/>
      <c r="E92" s="306"/>
      <c r="F92" s="327" t="s">
        <v>753</v>
      </c>
      <c r="G92" s="326"/>
      <c r="H92" s="306" t="s">
        <v>786</v>
      </c>
      <c r="I92" s="306" t="s">
        <v>787</v>
      </c>
      <c r="J92" s="306"/>
      <c r="K92" s="319"/>
    </row>
    <row r="93" spans="2:11" ht="15" customHeight="1">
      <c r="B93" s="328"/>
      <c r="C93" s="306" t="s">
        <v>788</v>
      </c>
      <c r="D93" s="306"/>
      <c r="E93" s="306"/>
      <c r="F93" s="327" t="s">
        <v>753</v>
      </c>
      <c r="G93" s="326"/>
      <c r="H93" s="306" t="s">
        <v>788</v>
      </c>
      <c r="I93" s="306" t="s">
        <v>787</v>
      </c>
      <c r="J93" s="306"/>
      <c r="K93" s="319"/>
    </row>
    <row r="94" spans="2:11" ht="15" customHeight="1">
      <c r="B94" s="328"/>
      <c r="C94" s="306" t="s">
        <v>46</v>
      </c>
      <c r="D94" s="306"/>
      <c r="E94" s="306"/>
      <c r="F94" s="327" t="s">
        <v>753</v>
      </c>
      <c r="G94" s="326"/>
      <c r="H94" s="306" t="s">
        <v>789</v>
      </c>
      <c r="I94" s="306" t="s">
        <v>787</v>
      </c>
      <c r="J94" s="306"/>
      <c r="K94" s="319"/>
    </row>
    <row r="95" spans="2:11" ht="15" customHeight="1">
      <c r="B95" s="328"/>
      <c r="C95" s="306" t="s">
        <v>56</v>
      </c>
      <c r="D95" s="306"/>
      <c r="E95" s="306"/>
      <c r="F95" s="327" t="s">
        <v>753</v>
      </c>
      <c r="G95" s="326"/>
      <c r="H95" s="306" t="s">
        <v>790</v>
      </c>
      <c r="I95" s="306" t="s">
        <v>787</v>
      </c>
      <c r="J95" s="306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318" t="s">
        <v>791</v>
      </c>
      <c r="D100" s="318"/>
      <c r="E100" s="318"/>
      <c r="F100" s="318"/>
      <c r="G100" s="318"/>
      <c r="H100" s="318"/>
      <c r="I100" s="318"/>
      <c r="J100" s="318"/>
      <c r="K100" s="319"/>
    </row>
    <row r="101" spans="2:11" ht="17.25" customHeight="1">
      <c r="B101" s="317"/>
      <c r="C101" s="320" t="s">
        <v>747</v>
      </c>
      <c r="D101" s="320"/>
      <c r="E101" s="320"/>
      <c r="F101" s="320" t="s">
        <v>748</v>
      </c>
      <c r="G101" s="321"/>
      <c r="H101" s="320" t="s">
        <v>104</v>
      </c>
      <c r="I101" s="320" t="s">
        <v>65</v>
      </c>
      <c r="J101" s="320" t="s">
        <v>749</v>
      </c>
      <c r="K101" s="319"/>
    </row>
    <row r="102" spans="2:11" ht="17.25" customHeight="1">
      <c r="B102" s="317"/>
      <c r="C102" s="322" t="s">
        <v>750</v>
      </c>
      <c r="D102" s="322"/>
      <c r="E102" s="322"/>
      <c r="F102" s="323" t="s">
        <v>751</v>
      </c>
      <c r="G102" s="324"/>
      <c r="H102" s="322"/>
      <c r="I102" s="322"/>
      <c r="J102" s="322" t="s">
        <v>752</v>
      </c>
      <c r="K102" s="319"/>
    </row>
    <row r="103" spans="2:11" ht="5.25" customHeight="1">
      <c r="B103" s="317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7"/>
      <c r="C104" s="306" t="s">
        <v>61</v>
      </c>
      <c r="D104" s="325"/>
      <c r="E104" s="325"/>
      <c r="F104" s="327" t="s">
        <v>753</v>
      </c>
      <c r="G104" s="336"/>
      <c r="H104" s="306" t="s">
        <v>792</v>
      </c>
      <c r="I104" s="306" t="s">
        <v>755</v>
      </c>
      <c r="J104" s="306">
        <v>20</v>
      </c>
      <c r="K104" s="319"/>
    </row>
    <row r="105" spans="2:11" ht="15" customHeight="1">
      <c r="B105" s="317"/>
      <c r="C105" s="306" t="s">
        <v>756</v>
      </c>
      <c r="D105" s="306"/>
      <c r="E105" s="306"/>
      <c r="F105" s="327" t="s">
        <v>753</v>
      </c>
      <c r="G105" s="306"/>
      <c r="H105" s="306" t="s">
        <v>792</v>
      </c>
      <c r="I105" s="306" t="s">
        <v>755</v>
      </c>
      <c r="J105" s="306">
        <v>120</v>
      </c>
      <c r="K105" s="319"/>
    </row>
    <row r="106" spans="2:11" ht="15" customHeight="1">
      <c r="B106" s="328"/>
      <c r="C106" s="306" t="s">
        <v>758</v>
      </c>
      <c r="D106" s="306"/>
      <c r="E106" s="306"/>
      <c r="F106" s="327" t="s">
        <v>759</v>
      </c>
      <c r="G106" s="306"/>
      <c r="H106" s="306" t="s">
        <v>792</v>
      </c>
      <c r="I106" s="306" t="s">
        <v>755</v>
      </c>
      <c r="J106" s="306">
        <v>50</v>
      </c>
      <c r="K106" s="319"/>
    </row>
    <row r="107" spans="2:11" ht="15" customHeight="1">
      <c r="B107" s="328"/>
      <c r="C107" s="306" t="s">
        <v>761</v>
      </c>
      <c r="D107" s="306"/>
      <c r="E107" s="306"/>
      <c r="F107" s="327" t="s">
        <v>753</v>
      </c>
      <c r="G107" s="306"/>
      <c r="H107" s="306" t="s">
        <v>792</v>
      </c>
      <c r="I107" s="306" t="s">
        <v>763</v>
      </c>
      <c r="J107" s="306"/>
      <c r="K107" s="319"/>
    </row>
    <row r="108" spans="2:11" ht="15" customHeight="1">
      <c r="B108" s="328"/>
      <c r="C108" s="306" t="s">
        <v>772</v>
      </c>
      <c r="D108" s="306"/>
      <c r="E108" s="306"/>
      <c r="F108" s="327" t="s">
        <v>759</v>
      </c>
      <c r="G108" s="306"/>
      <c r="H108" s="306" t="s">
        <v>792</v>
      </c>
      <c r="I108" s="306" t="s">
        <v>755</v>
      </c>
      <c r="J108" s="306">
        <v>50</v>
      </c>
      <c r="K108" s="319"/>
    </row>
    <row r="109" spans="2:11" ht="15" customHeight="1">
      <c r="B109" s="328"/>
      <c r="C109" s="306" t="s">
        <v>780</v>
      </c>
      <c r="D109" s="306"/>
      <c r="E109" s="306"/>
      <c r="F109" s="327" t="s">
        <v>759</v>
      </c>
      <c r="G109" s="306"/>
      <c r="H109" s="306" t="s">
        <v>792</v>
      </c>
      <c r="I109" s="306" t="s">
        <v>755</v>
      </c>
      <c r="J109" s="306">
        <v>50</v>
      </c>
      <c r="K109" s="319"/>
    </row>
    <row r="110" spans="2:11" ht="15" customHeight="1">
      <c r="B110" s="328"/>
      <c r="C110" s="306" t="s">
        <v>778</v>
      </c>
      <c r="D110" s="306"/>
      <c r="E110" s="306"/>
      <c r="F110" s="327" t="s">
        <v>759</v>
      </c>
      <c r="G110" s="306"/>
      <c r="H110" s="306" t="s">
        <v>792</v>
      </c>
      <c r="I110" s="306" t="s">
        <v>755</v>
      </c>
      <c r="J110" s="306">
        <v>50</v>
      </c>
      <c r="K110" s="319"/>
    </row>
    <row r="111" spans="2:11" ht="15" customHeight="1">
      <c r="B111" s="328"/>
      <c r="C111" s="306" t="s">
        <v>61</v>
      </c>
      <c r="D111" s="306"/>
      <c r="E111" s="306"/>
      <c r="F111" s="327" t="s">
        <v>753</v>
      </c>
      <c r="G111" s="306"/>
      <c r="H111" s="306" t="s">
        <v>793</v>
      </c>
      <c r="I111" s="306" t="s">
        <v>755</v>
      </c>
      <c r="J111" s="306">
        <v>20</v>
      </c>
      <c r="K111" s="319"/>
    </row>
    <row r="112" spans="2:11" ht="15" customHeight="1">
      <c r="B112" s="328"/>
      <c r="C112" s="306" t="s">
        <v>794</v>
      </c>
      <c r="D112" s="306"/>
      <c r="E112" s="306"/>
      <c r="F112" s="327" t="s">
        <v>753</v>
      </c>
      <c r="G112" s="306"/>
      <c r="H112" s="306" t="s">
        <v>795</v>
      </c>
      <c r="I112" s="306" t="s">
        <v>755</v>
      </c>
      <c r="J112" s="306">
        <v>120</v>
      </c>
      <c r="K112" s="319"/>
    </row>
    <row r="113" spans="2:11" ht="15" customHeight="1">
      <c r="B113" s="328"/>
      <c r="C113" s="306" t="s">
        <v>46</v>
      </c>
      <c r="D113" s="306"/>
      <c r="E113" s="306"/>
      <c r="F113" s="327" t="s">
        <v>753</v>
      </c>
      <c r="G113" s="306"/>
      <c r="H113" s="306" t="s">
        <v>796</v>
      </c>
      <c r="I113" s="306" t="s">
        <v>787</v>
      </c>
      <c r="J113" s="306"/>
      <c r="K113" s="319"/>
    </row>
    <row r="114" spans="2:11" ht="15" customHeight="1">
      <c r="B114" s="328"/>
      <c r="C114" s="306" t="s">
        <v>56</v>
      </c>
      <c r="D114" s="306"/>
      <c r="E114" s="306"/>
      <c r="F114" s="327" t="s">
        <v>753</v>
      </c>
      <c r="G114" s="306"/>
      <c r="H114" s="306" t="s">
        <v>797</v>
      </c>
      <c r="I114" s="306" t="s">
        <v>787</v>
      </c>
      <c r="J114" s="306"/>
      <c r="K114" s="319"/>
    </row>
    <row r="115" spans="2:11" ht="15" customHeight="1">
      <c r="B115" s="328"/>
      <c r="C115" s="306" t="s">
        <v>65</v>
      </c>
      <c r="D115" s="306"/>
      <c r="E115" s="306"/>
      <c r="F115" s="327" t="s">
        <v>753</v>
      </c>
      <c r="G115" s="306"/>
      <c r="H115" s="306" t="s">
        <v>798</v>
      </c>
      <c r="I115" s="306" t="s">
        <v>799</v>
      </c>
      <c r="J115" s="306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3"/>
      <c r="D117" s="303"/>
      <c r="E117" s="303"/>
      <c r="F117" s="339"/>
      <c r="G117" s="303"/>
      <c r="H117" s="303"/>
      <c r="I117" s="303"/>
      <c r="J117" s="303"/>
      <c r="K117" s="338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294" t="s">
        <v>800</v>
      </c>
      <c r="D120" s="294"/>
      <c r="E120" s="294"/>
      <c r="F120" s="294"/>
      <c r="G120" s="294"/>
      <c r="H120" s="294"/>
      <c r="I120" s="294"/>
      <c r="J120" s="294"/>
      <c r="K120" s="344"/>
    </row>
    <row r="121" spans="2:11" ht="17.25" customHeight="1">
      <c r="B121" s="345"/>
      <c r="C121" s="320" t="s">
        <v>747</v>
      </c>
      <c r="D121" s="320"/>
      <c r="E121" s="320"/>
      <c r="F121" s="320" t="s">
        <v>748</v>
      </c>
      <c r="G121" s="321"/>
      <c r="H121" s="320" t="s">
        <v>104</v>
      </c>
      <c r="I121" s="320" t="s">
        <v>65</v>
      </c>
      <c r="J121" s="320" t="s">
        <v>749</v>
      </c>
      <c r="K121" s="346"/>
    </row>
    <row r="122" spans="2:11" ht="17.25" customHeight="1">
      <c r="B122" s="345"/>
      <c r="C122" s="322" t="s">
        <v>750</v>
      </c>
      <c r="D122" s="322"/>
      <c r="E122" s="322"/>
      <c r="F122" s="323" t="s">
        <v>751</v>
      </c>
      <c r="G122" s="324"/>
      <c r="H122" s="322"/>
      <c r="I122" s="322"/>
      <c r="J122" s="322" t="s">
        <v>752</v>
      </c>
      <c r="K122" s="346"/>
    </row>
    <row r="123" spans="2:11" ht="5.25" customHeight="1">
      <c r="B123" s="347"/>
      <c r="C123" s="325"/>
      <c r="D123" s="325"/>
      <c r="E123" s="325"/>
      <c r="F123" s="325"/>
      <c r="G123" s="306"/>
      <c r="H123" s="325"/>
      <c r="I123" s="325"/>
      <c r="J123" s="325"/>
      <c r="K123" s="348"/>
    </row>
    <row r="124" spans="2:11" ht="15" customHeight="1">
      <c r="B124" s="347"/>
      <c r="C124" s="306" t="s">
        <v>756</v>
      </c>
      <c r="D124" s="325"/>
      <c r="E124" s="325"/>
      <c r="F124" s="327" t="s">
        <v>753</v>
      </c>
      <c r="G124" s="306"/>
      <c r="H124" s="306" t="s">
        <v>792</v>
      </c>
      <c r="I124" s="306" t="s">
        <v>755</v>
      </c>
      <c r="J124" s="306">
        <v>120</v>
      </c>
      <c r="K124" s="349"/>
    </row>
    <row r="125" spans="2:11" ht="15" customHeight="1">
      <c r="B125" s="347"/>
      <c r="C125" s="306" t="s">
        <v>801</v>
      </c>
      <c r="D125" s="306"/>
      <c r="E125" s="306"/>
      <c r="F125" s="327" t="s">
        <v>753</v>
      </c>
      <c r="G125" s="306"/>
      <c r="H125" s="306" t="s">
        <v>802</v>
      </c>
      <c r="I125" s="306" t="s">
        <v>755</v>
      </c>
      <c r="J125" s="306" t="s">
        <v>803</v>
      </c>
      <c r="K125" s="349"/>
    </row>
    <row r="126" spans="2:11" ht="15" customHeight="1">
      <c r="B126" s="347"/>
      <c r="C126" s="306" t="s">
        <v>702</v>
      </c>
      <c r="D126" s="306"/>
      <c r="E126" s="306"/>
      <c r="F126" s="327" t="s">
        <v>753</v>
      </c>
      <c r="G126" s="306"/>
      <c r="H126" s="306" t="s">
        <v>804</v>
      </c>
      <c r="I126" s="306" t="s">
        <v>755</v>
      </c>
      <c r="J126" s="306" t="s">
        <v>803</v>
      </c>
      <c r="K126" s="349"/>
    </row>
    <row r="127" spans="2:11" ht="15" customHeight="1">
      <c r="B127" s="347"/>
      <c r="C127" s="306" t="s">
        <v>764</v>
      </c>
      <c r="D127" s="306"/>
      <c r="E127" s="306"/>
      <c r="F127" s="327" t="s">
        <v>759</v>
      </c>
      <c r="G127" s="306"/>
      <c r="H127" s="306" t="s">
        <v>765</v>
      </c>
      <c r="I127" s="306" t="s">
        <v>755</v>
      </c>
      <c r="J127" s="306">
        <v>15</v>
      </c>
      <c r="K127" s="349"/>
    </row>
    <row r="128" spans="2:11" ht="15" customHeight="1">
      <c r="B128" s="347"/>
      <c r="C128" s="329" t="s">
        <v>766</v>
      </c>
      <c r="D128" s="329"/>
      <c r="E128" s="329"/>
      <c r="F128" s="330" t="s">
        <v>759</v>
      </c>
      <c r="G128" s="329"/>
      <c r="H128" s="329" t="s">
        <v>767</v>
      </c>
      <c r="I128" s="329" t="s">
        <v>755</v>
      </c>
      <c r="J128" s="329">
        <v>15</v>
      </c>
      <c r="K128" s="349"/>
    </row>
    <row r="129" spans="2:11" ht="15" customHeight="1">
      <c r="B129" s="347"/>
      <c r="C129" s="329" t="s">
        <v>768</v>
      </c>
      <c r="D129" s="329"/>
      <c r="E129" s="329"/>
      <c r="F129" s="330" t="s">
        <v>759</v>
      </c>
      <c r="G129" s="329"/>
      <c r="H129" s="329" t="s">
        <v>769</v>
      </c>
      <c r="I129" s="329" t="s">
        <v>755</v>
      </c>
      <c r="J129" s="329">
        <v>20</v>
      </c>
      <c r="K129" s="349"/>
    </row>
    <row r="130" spans="2:11" ht="15" customHeight="1">
      <c r="B130" s="347"/>
      <c r="C130" s="329" t="s">
        <v>770</v>
      </c>
      <c r="D130" s="329"/>
      <c r="E130" s="329"/>
      <c r="F130" s="330" t="s">
        <v>759</v>
      </c>
      <c r="G130" s="329"/>
      <c r="H130" s="329" t="s">
        <v>771</v>
      </c>
      <c r="I130" s="329" t="s">
        <v>755</v>
      </c>
      <c r="J130" s="329">
        <v>20</v>
      </c>
      <c r="K130" s="349"/>
    </row>
    <row r="131" spans="2:11" ht="15" customHeight="1">
      <c r="B131" s="347"/>
      <c r="C131" s="306" t="s">
        <v>758</v>
      </c>
      <c r="D131" s="306"/>
      <c r="E131" s="306"/>
      <c r="F131" s="327" t="s">
        <v>759</v>
      </c>
      <c r="G131" s="306"/>
      <c r="H131" s="306" t="s">
        <v>792</v>
      </c>
      <c r="I131" s="306" t="s">
        <v>755</v>
      </c>
      <c r="J131" s="306">
        <v>50</v>
      </c>
      <c r="K131" s="349"/>
    </row>
    <row r="132" spans="2:11" ht="15" customHeight="1">
      <c r="B132" s="347"/>
      <c r="C132" s="306" t="s">
        <v>772</v>
      </c>
      <c r="D132" s="306"/>
      <c r="E132" s="306"/>
      <c r="F132" s="327" t="s">
        <v>759</v>
      </c>
      <c r="G132" s="306"/>
      <c r="H132" s="306" t="s">
        <v>792</v>
      </c>
      <c r="I132" s="306" t="s">
        <v>755</v>
      </c>
      <c r="J132" s="306">
        <v>50</v>
      </c>
      <c r="K132" s="349"/>
    </row>
    <row r="133" spans="2:11" ht="15" customHeight="1">
      <c r="B133" s="347"/>
      <c r="C133" s="306" t="s">
        <v>778</v>
      </c>
      <c r="D133" s="306"/>
      <c r="E133" s="306"/>
      <c r="F133" s="327" t="s">
        <v>759</v>
      </c>
      <c r="G133" s="306"/>
      <c r="H133" s="306" t="s">
        <v>792</v>
      </c>
      <c r="I133" s="306" t="s">
        <v>755</v>
      </c>
      <c r="J133" s="306">
        <v>50</v>
      </c>
      <c r="K133" s="349"/>
    </row>
    <row r="134" spans="2:11" ht="15" customHeight="1">
      <c r="B134" s="347"/>
      <c r="C134" s="306" t="s">
        <v>780</v>
      </c>
      <c r="D134" s="306"/>
      <c r="E134" s="306"/>
      <c r="F134" s="327" t="s">
        <v>759</v>
      </c>
      <c r="G134" s="306"/>
      <c r="H134" s="306" t="s">
        <v>792</v>
      </c>
      <c r="I134" s="306" t="s">
        <v>755</v>
      </c>
      <c r="J134" s="306">
        <v>50</v>
      </c>
      <c r="K134" s="349"/>
    </row>
    <row r="135" spans="2:11" ht="15" customHeight="1">
      <c r="B135" s="347"/>
      <c r="C135" s="306" t="s">
        <v>109</v>
      </c>
      <c r="D135" s="306"/>
      <c r="E135" s="306"/>
      <c r="F135" s="327" t="s">
        <v>759</v>
      </c>
      <c r="G135" s="306"/>
      <c r="H135" s="306" t="s">
        <v>805</v>
      </c>
      <c r="I135" s="306" t="s">
        <v>755</v>
      </c>
      <c r="J135" s="306">
        <v>255</v>
      </c>
      <c r="K135" s="349"/>
    </row>
    <row r="136" spans="2:11" ht="15" customHeight="1">
      <c r="B136" s="347"/>
      <c r="C136" s="306" t="s">
        <v>782</v>
      </c>
      <c r="D136" s="306"/>
      <c r="E136" s="306"/>
      <c r="F136" s="327" t="s">
        <v>753</v>
      </c>
      <c r="G136" s="306"/>
      <c r="H136" s="306" t="s">
        <v>806</v>
      </c>
      <c r="I136" s="306" t="s">
        <v>784</v>
      </c>
      <c r="J136" s="306"/>
      <c r="K136" s="349"/>
    </row>
    <row r="137" spans="2:11" ht="15" customHeight="1">
      <c r="B137" s="347"/>
      <c r="C137" s="306" t="s">
        <v>785</v>
      </c>
      <c r="D137" s="306"/>
      <c r="E137" s="306"/>
      <c r="F137" s="327" t="s">
        <v>753</v>
      </c>
      <c r="G137" s="306"/>
      <c r="H137" s="306" t="s">
        <v>807</v>
      </c>
      <c r="I137" s="306" t="s">
        <v>787</v>
      </c>
      <c r="J137" s="306"/>
      <c r="K137" s="349"/>
    </row>
    <row r="138" spans="2:11" ht="15" customHeight="1">
      <c r="B138" s="347"/>
      <c r="C138" s="306" t="s">
        <v>788</v>
      </c>
      <c r="D138" s="306"/>
      <c r="E138" s="306"/>
      <c r="F138" s="327" t="s">
        <v>753</v>
      </c>
      <c r="G138" s="306"/>
      <c r="H138" s="306" t="s">
        <v>788</v>
      </c>
      <c r="I138" s="306" t="s">
        <v>787</v>
      </c>
      <c r="J138" s="306"/>
      <c r="K138" s="349"/>
    </row>
    <row r="139" spans="2:11" ht="15" customHeight="1">
      <c r="B139" s="347"/>
      <c r="C139" s="306" t="s">
        <v>46</v>
      </c>
      <c r="D139" s="306"/>
      <c r="E139" s="306"/>
      <c r="F139" s="327" t="s">
        <v>753</v>
      </c>
      <c r="G139" s="306"/>
      <c r="H139" s="306" t="s">
        <v>808</v>
      </c>
      <c r="I139" s="306" t="s">
        <v>787</v>
      </c>
      <c r="J139" s="306"/>
      <c r="K139" s="349"/>
    </row>
    <row r="140" spans="2:11" ht="15" customHeight="1">
      <c r="B140" s="347"/>
      <c r="C140" s="306" t="s">
        <v>809</v>
      </c>
      <c r="D140" s="306"/>
      <c r="E140" s="306"/>
      <c r="F140" s="327" t="s">
        <v>753</v>
      </c>
      <c r="G140" s="306"/>
      <c r="H140" s="306" t="s">
        <v>810</v>
      </c>
      <c r="I140" s="306" t="s">
        <v>787</v>
      </c>
      <c r="J140" s="306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3"/>
      <c r="C142" s="303"/>
      <c r="D142" s="303"/>
      <c r="E142" s="303"/>
      <c r="F142" s="339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318" t="s">
        <v>811</v>
      </c>
      <c r="D145" s="318"/>
      <c r="E145" s="318"/>
      <c r="F145" s="318"/>
      <c r="G145" s="318"/>
      <c r="H145" s="318"/>
      <c r="I145" s="318"/>
      <c r="J145" s="318"/>
      <c r="K145" s="319"/>
    </row>
    <row r="146" spans="2:11" ht="17.25" customHeight="1">
      <c r="B146" s="317"/>
      <c r="C146" s="320" t="s">
        <v>747</v>
      </c>
      <c r="D146" s="320"/>
      <c r="E146" s="320"/>
      <c r="F146" s="320" t="s">
        <v>748</v>
      </c>
      <c r="G146" s="321"/>
      <c r="H146" s="320" t="s">
        <v>104</v>
      </c>
      <c r="I146" s="320" t="s">
        <v>65</v>
      </c>
      <c r="J146" s="320" t="s">
        <v>749</v>
      </c>
      <c r="K146" s="319"/>
    </row>
    <row r="147" spans="2:11" ht="17.25" customHeight="1">
      <c r="B147" s="317"/>
      <c r="C147" s="322" t="s">
        <v>750</v>
      </c>
      <c r="D147" s="322"/>
      <c r="E147" s="322"/>
      <c r="F147" s="323" t="s">
        <v>751</v>
      </c>
      <c r="G147" s="324"/>
      <c r="H147" s="322"/>
      <c r="I147" s="322"/>
      <c r="J147" s="322" t="s">
        <v>752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756</v>
      </c>
      <c r="D149" s="306"/>
      <c r="E149" s="306"/>
      <c r="F149" s="354" t="s">
        <v>753</v>
      </c>
      <c r="G149" s="306"/>
      <c r="H149" s="353" t="s">
        <v>792</v>
      </c>
      <c r="I149" s="353" t="s">
        <v>755</v>
      </c>
      <c r="J149" s="353">
        <v>120</v>
      </c>
      <c r="K149" s="349"/>
    </row>
    <row r="150" spans="2:11" ht="15" customHeight="1">
      <c r="B150" s="328"/>
      <c r="C150" s="353" t="s">
        <v>801</v>
      </c>
      <c r="D150" s="306"/>
      <c r="E150" s="306"/>
      <c r="F150" s="354" t="s">
        <v>753</v>
      </c>
      <c r="G150" s="306"/>
      <c r="H150" s="353" t="s">
        <v>812</v>
      </c>
      <c r="I150" s="353" t="s">
        <v>755</v>
      </c>
      <c r="J150" s="353" t="s">
        <v>803</v>
      </c>
      <c r="K150" s="349"/>
    </row>
    <row r="151" spans="2:11" ht="15" customHeight="1">
      <c r="B151" s="328"/>
      <c r="C151" s="353" t="s">
        <v>702</v>
      </c>
      <c r="D151" s="306"/>
      <c r="E151" s="306"/>
      <c r="F151" s="354" t="s">
        <v>753</v>
      </c>
      <c r="G151" s="306"/>
      <c r="H151" s="353" t="s">
        <v>813</v>
      </c>
      <c r="I151" s="353" t="s">
        <v>755</v>
      </c>
      <c r="J151" s="353" t="s">
        <v>803</v>
      </c>
      <c r="K151" s="349"/>
    </row>
    <row r="152" spans="2:11" ht="15" customHeight="1">
      <c r="B152" s="328"/>
      <c r="C152" s="353" t="s">
        <v>758</v>
      </c>
      <c r="D152" s="306"/>
      <c r="E152" s="306"/>
      <c r="F152" s="354" t="s">
        <v>759</v>
      </c>
      <c r="G152" s="306"/>
      <c r="H152" s="353" t="s">
        <v>792</v>
      </c>
      <c r="I152" s="353" t="s">
        <v>755</v>
      </c>
      <c r="J152" s="353">
        <v>50</v>
      </c>
      <c r="K152" s="349"/>
    </row>
    <row r="153" spans="2:11" ht="15" customHeight="1">
      <c r="B153" s="328"/>
      <c r="C153" s="353" t="s">
        <v>761</v>
      </c>
      <c r="D153" s="306"/>
      <c r="E153" s="306"/>
      <c r="F153" s="354" t="s">
        <v>753</v>
      </c>
      <c r="G153" s="306"/>
      <c r="H153" s="353" t="s">
        <v>792</v>
      </c>
      <c r="I153" s="353" t="s">
        <v>763</v>
      </c>
      <c r="J153" s="353"/>
      <c r="K153" s="349"/>
    </row>
    <row r="154" spans="2:11" ht="15" customHeight="1">
      <c r="B154" s="328"/>
      <c r="C154" s="353" t="s">
        <v>772</v>
      </c>
      <c r="D154" s="306"/>
      <c r="E154" s="306"/>
      <c r="F154" s="354" t="s">
        <v>759</v>
      </c>
      <c r="G154" s="306"/>
      <c r="H154" s="353" t="s">
        <v>792</v>
      </c>
      <c r="I154" s="353" t="s">
        <v>755</v>
      </c>
      <c r="J154" s="353">
        <v>50</v>
      </c>
      <c r="K154" s="349"/>
    </row>
    <row r="155" spans="2:11" ht="15" customHeight="1">
      <c r="B155" s="328"/>
      <c r="C155" s="353" t="s">
        <v>780</v>
      </c>
      <c r="D155" s="306"/>
      <c r="E155" s="306"/>
      <c r="F155" s="354" t="s">
        <v>759</v>
      </c>
      <c r="G155" s="306"/>
      <c r="H155" s="353" t="s">
        <v>792</v>
      </c>
      <c r="I155" s="353" t="s">
        <v>755</v>
      </c>
      <c r="J155" s="353">
        <v>50</v>
      </c>
      <c r="K155" s="349"/>
    </row>
    <row r="156" spans="2:11" ht="15" customHeight="1">
      <c r="B156" s="328"/>
      <c r="C156" s="353" t="s">
        <v>778</v>
      </c>
      <c r="D156" s="306"/>
      <c r="E156" s="306"/>
      <c r="F156" s="354" t="s">
        <v>759</v>
      </c>
      <c r="G156" s="306"/>
      <c r="H156" s="353" t="s">
        <v>792</v>
      </c>
      <c r="I156" s="353" t="s">
        <v>755</v>
      </c>
      <c r="J156" s="353">
        <v>50</v>
      </c>
      <c r="K156" s="349"/>
    </row>
    <row r="157" spans="2:11" ht="15" customHeight="1">
      <c r="B157" s="328"/>
      <c r="C157" s="353" t="s">
        <v>97</v>
      </c>
      <c r="D157" s="306"/>
      <c r="E157" s="306"/>
      <c r="F157" s="354" t="s">
        <v>753</v>
      </c>
      <c r="G157" s="306"/>
      <c r="H157" s="353" t="s">
        <v>814</v>
      </c>
      <c r="I157" s="353" t="s">
        <v>755</v>
      </c>
      <c r="J157" s="353" t="s">
        <v>815</v>
      </c>
      <c r="K157" s="349"/>
    </row>
    <row r="158" spans="2:11" ht="15" customHeight="1">
      <c r="B158" s="328"/>
      <c r="C158" s="353" t="s">
        <v>816</v>
      </c>
      <c r="D158" s="306"/>
      <c r="E158" s="306"/>
      <c r="F158" s="354" t="s">
        <v>753</v>
      </c>
      <c r="G158" s="306"/>
      <c r="H158" s="353" t="s">
        <v>817</v>
      </c>
      <c r="I158" s="353" t="s">
        <v>787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3"/>
      <c r="C160" s="306"/>
      <c r="D160" s="306"/>
      <c r="E160" s="306"/>
      <c r="F160" s="327"/>
      <c r="G160" s="306"/>
      <c r="H160" s="306"/>
      <c r="I160" s="306"/>
      <c r="J160" s="306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0"/>
      <c r="C162" s="291"/>
      <c r="D162" s="291"/>
      <c r="E162" s="291"/>
      <c r="F162" s="291"/>
      <c r="G162" s="291"/>
      <c r="H162" s="291"/>
      <c r="I162" s="291"/>
      <c r="J162" s="291"/>
      <c r="K162" s="292"/>
    </row>
    <row r="163" spans="2:11" ht="45" customHeight="1">
      <c r="B163" s="293"/>
      <c r="C163" s="294" t="s">
        <v>818</v>
      </c>
      <c r="D163" s="294"/>
      <c r="E163" s="294"/>
      <c r="F163" s="294"/>
      <c r="G163" s="294"/>
      <c r="H163" s="294"/>
      <c r="I163" s="294"/>
      <c r="J163" s="294"/>
      <c r="K163" s="295"/>
    </row>
    <row r="164" spans="2:11" ht="17.25" customHeight="1">
      <c r="B164" s="293"/>
      <c r="C164" s="320" t="s">
        <v>747</v>
      </c>
      <c r="D164" s="320"/>
      <c r="E164" s="320"/>
      <c r="F164" s="320" t="s">
        <v>748</v>
      </c>
      <c r="G164" s="357"/>
      <c r="H164" s="358" t="s">
        <v>104</v>
      </c>
      <c r="I164" s="358" t="s">
        <v>65</v>
      </c>
      <c r="J164" s="320" t="s">
        <v>749</v>
      </c>
      <c r="K164" s="295"/>
    </row>
    <row r="165" spans="2:11" ht="17.25" customHeight="1">
      <c r="B165" s="297"/>
      <c r="C165" s="322" t="s">
        <v>750</v>
      </c>
      <c r="D165" s="322"/>
      <c r="E165" s="322"/>
      <c r="F165" s="323" t="s">
        <v>751</v>
      </c>
      <c r="G165" s="359"/>
      <c r="H165" s="360"/>
      <c r="I165" s="360"/>
      <c r="J165" s="322" t="s">
        <v>752</v>
      </c>
      <c r="K165" s="299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6" t="s">
        <v>756</v>
      </c>
      <c r="D167" s="306"/>
      <c r="E167" s="306"/>
      <c r="F167" s="327" t="s">
        <v>753</v>
      </c>
      <c r="G167" s="306"/>
      <c r="H167" s="306" t="s">
        <v>792</v>
      </c>
      <c r="I167" s="306" t="s">
        <v>755</v>
      </c>
      <c r="J167" s="306">
        <v>120</v>
      </c>
      <c r="K167" s="349"/>
    </row>
    <row r="168" spans="2:11" ht="15" customHeight="1">
      <c r="B168" s="328"/>
      <c r="C168" s="306" t="s">
        <v>801</v>
      </c>
      <c r="D168" s="306"/>
      <c r="E168" s="306"/>
      <c r="F168" s="327" t="s">
        <v>753</v>
      </c>
      <c r="G168" s="306"/>
      <c r="H168" s="306" t="s">
        <v>802</v>
      </c>
      <c r="I168" s="306" t="s">
        <v>755</v>
      </c>
      <c r="J168" s="306" t="s">
        <v>803</v>
      </c>
      <c r="K168" s="349"/>
    </row>
    <row r="169" spans="2:11" ht="15" customHeight="1">
      <c r="B169" s="328"/>
      <c r="C169" s="306" t="s">
        <v>702</v>
      </c>
      <c r="D169" s="306"/>
      <c r="E169" s="306"/>
      <c r="F169" s="327" t="s">
        <v>753</v>
      </c>
      <c r="G169" s="306"/>
      <c r="H169" s="306" t="s">
        <v>819</v>
      </c>
      <c r="I169" s="306" t="s">
        <v>755</v>
      </c>
      <c r="J169" s="306" t="s">
        <v>803</v>
      </c>
      <c r="K169" s="349"/>
    </row>
    <row r="170" spans="2:11" ht="15" customHeight="1">
      <c r="B170" s="328"/>
      <c r="C170" s="306" t="s">
        <v>758</v>
      </c>
      <c r="D170" s="306"/>
      <c r="E170" s="306"/>
      <c r="F170" s="327" t="s">
        <v>759</v>
      </c>
      <c r="G170" s="306"/>
      <c r="H170" s="306" t="s">
        <v>819</v>
      </c>
      <c r="I170" s="306" t="s">
        <v>755</v>
      </c>
      <c r="J170" s="306">
        <v>50</v>
      </c>
      <c r="K170" s="349"/>
    </row>
    <row r="171" spans="2:11" ht="15" customHeight="1">
      <c r="B171" s="328"/>
      <c r="C171" s="306" t="s">
        <v>761</v>
      </c>
      <c r="D171" s="306"/>
      <c r="E171" s="306"/>
      <c r="F171" s="327" t="s">
        <v>753</v>
      </c>
      <c r="G171" s="306"/>
      <c r="H171" s="306" t="s">
        <v>819</v>
      </c>
      <c r="I171" s="306" t="s">
        <v>763</v>
      </c>
      <c r="J171" s="306"/>
      <c r="K171" s="349"/>
    </row>
    <row r="172" spans="2:11" ht="15" customHeight="1">
      <c r="B172" s="328"/>
      <c r="C172" s="306" t="s">
        <v>772</v>
      </c>
      <c r="D172" s="306"/>
      <c r="E172" s="306"/>
      <c r="F172" s="327" t="s">
        <v>759</v>
      </c>
      <c r="G172" s="306"/>
      <c r="H172" s="306" t="s">
        <v>819</v>
      </c>
      <c r="I172" s="306" t="s">
        <v>755</v>
      </c>
      <c r="J172" s="306">
        <v>50</v>
      </c>
      <c r="K172" s="349"/>
    </row>
    <row r="173" spans="2:11" ht="15" customHeight="1">
      <c r="B173" s="328"/>
      <c r="C173" s="306" t="s">
        <v>780</v>
      </c>
      <c r="D173" s="306"/>
      <c r="E173" s="306"/>
      <c r="F173" s="327" t="s">
        <v>759</v>
      </c>
      <c r="G173" s="306"/>
      <c r="H173" s="306" t="s">
        <v>819</v>
      </c>
      <c r="I173" s="306" t="s">
        <v>755</v>
      </c>
      <c r="J173" s="306">
        <v>50</v>
      </c>
      <c r="K173" s="349"/>
    </row>
    <row r="174" spans="2:11" ht="15" customHeight="1">
      <c r="B174" s="328"/>
      <c r="C174" s="306" t="s">
        <v>778</v>
      </c>
      <c r="D174" s="306"/>
      <c r="E174" s="306"/>
      <c r="F174" s="327" t="s">
        <v>759</v>
      </c>
      <c r="G174" s="306"/>
      <c r="H174" s="306" t="s">
        <v>819</v>
      </c>
      <c r="I174" s="306" t="s">
        <v>755</v>
      </c>
      <c r="J174" s="306">
        <v>50</v>
      </c>
      <c r="K174" s="349"/>
    </row>
    <row r="175" spans="2:11" ht="15" customHeight="1">
      <c r="B175" s="328"/>
      <c r="C175" s="306" t="s">
        <v>103</v>
      </c>
      <c r="D175" s="306"/>
      <c r="E175" s="306"/>
      <c r="F175" s="327" t="s">
        <v>753</v>
      </c>
      <c r="G175" s="306"/>
      <c r="H175" s="306" t="s">
        <v>820</v>
      </c>
      <c r="I175" s="306" t="s">
        <v>821</v>
      </c>
      <c r="J175" s="306"/>
      <c r="K175" s="349"/>
    </row>
    <row r="176" spans="2:11" ht="15" customHeight="1">
      <c r="B176" s="328"/>
      <c r="C176" s="306" t="s">
        <v>65</v>
      </c>
      <c r="D176" s="306"/>
      <c r="E176" s="306"/>
      <c r="F176" s="327" t="s">
        <v>753</v>
      </c>
      <c r="G176" s="306"/>
      <c r="H176" s="306" t="s">
        <v>822</v>
      </c>
      <c r="I176" s="306" t="s">
        <v>823</v>
      </c>
      <c r="J176" s="306">
        <v>1</v>
      </c>
      <c r="K176" s="349"/>
    </row>
    <row r="177" spans="2:11" ht="15" customHeight="1">
      <c r="B177" s="328"/>
      <c r="C177" s="306" t="s">
        <v>61</v>
      </c>
      <c r="D177" s="306"/>
      <c r="E177" s="306"/>
      <c r="F177" s="327" t="s">
        <v>753</v>
      </c>
      <c r="G177" s="306"/>
      <c r="H177" s="306" t="s">
        <v>824</v>
      </c>
      <c r="I177" s="306" t="s">
        <v>755</v>
      </c>
      <c r="J177" s="306">
        <v>20</v>
      </c>
      <c r="K177" s="349"/>
    </row>
    <row r="178" spans="2:11" ht="15" customHeight="1">
      <c r="B178" s="328"/>
      <c r="C178" s="306" t="s">
        <v>104</v>
      </c>
      <c r="D178" s="306"/>
      <c r="E178" s="306"/>
      <c r="F178" s="327" t="s">
        <v>753</v>
      </c>
      <c r="G178" s="306"/>
      <c r="H178" s="306" t="s">
        <v>825</v>
      </c>
      <c r="I178" s="306" t="s">
        <v>755</v>
      </c>
      <c r="J178" s="306">
        <v>255</v>
      </c>
      <c r="K178" s="349"/>
    </row>
    <row r="179" spans="2:11" ht="15" customHeight="1">
      <c r="B179" s="328"/>
      <c r="C179" s="306" t="s">
        <v>105</v>
      </c>
      <c r="D179" s="306"/>
      <c r="E179" s="306"/>
      <c r="F179" s="327" t="s">
        <v>753</v>
      </c>
      <c r="G179" s="306"/>
      <c r="H179" s="306" t="s">
        <v>718</v>
      </c>
      <c r="I179" s="306" t="s">
        <v>755</v>
      </c>
      <c r="J179" s="306">
        <v>10</v>
      </c>
      <c r="K179" s="349"/>
    </row>
    <row r="180" spans="2:11" ht="15" customHeight="1">
      <c r="B180" s="328"/>
      <c r="C180" s="306" t="s">
        <v>106</v>
      </c>
      <c r="D180" s="306"/>
      <c r="E180" s="306"/>
      <c r="F180" s="327" t="s">
        <v>753</v>
      </c>
      <c r="G180" s="306"/>
      <c r="H180" s="306" t="s">
        <v>826</v>
      </c>
      <c r="I180" s="306" t="s">
        <v>787</v>
      </c>
      <c r="J180" s="306"/>
      <c r="K180" s="349"/>
    </row>
    <row r="181" spans="2:11" ht="15" customHeight="1">
      <c r="B181" s="328"/>
      <c r="C181" s="306" t="s">
        <v>827</v>
      </c>
      <c r="D181" s="306"/>
      <c r="E181" s="306"/>
      <c r="F181" s="327" t="s">
        <v>753</v>
      </c>
      <c r="G181" s="306"/>
      <c r="H181" s="306" t="s">
        <v>828</v>
      </c>
      <c r="I181" s="306" t="s">
        <v>787</v>
      </c>
      <c r="J181" s="306"/>
      <c r="K181" s="349"/>
    </row>
    <row r="182" spans="2:11" ht="15" customHeight="1">
      <c r="B182" s="328"/>
      <c r="C182" s="306" t="s">
        <v>816</v>
      </c>
      <c r="D182" s="306"/>
      <c r="E182" s="306"/>
      <c r="F182" s="327" t="s">
        <v>753</v>
      </c>
      <c r="G182" s="306"/>
      <c r="H182" s="306" t="s">
        <v>829</v>
      </c>
      <c r="I182" s="306" t="s">
        <v>787</v>
      </c>
      <c r="J182" s="306"/>
      <c r="K182" s="349"/>
    </row>
    <row r="183" spans="2:11" ht="15" customHeight="1">
      <c r="B183" s="328"/>
      <c r="C183" s="306" t="s">
        <v>108</v>
      </c>
      <c r="D183" s="306"/>
      <c r="E183" s="306"/>
      <c r="F183" s="327" t="s">
        <v>759</v>
      </c>
      <c r="G183" s="306"/>
      <c r="H183" s="306" t="s">
        <v>830</v>
      </c>
      <c r="I183" s="306" t="s">
        <v>755</v>
      </c>
      <c r="J183" s="306">
        <v>50</v>
      </c>
      <c r="K183" s="349"/>
    </row>
    <row r="184" spans="2:11" ht="15" customHeight="1">
      <c r="B184" s="328"/>
      <c r="C184" s="306" t="s">
        <v>831</v>
      </c>
      <c r="D184" s="306"/>
      <c r="E184" s="306"/>
      <c r="F184" s="327" t="s">
        <v>759</v>
      </c>
      <c r="G184" s="306"/>
      <c r="H184" s="306" t="s">
        <v>832</v>
      </c>
      <c r="I184" s="306" t="s">
        <v>833</v>
      </c>
      <c r="J184" s="306"/>
      <c r="K184" s="349"/>
    </row>
    <row r="185" spans="2:11" ht="15" customHeight="1">
      <c r="B185" s="328"/>
      <c r="C185" s="306" t="s">
        <v>834</v>
      </c>
      <c r="D185" s="306"/>
      <c r="E185" s="306"/>
      <c r="F185" s="327" t="s">
        <v>759</v>
      </c>
      <c r="G185" s="306"/>
      <c r="H185" s="306" t="s">
        <v>835</v>
      </c>
      <c r="I185" s="306" t="s">
        <v>833</v>
      </c>
      <c r="J185" s="306"/>
      <c r="K185" s="349"/>
    </row>
    <row r="186" spans="2:11" ht="15" customHeight="1">
      <c r="B186" s="328"/>
      <c r="C186" s="306" t="s">
        <v>836</v>
      </c>
      <c r="D186" s="306"/>
      <c r="E186" s="306"/>
      <c r="F186" s="327" t="s">
        <v>759</v>
      </c>
      <c r="G186" s="306"/>
      <c r="H186" s="306" t="s">
        <v>837</v>
      </c>
      <c r="I186" s="306" t="s">
        <v>833</v>
      </c>
      <c r="J186" s="306"/>
      <c r="K186" s="349"/>
    </row>
    <row r="187" spans="2:11" ht="15" customHeight="1">
      <c r="B187" s="328"/>
      <c r="C187" s="361" t="s">
        <v>838</v>
      </c>
      <c r="D187" s="306"/>
      <c r="E187" s="306"/>
      <c r="F187" s="327" t="s">
        <v>759</v>
      </c>
      <c r="G187" s="306"/>
      <c r="H187" s="306" t="s">
        <v>839</v>
      </c>
      <c r="I187" s="306" t="s">
        <v>840</v>
      </c>
      <c r="J187" s="362" t="s">
        <v>841</v>
      </c>
      <c r="K187" s="349"/>
    </row>
    <row r="188" spans="2:11" ht="15" customHeight="1">
      <c r="B188" s="328"/>
      <c r="C188" s="312" t="s">
        <v>50</v>
      </c>
      <c r="D188" s="306"/>
      <c r="E188" s="306"/>
      <c r="F188" s="327" t="s">
        <v>753</v>
      </c>
      <c r="G188" s="306"/>
      <c r="H188" s="303" t="s">
        <v>842</v>
      </c>
      <c r="I188" s="306" t="s">
        <v>843</v>
      </c>
      <c r="J188" s="306"/>
      <c r="K188" s="349"/>
    </row>
    <row r="189" spans="2:11" ht="15" customHeight="1">
      <c r="B189" s="328"/>
      <c r="C189" s="312" t="s">
        <v>844</v>
      </c>
      <c r="D189" s="306"/>
      <c r="E189" s="306"/>
      <c r="F189" s="327" t="s">
        <v>753</v>
      </c>
      <c r="G189" s="306"/>
      <c r="H189" s="306" t="s">
        <v>845</v>
      </c>
      <c r="I189" s="306" t="s">
        <v>787</v>
      </c>
      <c r="J189" s="306"/>
      <c r="K189" s="349"/>
    </row>
    <row r="190" spans="2:11" ht="15" customHeight="1">
      <c r="B190" s="328"/>
      <c r="C190" s="312" t="s">
        <v>846</v>
      </c>
      <c r="D190" s="306"/>
      <c r="E190" s="306"/>
      <c r="F190" s="327" t="s">
        <v>753</v>
      </c>
      <c r="G190" s="306"/>
      <c r="H190" s="306" t="s">
        <v>847</v>
      </c>
      <c r="I190" s="306" t="s">
        <v>787</v>
      </c>
      <c r="J190" s="306"/>
      <c r="K190" s="349"/>
    </row>
    <row r="191" spans="2:11" ht="15" customHeight="1">
      <c r="B191" s="328"/>
      <c r="C191" s="312" t="s">
        <v>848</v>
      </c>
      <c r="D191" s="306"/>
      <c r="E191" s="306"/>
      <c r="F191" s="327" t="s">
        <v>759</v>
      </c>
      <c r="G191" s="306"/>
      <c r="H191" s="306" t="s">
        <v>849</v>
      </c>
      <c r="I191" s="306" t="s">
        <v>787</v>
      </c>
      <c r="J191" s="306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3"/>
      <c r="C193" s="306"/>
      <c r="D193" s="306"/>
      <c r="E193" s="306"/>
      <c r="F193" s="327"/>
      <c r="G193" s="306"/>
      <c r="H193" s="306"/>
      <c r="I193" s="306"/>
      <c r="J193" s="306"/>
      <c r="K193" s="303"/>
    </row>
    <row r="194" spans="2:11" ht="18.75" customHeight="1">
      <c r="B194" s="303"/>
      <c r="C194" s="306"/>
      <c r="D194" s="306"/>
      <c r="E194" s="306"/>
      <c r="F194" s="327"/>
      <c r="G194" s="306"/>
      <c r="H194" s="306"/>
      <c r="I194" s="306"/>
      <c r="J194" s="306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0"/>
      <c r="C196" s="291"/>
      <c r="D196" s="291"/>
      <c r="E196" s="291"/>
      <c r="F196" s="291"/>
      <c r="G196" s="291"/>
      <c r="H196" s="291"/>
      <c r="I196" s="291"/>
      <c r="J196" s="291"/>
      <c r="K196" s="292"/>
    </row>
    <row r="197" spans="2:11" ht="21">
      <c r="B197" s="293"/>
      <c r="C197" s="294" t="s">
        <v>850</v>
      </c>
      <c r="D197" s="294"/>
      <c r="E197" s="294"/>
      <c r="F197" s="294"/>
      <c r="G197" s="294"/>
      <c r="H197" s="294"/>
      <c r="I197" s="294"/>
      <c r="J197" s="294"/>
      <c r="K197" s="295"/>
    </row>
    <row r="198" spans="2:11" ht="25.5" customHeight="1">
      <c r="B198" s="293"/>
      <c r="C198" s="364" t="s">
        <v>851</v>
      </c>
      <c r="D198" s="364"/>
      <c r="E198" s="364"/>
      <c r="F198" s="364" t="s">
        <v>852</v>
      </c>
      <c r="G198" s="365"/>
      <c r="H198" s="366" t="s">
        <v>853</v>
      </c>
      <c r="I198" s="366"/>
      <c r="J198" s="366"/>
      <c r="K198" s="295"/>
    </row>
    <row r="199" spans="2:11" ht="5.25" customHeight="1">
      <c r="B199" s="328"/>
      <c r="C199" s="325"/>
      <c r="D199" s="325"/>
      <c r="E199" s="325"/>
      <c r="F199" s="325"/>
      <c r="G199" s="306"/>
      <c r="H199" s="325"/>
      <c r="I199" s="325"/>
      <c r="J199" s="325"/>
      <c r="K199" s="349"/>
    </row>
    <row r="200" spans="2:11" ht="15" customHeight="1">
      <c r="B200" s="328"/>
      <c r="C200" s="306" t="s">
        <v>843</v>
      </c>
      <c r="D200" s="306"/>
      <c r="E200" s="306"/>
      <c r="F200" s="327" t="s">
        <v>51</v>
      </c>
      <c r="G200" s="306"/>
      <c r="H200" s="367" t="s">
        <v>854</v>
      </c>
      <c r="I200" s="367"/>
      <c r="J200" s="367"/>
      <c r="K200" s="349"/>
    </row>
    <row r="201" spans="2:11" ht="15" customHeight="1">
      <c r="B201" s="328"/>
      <c r="C201" s="334"/>
      <c r="D201" s="306"/>
      <c r="E201" s="306"/>
      <c r="F201" s="327" t="s">
        <v>52</v>
      </c>
      <c r="G201" s="306"/>
      <c r="H201" s="367" t="s">
        <v>855</v>
      </c>
      <c r="I201" s="367"/>
      <c r="J201" s="367"/>
      <c r="K201" s="349"/>
    </row>
    <row r="202" spans="2:11" ht="15" customHeight="1">
      <c r="B202" s="328"/>
      <c r="C202" s="334"/>
      <c r="D202" s="306"/>
      <c r="E202" s="306"/>
      <c r="F202" s="327" t="s">
        <v>55</v>
      </c>
      <c r="G202" s="306"/>
      <c r="H202" s="367" t="s">
        <v>856</v>
      </c>
      <c r="I202" s="367"/>
      <c r="J202" s="367"/>
      <c r="K202" s="349"/>
    </row>
    <row r="203" spans="2:11" ht="15" customHeight="1">
      <c r="B203" s="328"/>
      <c r="C203" s="306"/>
      <c r="D203" s="306"/>
      <c r="E203" s="306"/>
      <c r="F203" s="327" t="s">
        <v>53</v>
      </c>
      <c r="G203" s="306"/>
      <c r="H203" s="367" t="s">
        <v>857</v>
      </c>
      <c r="I203" s="367"/>
      <c r="J203" s="367"/>
      <c r="K203" s="349"/>
    </row>
    <row r="204" spans="2:11" ht="15" customHeight="1">
      <c r="B204" s="328"/>
      <c r="C204" s="306"/>
      <c r="D204" s="306"/>
      <c r="E204" s="306"/>
      <c r="F204" s="327" t="s">
        <v>54</v>
      </c>
      <c r="G204" s="306"/>
      <c r="H204" s="367" t="s">
        <v>858</v>
      </c>
      <c r="I204" s="367"/>
      <c r="J204" s="367"/>
      <c r="K204" s="349"/>
    </row>
    <row r="205" spans="2:11" ht="15" customHeight="1">
      <c r="B205" s="328"/>
      <c r="C205" s="306"/>
      <c r="D205" s="306"/>
      <c r="E205" s="306"/>
      <c r="F205" s="327"/>
      <c r="G205" s="306"/>
      <c r="H205" s="306"/>
      <c r="I205" s="306"/>
      <c r="J205" s="306"/>
      <c r="K205" s="349"/>
    </row>
    <row r="206" spans="2:11" ht="15" customHeight="1">
      <c r="B206" s="328"/>
      <c r="C206" s="306" t="s">
        <v>799</v>
      </c>
      <c r="D206" s="306"/>
      <c r="E206" s="306"/>
      <c r="F206" s="327" t="s">
        <v>86</v>
      </c>
      <c r="G206" s="306"/>
      <c r="H206" s="367" t="s">
        <v>859</v>
      </c>
      <c r="I206" s="367"/>
      <c r="J206" s="367"/>
      <c r="K206" s="349"/>
    </row>
    <row r="207" spans="2:11" ht="15" customHeight="1">
      <c r="B207" s="328"/>
      <c r="C207" s="334"/>
      <c r="D207" s="306"/>
      <c r="E207" s="306"/>
      <c r="F207" s="327" t="s">
        <v>698</v>
      </c>
      <c r="G207" s="306"/>
      <c r="H207" s="367" t="s">
        <v>699</v>
      </c>
      <c r="I207" s="367"/>
      <c r="J207" s="367"/>
      <c r="K207" s="349"/>
    </row>
    <row r="208" spans="2:11" ht="15" customHeight="1">
      <c r="B208" s="328"/>
      <c r="C208" s="306"/>
      <c r="D208" s="306"/>
      <c r="E208" s="306"/>
      <c r="F208" s="327" t="s">
        <v>696</v>
      </c>
      <c r="G208" s="306"/>
      <c r="H208" s="367" t="s">
        <v>860</v>
      </c>
      <c r="I208" s="367"/>
      <c r="J208" s="367"/>
      <c r="K208" s="349"/>
    </row>
    <row r="209" spans="2:11" ht="15" customHeight="1">
      <c r="B209" s="368"/>
      <c r="C209" s="334"/>
      <c r="D209" s="334"/>
      <c r="E209" s="334"/>
      <c r="F209" s="327" t="s">
        <v>700</v>
      </c>
      <c r="G209" s="312"/>
      <c r="H209" s="369" t="s">
        <v>701</v>
      </c>
      <c r="I209" s="369"/>
      <c r="J209" s="369"/>
      <c r="K209" s="370"/>
    </row>
    <row r="210" spans="2:11" ht="15" customHeight="1">
      <c r="B210" s="368"/>
      <c r="C210" s="334"/>
      <c r="D210" s="334"/>
      <c r="E210" s="334"/>
      <c r="F210" s="327" t="s">
        <v>670</v>
      </c>
      <c r="G210" s="312"/>
      <c r="H210" s="369" t="s">
        <v>861</v>
      </c>
      <c r="I210" s="369"/>
      <c r="J210" s="369"/>
      <c r="K210" s="370"/>
    </row>
    <row r="211" spans="2:11" ht="15" customHeight="1">
      <c r="B211" s="368"/>
      <c r="C211" s="334"/>
      <c r="D211" s="334"/>
      <c r="E211" s="334"/>
      <c r="F211" s="371"/>
      <c r="G211" s="312"/>
      <c r="H211" s="372"/>
      <c r="I211" s="372"/>
      <c r="J211" s="372"/>
      <c r="K211" s="370"/>
    </row>
    <row r="212" spans="2:11" ht="15" customHeight="1">
      <c r="B212" s="368"/>
      <c r="C212" s="306" t="s">
        <v>823</v>
      </c>
      <c r="D212" s="334"/>
      <c r="E212" s="334"/>
      <c r="F212" s="327">
        <v>1</v>
      </c>
      <c r="G212" s="312"/>
      <c r="H212" s="369" t="s">
        <v>862</v>
      </c>
      <c r="I212" s="369"/>
      <c r="J212" s="369"/>
      <c r="K212" s="370"/>
    </row>
    <row r="213" spans="2:11" ht="15" customHeight="1">
      <c r="B213" s="368"/>
      <c r="C213" s="334"/>
      <c r="D213" s="334"/>
      <c r="E213" s="334"/>
      <c r="F213" s="327">
        <v>2</v>
      </c>
      <c r="G213" s="312"/>
      <c r="H213" s="369" t="s">
        <v>863</v>
      </c>
      <c r="I213" s="369"/>
      <c r="J213" s="369"/>
      <c r="K213" s="370"/>
    </row>
    <row r="214" spans="2:11" ht="15" customHeight="1">
      <c r="B214" s="368"/>
      <c r="C214" s="334"/>
      <c r="D214" s="334"/>
      <c r="E214" s="334"/>
      <c r="F214" s="327">
        <v>3</v>
      </c>
      <c r="G214" s="312"/>
      <c r="H214" s="369" t="s">
        <v>864</v>
      </c>
      <c r="I214" s="369"/>
      <c r="J214" s="369"/>
      <c r="K214" s="370"/>
    </row>
    <row r="215" spans="2:11" ht="15" customHeight="1">
      <c r="B215" s="368"/>
      <c r="C215" s="334"/>
      <c r="D215" s="334"/>
      <c r="E215" s="334"/>
      <c r="F215" s="327">
        <v>4</v>
      </c>
      <c r="G215" s="312"/>
      <c r="H215" s="369" t="s">
        <v>865</v>
      </c>
      <c r="I215" s="369"/>
      <c r="J215" s="369"/>
      <c r="K215" s="370"/>
    </row>
    <row r="216" spans="2:11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uzivatel-pc\uživatel</dc:creator>
  <cp:keywords/>
  <dc:description/>
  <cp:lastModifiedBy>uživatel</cp:lastModifiedBy>
  <dcterms:created xsi:type="dcterms:W3CDTF">2018-02-26T09:52:40Z</dcterms:created>
  <dcterms:modified xsi:type="dcterms:W3CDTF">2018-02-26T09:52:54Z</dcterms:modified>
  <cp:category/>
  <cp:version/>
  <cp:contentType/>
  <cp:contentStatus/>
</cp:coreProperties>
</file>