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Zajištění bezbariéro..." sheetId="2" r:id="rId2"/>
    <sheet name="02 - D.1.4 - SILNORPOUDÁ ..." sheetId="3" r:id="rId3"/>
    <sheet name="03 - D.1.4.1 SLABOPROUD" sheetId="4" r:id="rId4"/>
    <sheet name="04 - D.1.4.3. VZT" sheetId="5" r:id="rId5"/>
    <sheet name="10 - Vedlejší a ostatní n..." sheetId="6" r:id="rId6"/>
    <sheet name="Pokyny pro vyplnění" sheetId="7" r:id="rId7"/>
  </sheets>
  <definedNames>
    <definedName name="_xlnm.Print_Area" localSheetId="0">'Rekapitulace stavby'!$D$4:$AO$33,'Rekapitulace stavby'!$C$39:$AQ$57</definedName>
    <definedName name="_xlnm._FilterDatabase" localSheetId="1" hidden="1">'01 - Zajištění bezbariéro...'!$C$99:$K$672</definedName>
    <definedName name="_xlnm.Print_Area" localSheetId="1">'01 - Zajištění bezbariéro...'!$C$4:$J$36,'01 - Zajištění bezbariéro...'!$C$42:$J$81,'01 - Zajištění bezbariéro...'!$C$87:$K$672</definedName>
    <definedName name="_xlnm._FilterDatabase" localSheetId="2" hidden="1">'02 - D.1.4 - SILNORPOUDÁ ...'!$C$84:$K$246</definedName>
    <definedName name="_xlnm.Print_Area" localSheetId="2">'02 - D.1.4 - SILNORPOUDÁ ...'!$C$4:$J$36,'02 - D.1.4 - SILNORPOUDÁ ...'!$C$42:$J$66,'02 - D.1.4 - SILNORPOUDÁ ...'!$C$72:$K$246</definedName>
    <definedName name="_xlnm._FilterDatabase" localSheetId="3" hidden="1">'03 - D.1.4.1 SLABOPROUD'!$C$83:$K$162</definedName>
    <definedName name="_xlnm.Print_Area" localSheetId="3">'03 - D.1.4.1 SLABOPROUD'!$C$4:$J$36,'03 - D.1.4.1 SLABOPROUD'!$C$42:$J$65,'03 - D.1.4.1 SLABOPROUD'!$C$71:$K$162</definedName>
    <definedName name="_xlnm._FilterDatabase" localSheetId="4" hidden="1">'04 - D.1.4.3. VZT'!$C$79:$K$116</definedName>
    <definedName name="_xlnm.Print_Area" localSheetId="4">'04 - D.1.4.3. VZT'!$C$4:$J$36,'04 - D.1.4.3. VZT'!$C$42:$J$61,'04 - D.1.4.3. VZT'!$C$67:$K$116</definedName>
    <definedName name="_xlnm._FilterDatabase" localSheetId="5" hidden="1">'10 - Vedlejší a ostatní n...'!$C$80:$K$94</definedName>
    <definedName name="_xlnm.Print_Area" localSheetId="5">'10 - Vedlejší a ostatní n...'!$C$4:$J$36,'10 - Vedlejší a ostatní n...'!$C$42:$J$62,'10 - Vedlejší a ostatní n...'!$C$68:$K$94</definedName>
    <definedName name="_xlnm.Print_Area" localSheetId="6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'01 - Zajištění bezbariéro...'!$99:$99</definedName>
    <definedName name="_xlnm.Print_Titles" localSheetId="2">'02 - D.1.4 - SILNORPOUDÁ ...'!$84:$84</definedName>
    <definedName name="_xlnm.Print_Titles" localSheetId="3">'03 - D.1.4.1 SLABOPROUD'!$83:$83</definedName>
    <definedName name="_xlnm.Print_Titles" localSheetId="4">'04 - D.1.4.3. VZT'!$79:$79</definedName>
    <definedName name="_xlnm.Print_Titles" localSheetId="5">'10 - Vedlejší a ostatní n...'!$80:$80</definedName>
  </definedNames>
  <calcPr fullCalcOnLoad="1"/>
</workbook>
</file>

<file path=xl/sharedStrings.xml><?xml version="1.0" encoding="utf-8"?>
<sst xmlns="http://schemas.openxmlformats.org/spreadsheetml/2006/main" count="9075" uniqueCount="1583">
  <si>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</si>
  <si>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</si>
  <si>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</si>
  <si>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</si>
  <si>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</si>
  <si>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</si>
  <si>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</si>
  <si>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{27dc7f33-45fd-47ff-b51e-bfc1a00e07cb}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</si>
  <si>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</si>
  <si>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</si>
  <si>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</si>
  <si>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</si>
  <si>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</si>
  <si>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</si>
  <si>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</si>
  <si>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</si>
  <si>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32811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</si>
  <si>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</si>
  <si>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</si>
  <si>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Obchodní akademie Plzeň</t>
  </si>
  <si>
    <t>KSO:</t>
  </si>
  <si>
    <t/>
  </si>
  <si>
    <t>CC-CZ:</t>
  </si>
  <si>
    <t>Místo:</t>
  </si>
  <si>
    <t xml:space="preserve"> </t>
  </si>
  <si>
    <t>Datum:</t>
  </si>
  <si>
    <t>1. 2. 2018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</si>
  <si>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</si>
  <si>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</si>
  <si>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</si>
  <si>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</si>
  <si>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</si>
  <si>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</si>
  <si>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</si>
  <si>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</si>
  <si>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</si>
  <si>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</si>
  <si>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</si>
  <si>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</si>
  <si>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</si>
  <si>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</si>
  <si>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</si>
  <si>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</si>
  <si>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</si>
  <si>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</si>
  <si>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</si>
  <si>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</si>
  <si>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</si>
  <si>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</si>
  <si>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</si>
  <si>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</si>
  <si>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</si>
  <si>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</si>
  <si>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</si>
  <si>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</si>
  <si>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</si>
  <si>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</si>
  <si>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</si>
  <si>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</si>
  <si>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</si>
  <si>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</si>
  <si>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</si>
  <si>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</si>
  <si>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</si>
  <si>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</si>
  <si>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</si>
  <si>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</si>
  <si>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</si>
  <si>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</si>
  <si>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</si>
  <si>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</si>
  <si>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</si>
  <si>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</si>
  <si>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</si>
  <si>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</si>
  <si>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Zajištění bezbariérového přístupu</t>
  </si>
  <si>
    <t>STA</t>
  </si>
  <si>
    <t>1</t>
  </si>
  <si>
    <t>{c786baac-6112-4b4e-add9-2975ef9c31c7}</t>
  </si>
  <si>
    <t>2</t>
  </si>
  <si>
    <t>02</t>
  </si>
  <si>
    <t>D.1.4 - SILNORPOUDÁ ELEKTROINSTALACE</t>
  </si>
  <si>
    <t>{4fe6a045-3018-48de-ad77-8bb756445158}</t>
  </si>
  <si>
    <t>03</t>
  </si>
  <si>
    <t>D.1.4.1 SLABOPROUD</t>
  </si>
  <si>
    <t>{9b189345-74fc-4de1-a960-e29cd763693d}</t>
  </si>
  <si>
    <t>04</t>
  </si>
  <si>
    <t>D.1.4.3. VZT</t>
  </si>
  <si>
    <t>{d70e2e93-947d-4602-ae14-41cab411dc0a}</t>
  </si>
  <si>
    <t>10</t>
  </si>
  <si>
    <t>Vedlejší a ostatní náklady</t>
  </si>
  <si>
    <t>VON</t>
  </si>
  <si>
    <t>{b4e9bd78-2a59-452b-a717-695e53daf5cc}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</si>
  <si>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</si>
  <si>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</si>
  <si>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</si>
  <si>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</si>
  <si>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</si>
  <si>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</si>
  <si>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</si>
  <si>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Zajištění bezbariérového přístupu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</si>
  <si>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</si>
  <si>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</si>
  <si>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</si>
  <si>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</si>
  <si>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</si>
  <si>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</si>
  <si>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</si>
  <si>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</si>
  <si>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</si>
  <si>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</si>
  <si>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</si>
  <si>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</si>
  <si>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</si>
  <si>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</si>
  <si>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</si>
  <si>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</si>
  <si>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725 - Zdravotechnika - zařizovací předměty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</si>
  <si>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</si>
  <si>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</si>
  <si>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</si>
  <si>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</si>
  <si>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</si>
  <si>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</si>
  <si>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</si>
  <si>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</si>
  <si>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</si>
  <si>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</si>
  <si>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M - M</t>
  </si>
  <si>
    <t xml:space="preserve">    7999 - Výtahy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</si>
  <si>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</si>
  <si>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</si>
  <si>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</si>
  <si>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</si>
  <si>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</si>
  <si>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</si>
  <si>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</si>
  <si>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</si>
  <si>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</si>
  <si>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</si>
  <si>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</si>
  <si>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</si>
  <si>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</si>
  <si>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</si>
  <si>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</si>
  <si>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</si>
  <si>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</si>
  <si>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</si>
  <si>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</si>
  <si>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113107151</t>
  </si>
  <si>
    <t>Odstranění podkladu pl přes 50 do 200 m2 z kameniva těženého tl 100 mm</t>
  </si>
  <si>
    <t>m2</t>
  </si>
  <si>
    <t>CS ÚRS 2017 01</t>
  </si>
  <si>
    <t>16</t>
  </si>
  <si>
    <t>1457917339</t>
  </si>
  <si>
    <t>PP</t>
  </si>
  <si>
    <t>Odstranění podkladů nebo krytů s přemístěním hmot na skládku na vzdálenost do 20 m nebo s naložením na dopravní prostředek v ploše jednotlivě přes 50 m2 do 200 m2 z kameniva těženého, o tl. vrstvy do 100 mm</t>
  </si>
  <si>
    <t>VV</t>
  </si>
  <si>
    <t>5*4</t>
  </si>
  <si>
    <t>113107161</t>
  </si>
  <si>
    <t>Odstranění podkladu pl přes 50 do 200 m2 z kameniva drceného tl 100 mm</t>
  </si>
  <si>
    <t>4</t>
  </si>
  <si>
    <t>16867007</t>
  </si>
  <si>
    <t>Odstranění podkladů nebo krytů s přemístěním hmot na skládku na vzdálenost do 20 m nebo s naložením na dopravní prostředek v ploše jednotlivě přes 50 m2 do 200 m2 z kameniva hrubého drceného, o tl. vrstvy do 100 mm</t>
  </si>
  <si>
    <t>3</t>
  </si>
  <si>
    <t>113107182</t>
  </si>
  <si>
    <t>Odstranění podkladu pl přes 50 do 200 m2 živičných tl 100 mm</t>
  </si>
  <si>
    <t>-1233169303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</si>
  <si>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</si>
  <si>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131201101</t>
  </si>
  <si>
    <t>Hloubení jam nezapažených v hornině tř. 3 objemu do 100 m3</t>
  </si>
  <si>
    <t>m3</t>
  </si>
  <si>
    <t>1294484020</t>
  </si>
  <si>
    <t>Hloubení nezapažených jam a zářezů s urovnáním dna do předepsaného profilu a spádu v hornině tř. 3 do 100 m3</t>
  </si>
  <si>
    <t>4,4*3,6*2</t>
  </si>
  <si>
    <t>5</t>
  </si>
  <si>
    <t>131201109</t>
  </si>
  <si>
    <t>Příplatek za lepivost u hloubení jam nezapažených v hornině tř. 3</t>
  </si>
  <si>
    <t>-406496421</t>
  </si>
  <si>
    <t>Hloubení nezapažených jam a zářezů s urovnáním dna do předepsaného profilu a spádu Příplatek k cenám za lepivost horniny tř. 3</t>
  </si>
  <si>
    <t>6</t>
  </si>
  <si>
    <t>162701105</t>
  </si>
  <si>
    <t>Vodorovné přemístění do 10000 m výkopku/sypaniny z horniny tř. 1 až 4</t>
  </si>
  <si>
    <t>-1025660981</t>
  </si>
  <si>
    <t>Vodorovné přemístění výkopku nebo sypaniny po suchu na obvyklém dopravním prostředku, bez naložení výkopku, avšak se složením bez rozhrnutí z horniny tř. 1 až 4 na vzdálenost přes 9 000 do 10 000 m</t>
  </si>
  <si>
    <t>31,68-18,68</t>
  </si>
  <si>
    <t>Součet</t>
  </si>
  <si>
    <t>7</t>
  </si>
  <si>
    <t>162701109</t>
  </si>
  <si>
    <t>Příplatek k vodorovnému přemístění výkopku/sypaniny z horniny tř. 1 až 4 ZKD 1000 m přes 10000 m</t>
  </si>
  <si>
    <t>1767556377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</si>
  <si>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</si>
  <si>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13*5 'Přepočtené koeficientem množství</t>
  </si>
  <si>
    <t>8</t>
  </si>
  <si>
    <t>171201211</t>
  </si>
  <si>
    <t>Poplatek za uložení odpadu ze sypaniny na skládce (skládkovné)</t>
  </si>
  <si>
    <t>t</t>
  </si>
  <si>
    <t>-198897016</t>
  </si>
  <si>
    <t>Uložení sypaniny poplatek za uložení sypaniny na skládce (skládkovné)</t>
  </si>
  <si>
    <t>13*1,9 'Přepočtené koeficientem množství</t>
  </si>
  <si>
    <t>9</t>
  </si>
  <si>
    <t>174101101</t>
  </si>
  <si>
    <t>Zásyp jam, šachet rýh nebo kolem objektů sypaninou se zhutněním</t>
  </si>
  <si>
    <t>-1675659779</t>
  </si>
  <si>
    <t>Zásyp sypaninou z jakékoliv horniny s uložením výkopku ve vrstvách se zhutněním jam, šachet, rýh nebo kolem objektů v těchto vykopávkách</t>
  </si>
  <si>
    <t>4,4*3,6*2-(2,6*2,5*2)</t>
  </si>
  <si>
    <t>Zakládání</t>
  </si>
  <si>
    <t>271532212</t>
  </si>
  <si>
    <t>Podsyp pod základové konstrukce se zhutněním z hrubého kameniva frakce 16 až 32 mm</t>
  </si>
  <si>
    <t>1659429650</t>
  </si>
  <si>
    <t>Podsyp pod základové konstrukce se zhutněním a urovnáním povrchu z kameniva hrubého, frakce 16 - 32 mm</t>
  </si>
  <si>
    <t>3,4*3*0,3</t>
  </si>
  <si>
    <t>11</t>
  </si>
  <si>
    <t>273321611</t>
  </si>
  <si>
    <t>Základové desky ze ŽB bez zvýšených nároků na prostředí tř. C 30/37</t>
  </si>
  <si>
    <t>1727877485</t>
  </si>
  <si>
    <t>Základy z betonu železového (bez výztuže) desky z betonu bez zvýšených nároků na prostředí tř. C 30/37</t>
  </si>
  <si>
    <t>"podkladní beton" (2,7*2,6)*0,3</t>
  </si>
  <si>
    <t>"dno šachty" 2,55*2,42*0,4</t>
  </si>
  <si>
    <t>12</t>
  </si>
  <si>
    <t>273351215</t>
  </si>
  <si>
    <t>Zřízení bednění stěn základových desek</t>
  </si>
  <si>
    <t>1776511513</t>
  </si>
  <si>
    <t>Bednění základových stěn desek svislé nebo šikmé (odkloněné), půdorysně přímé nebo zalomené ve volných nebo zapažených jámách, rýhách, šachtách, včetně případných vzpěr zřízení</t>
  </si>
  <si>
    <t>"podkladní beton" (2,7+2,6*2)*0,3</t>
  </si>
  <si>
    <t>"dno šachty" (2,55+2,42*2)*0,4</t>
  </si>
  <si>
    <t>13</t>
  </si>
  <si>
    <t>273351216</t>
  </si>
  <si>
    <t>Odstranění bednění stěn základových desek</t>
  </si>
  <si>
    <t>-1398355158</t>
  </si>
  <si>
    <t>Bednění základových stěn desek svislé nebo šikmé (odkloněné), půdorysně přímé nebo zalomené ve volných nebo zapažených jámách, rýhách, šachtách, včetně případných vzpěr odstranění</t>
  </si>
  <si>
    <t>14</t>
  </si>
  <si>
    <t>273361821</t>
  </si>
  <si>
    <t>Výztuž základových desek betonářskou ocelí 10 505 (R)</t>
  </si>
  <si>
    <t>-1721605910</t>
  </si>
  <si>
    <t>Výztuž základů desek z betonářské oceli 10 505 (R) nebo BSt 500</t>
  </si>
  <si>
    <t>4,574*0,15</t>
  </si>
  <si>
    <t>279322512</t>
  </si>
  <si>
    <t>Základová zeď ze ŽB odolného proti agresivnímu prostředí tř. C 30/37 bez výztuže</t>
  </si>
  <si>
    <t>2054092592</t>
  </si>
  <si>
    <t>Základové zdi z betonu železového (bez výztuže) odolný proti agresivnímu prostředí tř. C 30/37</t>
  </si>
  <si>
    <t xml:space="preserve"> ((2,35+2,32*2)*1,2)*0,2</t>
  </si>
  <si>
    <t>279351105</t>
  </si>
  <si>
    <t>Zřízení bednění základových zdí oboustranné</t>
  </si>
  <si>
    <t>763840810</t>
  </si>
  <si>
    <t>Bednění základových zdí svislé nebo šikmé (odkloněné), půdorysně přímé nebo zalomené ve volných nebo zapažených jámách, rýhách, šachtách, včetně případných vzpěr, oboustranné za každou stranu zřízení</t>
  </si>
  <si>
    <t xml:space="preserve"> ((2,35+2,32*2)*1,2)*2</t>
  </si>
  <si>
    <t>17</t>
  </si>
  <si>
    <t>279351106</t>
  </si>
  <si>
    <t>Odstranění bednění základových zdí oboustranné</t>
  </si>
  <si>
    <t>927470038</t>
  </si>
  <si>
    <t>Bednění základových zdí svislé nebo šikmé (odkloněné), půdorysně přímé nebo zalomené ve volných nebo zapažených jámách, rýhách, šachtách, včetně případných vzpěr, oboustranné za každou stranu odstranění</t>
  </si>
  <si>
    <t>18</t>
  </si>
  <si>
    <t>279361821</t>
  </si>
  <si>
    <t>Výztuž základových zdí nosných betonářskou ocelí 10 505</t>
  </si>
  <si>
    <t>857975460</t>
  </si>
  <si>
    <t>Výztuž základových zdí nosných svislých nebo odkloněných od svislice, rovinných nebo oblých, deskových nebo žebrových, včetně výztuže jejich žeber z betonářské oceli 10 505 (R) nebo BSt 500</t>
  </si>
  <si>
    <t>1,678*0,18</t>
  </si>
  <si>
    <t>Svislé a kompletní konstrukce</t>
  </si>
  <si>
    <t>19</t>
  </si>
  <si>
    <t>310239211</t>
  </si>
  <si>
    <t>Zazdívka otvorů pl do 4 m2 ve zdivu nadzákladovém cihlami pálenými na MVC</t>
  </si>
  <si>
    <t>1522781710</t>
  </si>
  <si>
    <t>Zazdívka otvorů ve zdivu nadzákladovém cihlami pálenými plochy přes 1 m2 do 4 m2 na maltu vápenocementovou</t>
  </si>
  <si>
    <t>"2.NP" (0,85*2,1*0,15)</t>
  </si>
  <si>
    <t>"4.NP" (0,8*2*0,15)</t>
  </si>
  <si>
    <t>20</t>
  </si>
  <si>
    <t>311231115</t>
  </si>
  <si>
    <t>Zdivo nosné z cihel dl 290 mm pevnosti P 7 až 15 na SMS 5 MPa</t>
  </si>
  <si>
    <t>-1783115364</t>
  </si>
  <si>
    <t>Zdivo z cihel pálených nosné z cihel plných dl. 290 mm P 7 až 15, na maltu ze suché směsi 5 MPa</t>
  </si>
  <si>
    <t>"1.NP" (0,68*1,2*0,6)</t>
  </si>
  <si>
    <t>"2.NP" (0,68*1,2*0,6)</t>
  </si>
  <si>
    <t>"3.NP" (0,68*1,2*0,6)</t>
  </si>
  <si>
    <t>"4.NP" (0,68*1,2*0,6)+(1*2,1*0,3)</t>
  </si>
  <si>
    <t>317234410</t>
  </si>
  <si>
    <t>Vyzdívka mezi nosníky z cihel pálených na MC</t>
  </si>
  <si>
    <t>1149016948</t>
  </si>
  <si>
    <t>Vyzdívka mezi nosníky cihlami pálenými na maltu cementovou</t>
  </si>
  <si>
    <t>"2.NP" (1,5*0,6*0,2)</t>
  </si>
  <si>
    <t>"4.NP" (3*0,6*0,2)</t>
  </si>
  <si>
    <t>22</t>
  </si>
  <si>
    <t>317944323</t>
  </si>
  <si>
    <t>Válcované nosníky č.14 až 22 dodatečně osazované do připravených otvorů</t>
  </si>
  <si>
    <t>492164660</t>
  </si>
  <si>
    <t>Válcované nosníky dodatečně osazované do připravených otvorů bez zazdění hlav č. 14 až 22</t>
  </si>
  <si>
    <t>"1.NP" (2,4*3)*0,0144</t>
  </si>
  <si>
    <t>"2.NP" (2,4*3+1,4*3)*0,0144</t>
  </si>
  <si>
    <t>"3.NP" (2,4*3)*0,0144</t>
  </si>
  <si>
    <t>"4.NP" (2,4*3)*0,0144+(2,885*4)*0,0219</t>
  </si>
  <si>
    <t>23</t>
  </si>
  <si>
    <t>342248142</t>
  </si>
  <si>
    <t>Příčky z cihel broušených tl 140 mm pevnosti P10 s lepenými žebry</t>
  </si>
  <si>
    <t>-901860483</t>
  </si>
  <si>
    <t>Příčky jednoduché z cihel děrovaných spojených na pero a drážku  broušených, lepených tenkovrstvou maltou, pevnost cihel P8, P10, tl. příčky 140 mm</t>
  </si>
  <si>
    <t>"4.NP" (2,4*4)</t>
  </si>
  <si>
    <t>24</t>
  </si>
  <si>
    <t>346244381</t>
  </si>
  <si>
    <t>Plentování jednostranné v do 200 mm válcovaných nosníků cihlami</t>
  </si>
  <si>
    <t>1785779463</t>
  </si>
  <si>
    <t>Plentování ocelových válcovaných nosníků jednostranné cihlami na maltu, výška stojiny do 200 mm</t>
  </si>
  <si>
    <t>"2.NP" (1,5*2*0,2)</t>
  </si>
  <si>
    <t>"4.NP" (3*2*0,2)</t>
  </si>
  <si>
    <t>25</t>
  </si>
  <si>
    <t>346272115</t>
  </si>
  <si>
    <t>Přizdívky ochranné tl 150 mm z pórobetonových přesných příčkovek objemové hmotnosti 500 kg/m3</t>
  </si>
  <si>
    <t>-515053102</t>
  </si>
  <si>
    <t>Přizdívky izolační a ochranné z pórobetonových tvárnic o objemové hmotnosti 500 kg/m3, na tenké maltové lože tloušťky přizdívky 150 mm</t>
  </si>
  <si>
    <t>"4.NP" (1,8*4)</t>
  </si>
  <si>
    <t>26</t>
  </si>
  <si>
    <t>349231811</t>
  </si>
  <si>
    <t>Přizdívka ostění s ozubem z cihel tl do 150 mm</t>
  </si>
  <si>
    <t>1478141415</t>
  </si>
  <si>
    <t>Přizdívka z cihel ostění s ozubem ve vybouraných otvorech, s vysekáním kapes pro zavázaní přes 80 do 150 mm</t>
  </si>
  <si>
    <t>"1.NP" (0,2*1,2)</t>
  </si>
  <si>
    <t>"2.NP" (0,2*1,2)</t>
  </si>
  <si>
    <t>"3.NP" (0,2*1,2)</t>
  </si>
  <si>
    <t>"4.NP" (0,2*1,2)</t>
  </si>
  <si>
    <t>Komunikace pozemní</t>
  </si>
  <si>
    <t>27</t>
  </si>
  <si>
    <t>5642711191R</t>
  </si>
  <si>
    <t xml:space="preserve">Doplnění povrchu zpevněné plochy </t>
  </si>
  <si>
    <t>1793175734</t>
  </si>
  <si>
    <t>5*4-2,42*2,55</t>
  </si>
  <si>
    <t>28</t>
  </si>
  <si>
    <t>5642711291R</t>
  </si>
  <si>
    <t>Úprava záhonu</t>
  </si>
  <si>
    <t>-561009477</t>
  </si>
  <si>
    <t>29</t>
  </si>
  <si>
    <t>564871111</t>
  </si>
  <si>
    <t>Podklad ze štěrkodrtě ŠD tl 250 mm</t>
  </si>
  <si>
    <t>1407287665</t>
  </si>
  <si>
    <t>Podklad ze štěrkodrti ŠD s rozprostřením a zhutněním, po zhutnění tl. 250 mm</t>
  </si>
  <si>
    <t>Úpravy povrchů, podlahy a osazování výplní</t>
  </si>
  <si>
    <t>30</t>
  </si>
  <si>
    <t>611325421</t>
  </si>
  <si>
    <t>Oprava vnitřní vápenocementové štukové omítky stropů v rozsahu plochy do 10%</t>
  </si>
  <si>
    <t>-1527704580</t>
  </si>
  <si>
    <t>Oprava vápenocementové nebo vápenné omítky vnitřních ploch štukové dvouvrstvé, tloušťky do 20 mm stropů, v rozsahu opravované plochy do 10%</t>
  </si>
  <si>
    <t>"učebna přírodních věd" (10,65*7,1)</t>
  </si>
  <si>
    <t>"kabinety" (3,325*7,1)+(5,415*3,6+3,6*1,835)</t>
  </si>
  <si>
    <t>31</t>
  </si>
  <si>
    <t>612135001</t>
  </si>
  <si>
    <t>Vyrovnání podkladu vnitřních stěn maltou vápenocementovou tl do 10 mm</t>
  </si>
  <si>
    <t>-1343224473</t>
  </si>
  <si>
    <t>Vyrovnání nerovností podkladu vnitřních omítaných ploch maltou, tloušťky do 10 mm vápenocementovou stěn</t>
  </si>
  <si>
    <t>"přisekané ostění"</t>
  </si>
  <si>
    <t>"1.NP" (1*0,6)*2</t>
  </si>
  <si>
    <t>"2.NP" (1*0,6)*2+(2,3*0,6)*2</t>
  </si>
  <si>
    <t>"3.NP" (1*0,6)*2</t>
  </si>
  <si>
    <t>"4.NP" (1*0,6)*2+(4,1*0,6)*2+(0,6*2*2)</t>
  </si>
  <si>
    <t>"po otlučených obkladech"</t>
  </si>
  <si>
    <t>"4.NP" (1,4*4+0,85*2+1,385*2+0,6*2)*2-1,2*2-1,4</t>
  </si>
  <si>
    <t>"1.PP vyrovnání základu pod nátěr výtahové šachty" 1,95*1,2</t>
  </si>
  <si>
    <t>"po otlučených římsách" 2,6*5*0,3</t>
  </si>
  <si>
    <t>32</t>
  </si>
  <si>
    <t>612325302</t>
  </si>
  <si>
    <t>Vápenocementová štuková omítka ostění nebo nadpraží</t>
  </si>
  <si>
    <t>611540373</t>
  </si>
  <si>
    <t>Vápenocementová nebo vápenná omítka ostění nebo nadpraží štuková</t>
  </si>
  <si>
    <t xml:space="preserve">"omítka zazdívek a ostění" </t>
  </si>
  <si>
    <t>"1.NP" (0,68*2)*1,2+(0,6*2*2)</t>
  </si>
  <si>
    <t>"2.NP" (0,68*2)*1,2+(0,6*2*2)*2+0,9*2,1*2</t>
  </si>
  <si>
    <t>"3.NP" (0,68*2)*1,2+(0,6*2*2)</t>
  </si>
  <si>
    <t>"4.NP" (0,68*2)*1,2+(0,6*2*2)+(0,8*2*2)+0,6*4*2+0,6*2*2+(1*2,1*2)</t>
  </si>
  <si>
    <t>"2.NP" (0,85*2,1*2)</t>
  </si>
  <si>
    <t>"4.NP" (0,8*2*2)</t>
  </si>
  <si>
    <t>"doplnění napojení omítek na stávající plochy" 25</t>
  </si>
  <si>
    <t>33</t>
  </si>
  <si>
    <t>612325421</t>
  </si>
  <si>
    <t>Oprava vnitřní vápenocementové štukové omítky stěn v rozsahu plochy do 10%</t>
  </si>
  <si>
    <t>-1088813729</t>
  </si>
  <si>
    <t>Oprava vápenocementové nebo vápenné omítky vnitřních ploch štukové dvouvrstvé, tloušťky do 20 mm stěn, v rozsahu opravované plochy do 10%</t>
  </si>
  <si>
    <t>"učebna přírodních věd" (10,65*2+7,1*2)*4-(1,7*2,9*4+1,6*2)+(2,9*2+1,7)*0,6*4</t>
  </si>
  <si>
    <t>"kabinety" (3,325*2+7,1*2)*4-1,6*2+(5,415*2+3,6*4+1,835*2)*4-1,6</t>
  </si>
  <si>
    <t>34</t>
  </si>
  <si>
    <t>612341121</t>
  </si>
  <si>
    <t>Sádrová nebo vápenosádrová omítka hladká jednovrstvá vnitřních stěn nanášená ručně</t>
  </si>
  <si>
    <t>835868813</t>
  </si>
  <si>
    <t>Omítka sádrová nebo vápenosádrová vnitřních ploch nanášená ručně jednovrstvá, tloušťky do 10 mm hladká svislých konstrukcí stěn</t>
  </si>
  <si>
    <t>"2,NP" (3*2)*4</t>
  </si>
  <si>
    <t>"4,NP" (1,8+2,4*2)*4,5</t>
  </si>
  <si>
    <t>35</t>
  </si>
  <si>
    <t>622211011</t>
  </si>
  <si>
    <t>Montáž kontaktního zateplení vnějších stěn z polystyrénových desek tl do 80 mm</t>
  </si>
  <si>
    <t>-386993519</t>
  </si>
  <si>
    <t>Montáž kontaktního zateplení z polystyrenových desek nebo z kombinovaných desek na vnější stěny, tloušťky desek přes 40 do 80 mm</t>
  </si>
  <si>
    <t>(2,42*2+2,55)*1,3</t>
  </si>
  <si>
    <t>36</t>
  </si>
  <si>
    <t>M</t>
  </si>
  <si>
    <t>2837641801M</t>
  </si>
  <si>
    <t>deska z extrudovaného polystyrénu  XPS  60 mm</t>
  </si>
  <si>
    <t>-1707294555</t>
  </si>
  <si>
    <t>9,607*1,02 'Přepočtené koeficientem množství</t>
  </si>
  <si>
    <t>37</t>
  </si>
  <si>
    <t>622325402</t>
  </si>
  <si>
    <t>Oprava vnější vápenné štukové omítky složitosti 3 v rozsahu do 20%</t>
  </si>
  <si>
    <t>-2018367518</t>
  </si>
  <si>
    <t>Oprava vápenné omítky vnějších ploch stupně členitosti 3 štukové, v rozsahu opravované plochy přes 10 do 20%</t>
  </si>
  <si>
    <t>"pro opravu fasády v místě šachty" 2,5*19-1*3*4</t>
  </si>
  <si>
    <t>38</t>
  </si>
  <si>
    <t>631311113</t>
  </si>
  <si>
    <t>Mazanina tl do 80 mm z betonu prostého bez zvýšených nároků na prostředí tř. C 12/15</t>
  </si>
  <si>
    <t>-202521998</t>
  </si>
  <si>
    <t>Mazanina z betonu prostého bez zvýšených nároků na prostředí tl. přes 50 do 80 mm tř. C 12/15</t>
  </si>
  <si>
    <t xml:space="preserve">" doplnění po vybouraném zdivu" </t>
  </si>
  <si>
    <t>"1.NP" (1,1*0,6)*0,1</t>
  </si>
  <si>
    <t>"2.NP" (1,1*0,6)*2*0,1</t>
  </si>
  <si>
    <t>"3.NP" (1,1*0,6)*0,1</t>
  </si>
  <si>
    <t>"4.NP" (1,1*0,6)*2*0,1</t>
  </si>
  <si>
    <t>39</t>
  </si>
  <si>
    <t>631319171</t>
  </si>
  <si>
    <t>Příplatek k mazanině tl do 80 mm za stržení povrchu spodní vrstvy před vložením výztuže</t>
  </si>
  <si>
    <t>-361894845</t>
  </si>
  <si>
    <t>Příplatek k cenám mazanin za stržení povrchu spodní vrstvy mazaniny latí před vložením výztuže nebo pletiva pro tl. obou vrstev mazaniny přes 50 do 80 mm</t>
  </si>
  <si>
    <t>40</t>
  </si>
  <si>
    <t>631362021</t>
  </si>
  <si>
    <t>Výztuž mazanin svařovanými sítěmi Kari</t>
  </si>
  <si>
    <t>-1182052973</t>
  </si>
  <si>
    <t>Výztuž mazanin ze svařovaných sítí z drátů typu KARI</t>
  </si>
  <si>
    <t>"1.NP" (1,1*0,6)*1,3*0,00444</t>
  </si>
  <si>
    <t>"2.NP" (1,1*0,6)*2*1,3*0,00444</t>
  </si>
  <si>
    <t>"3.NP" (1,1*0,6)*1,3*0,00444</t>
  </si>
  <si>
    <t>"4.NP" (1,1*0,6)*2*1,3*0,00444</t>
  </si>
  <si>
    <t>41</t>
  </si>
  <si>
    <t>632451415</t>
  </si>
  <si>
    <t>Potěr pískocementový tl do 10 mm tř. C 20 běžný</t>
  </si>
  <si>
    <t>-1190261879</t>
  </si>
  <si>
    <t>Potěr pískocementový běžný tl. do 10 mm tř. C 20</t>
  </si>
  <si>
    <t>"4.NP - demontované vlysy" (6,8*5,7+6,8*6,65)</t>
  </si>
  <si>
    <t>42</t>
  </si>
  <si>
    <t>642942111</t>
  </si>
  <si>
    <t>Osazování zárubní nebo rámů dveřních kovových do 2,5 m2 na MC</t>
  </si>
  <si>
    <t>kus</t>
  </si>
  <si>
    <t>-1308298765</t>
  </si>
  <si>
    <t>Osazování zárubní nebo rámů kovových dveřních lisovaných nebo z úhelníků bez dveřních křídel, na cementovou maltu, plochy otvoru do 2,5 m2</t>
  </si>
  <si>
    <t>"2.NP" 2</t>
  </si>
  <si>
    <t>"4.NP" 1</t>
  </si>
  <si>
    <t>43</t>
  </si>
  <si>
    <t>553311410</t>
  </si>
  <si>
    <t>zárubeň ocelová pro běžné zdění H 145 700 L/P</t>
  </si>
  <si>
    <t>-122017889</t>
  </si>
  <si>
    <t>zárubeň ocelová pro běžné zdění hranatý profil 145 700 L/P</t>
  </si>
  <si>
    <t>"2.NP" 1</t>
  </si>
  <si>
    <t>44</t>
  </si>
  <si>
    <t>553311430</t>
  </si>
  <si>
    <t>zárubeň ocelová pro běžné zdění H 145 800 L/P</t>
  </si>
  <si>
    <t>-2046423196</t>
  </si>
  <si>
    <t>zárubeň ocelová pro běžné zdění hranatý profil 145 800 L/P</t>
  </si>
  <si>
    <t>45</t>
  </si>
  <si>
    <t>553311450</t>
  </si>
  <si>
    <t>zárubeň ocelová pro běžné zdění H 145 900 L/P</t>
  </si>
  <si>
    <t>1232899253</t>
  </si>
  <si>
    <t>zárubeň ocelová pro běžné zdění hranatý profil 145 900 L/P</t>
  </si>
  <si>
    <t>Ostatní konstrukce a práce, bourání</t>
  </si>
  <si>
    <t>46</t>
  </si>
  <si>
    <t>919735112</t>
  </si>
  <si>
    <t>Řezání stávajícího živičného krytu hl do 100 mm</t>
  </si>
  <si>
    <t>m</t>
  </si>
  <si>
    <t>-498992767</t>
  </si>
  <si>
    <t>Řezání stávajícího živičného krytu nebo podkladu hloubky přes 50 do 100 mm</t>
  </si>
  <si>
    <t>5+2*4</t>
  </si>
  <si>
    <t>47</t>
  </si>
  <si>
    <t>941111121</t>
  </si>
  <si>
    <t>Montáž lešení řadového trubkového lehkého s podlahami zatížení do 200 kg/m2 š do 1,2 m v do 10 m</t>
  </si>
  <si>
    <t>-239995324</t>
  </si>
  <si>
    <t>Montáž lešení řadového trubkového lehkého pracovního s podlahami s provozním zatížením tř. 3 do 200 kg/m2 šířky tř. W09 přes 0,9 do 1,2 m, výšky do 10 m</t>
  </si>
  <si>
    <t>"pro opravu fasády v místě šachty" 2,5*19</t>
  </si>
  <si>
    <t>48</t>
  </si>
  <si>
    <t>941111221</t>
  </si>
  <si>
    <t>Příplatek k lešení řadovému trubkovému lehkému s podlahami š 1,2 m v 10 m za první a ZKD den použití</t>
  </si>
  <si>
    <t>-1879580969</t>
  </si>
  <si>
    <t>Montáž lešení řadového trubkového lehkého pracovního s podlahami s provozním zatížením tř. 3 do 200 kg/m2 Příplatek za první a každý další den použití lešení k ceně -1121</t>
  </si>
  <si>
    <t>47,5*45 'Přepočtené koeficientem množství</t>
  </si>
  <si>
    <t>49</t>
  </si>
  <si>
    <t>941111821</t>
  </si>
  <si>
    <t>Demontáž lešení řadového trubkového lehkého s podlahami zatížení do 200 kg/m2 š do 1,2 m v do 10 m</t>
  </si>
  <si>
    <t>964668569</t>
  </si>
  <si>
    <t>Demontáž lešení řadového trubkového lehkého pracovního s podlahami s provozním zatížením tř. 3 do 200 kg/m2 šířky tř. W09 přes 0,9 do 1,2 m, výšky do 10 m</t>
  </si>
  <si>
    <t>50</t>
  </si>
  <si>
    <t>949101111</t>
  </si>
  <si>
    <t>Lešení pomocné pro objekty pozemních staveb s lešeňovou podlahou v do 1,9 m zatížení do 150 kg/m2</t>
  </si>
  <si>
    <t>985976888</t>
  </si>
  <si>
    <t>Lešení pomocné pracovní pro objekty pozemních staveb pro zatížení do 150 kg/m2, o výšce lešeňové podlahy do 1,9 m</t>
  </si>
  <si>
    <t>"1.NP" 4</t>
  </si>
  <si>
    <t>"2.NP" 4+3*2</t>
  </si>
  <si>
    <t>"3.NP" 4</t>
  </si>
  <si>
    <t>"4.NP" (4)+1,8*2,2+2,2*1,5</t>
  </si>
  <si>
    <t>"4.NP" (6,8*5,7+6,8*6,65)</t>
  </si>
  <si>
    <t>51</t>
  </si>
  <si>
    <t>952901111</t>
  </si>
  <si>
    <t>Vyčištění budov bytové a občanské výstavby při výšce podlaží do 4 m</t>
  </si>
  <si>
    <t>-2113315001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</si>
  <si>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</si>
  <si>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"1.NP"5</t>
  </si>
  <si>
    <t>"2.NP" 5+15</t>
  </si>
  <si>
    <t>"3.NP"5</t>
  </si>
  <si>
    <t>"4.NP" 5+90+26+5+5</t>
  </si>
  <si>
    <t>52</t>
  </si>
  <si>
    <t>953312122</t>
  </si>
  <si>
    <t>Vložky do svislých dilatačních spár z extrudovaných polystyrénových desek tl 20 mm</t>
  </si>
  <si>
    <t>-1095605343</t>
  </si>
  <si>
    <t>Vložky svislé do dilatačních spár z polystyrenových desek extrudovaných včetně dodání a osazení, v jakémkoliv zdivu přes 10 do 20 mm</t>
  </si>
  <si>
    <t>" XPS tl.20mm v podzenmí části" (2,6*1,9)</t>
  </si>
  <si>
    <t>53</t>
  </si>
  <si>
    <t>966031314</t>
  </si>
  <si>
    <t>Vybourání částí říms z cihel vyložených do 250 mm tl přes 300 mm</t>
  </si>
  <si>
    <t>834645768</t>
  </si>
  <si>
    <t>Vybourání částí říms z cihel vyložených do 250 mm tl. přes 300 mm</t>
  </si>
  <si>
    <t>2,6*5</t>
  </si>
  <si>
    <t>54</t>
  </si>
  <si>
    <t>967031142</t>
  </si>
  <si>
    <t>Přisekání rovných ostění v cihelném zdivu na MC</t>
  </si>
  <si>
    <t>873641659</t>
  </si>
  <si>
    <t>Přisekání (špicování) plošné nebo rovných ostění zdiva z cihel pálených rovných ostění, bez odstupu, po hrubém vybourání otvorů, na maltu cementovou</t>
  </si>
  <si>
    <t>55</t>
  </si>
  <si>
    <t>968062357</t>
  </si>
  <si>
    <t>Vybourání dřevěných rámů oken dvojitých včetně křídel pl přes 4 m2</t>
  </si>
  <si>
    <t>-508453738</t>
  </si>
  <si>
    <t>Vybourání dřevěných rámů oken s křídly, dveřních zárubní, vrat, stěn, ostění nebo obkladů rámů oken s křídly dvojitých, plochy přes 4 m2</t>
  </si>
  <si>
    <t>"1.NP" (1,95*2,92)</t>
  </si>
  <si>
    <t>"2.NP" (1,95*2,92)</t>
  </si>
  <si>
    <t>"3.NP" (1,95*2,92)</t>
  </si>
  <si>
    <t>"4.NP" (1,95*2,92)</t>
  </si>
  <si>
    <t>56</t>
  </si>
  <si>
    <t>968072455</t>
  </si>
  <si>
    <t>Vybourání kovových dveřních zárubní pl do 2 m2</t>
  </si>
  <si>
    <t>-205342569</t>
  </si>
  <si>
    <t>Vybourání kovových rámů oken s křídly, dveřních zárubní, vrat, stěn, ostění nebo obkladů dveřních zárubní, plochy do 2 m2</t>
  </si>
  <si>
    <t>"2.NP" 0,75*2,1</t>
  </si>
  <si>
    <t>"4.NP" 0,8*2+0,75*2,1+0,7*2</t>
  </si>
  <si>
    <t>57</t>
  </si>
  <si>
    <t>971033331</t>
  </si>
  <si>
    <t>Vybourání otvorů ve zdivu cihelném pl do 0,09 m2 na MVC nebo MV tl do 150 mm</t>
  </si>
  <si>
    <t>1819331700</t>
  </si>
  <si>
    <t>Vybourání otvorů ve zdivu základovém nebo nadzákladovém z cihel, tvárnic, příčkovek z cihel pálených na maltu vápennou nebo vápenocementovou plochy do 0,09 m2, tl. do 150 mm</t>
  </si>
  <si>
    <t>"4.NP"1</t>
  </si>
  <si>
    <t>58</t>
  </si>
  <si>
    <t>971033361</t>
  </si>
  <si>
    <t>Vybourání otvorů ve zdivu cihelném pl do 0,09 m2 na MVC nebo MV tl do 600 mm</t>
  </si>
  <si>
    <t>272109348</t>
  </si>
  <si>
    <t>Vybourání otvorů ve zdivu základovém nebo nadzákladovém z cihel, tvárnic, příčkovek z cihel pálených na maltu vápennou nebo vápenocementovou plochy do 0,09 m2, tl. do 600 mm</t>
  </si>
  <si>
    <t>59</t>
  </si>
  <si>
    <t>971033631</t>
  </si>
  <si>
    <t>Vybourání otvorů ve zdivu cihelném pl do 4 m2 na MVC nebo MV tl do 150 mm</t>
  </si>
  <si>
    <t>-1886175050</t>
  </si>
  <si>
    <t>Vybourání otvorů ve zdivu základovém nebo nadzákladovém z cihel, tvárnic, příčkovek z cihel pálených na maltu vápennou nebo vápenocementovou plochy do 4 m2, tl. do 150 mm</t>
  </si>
  <si>
    <t>"4.NP" (1,4*4-0,7*2)</t>
  </si>
  <si>
    <t>60</t>
  </si>
  <si>
    <t>971033651</t>
  </si>
  <si>
    <t>Vybourání otvorů ve zdivu cihelném pl do 4 m2 na MVC nebo MV tl do 600 mm</t>
  </si>
  <si>
    <t>-1080854314</t>
  </si>
  <si>
    <t>Vybourání otvorů ve zdivu základovém nebo nadzákladovém z cihel, tvárnic, příčkovek z cihel pálených na maltu vápennou nebo vápenocementovou plochy do 4 m2, tl. do 600 mm</t>
  </si>
  <si>
    <t>"1.NP" (1,25*1*0,6)</t>
  </si>
  <si>
    <t>"2.NP" (1,25*1*0,6)+(1*2,3*0,6)</t>
  </si>
  <si>
    <t>"3.NP" (1,25*1*0,6)</t>
  </si>
  <si>
    <t>"4.NP" (1,25*1*0,6)+(2,4*4,1*0,6)</t>
  </si>
  <si>
    <t>61</t>
  </si>
  <si>
    <t>973031325</t>
  </si>
  <si>
    <t>Vysekání kapes ve zdivu cihelném na MV nebo MVC pl do 0,10 m2 hl do 300 mm</t>
  </si>
  <si>
    <t>-1026092609</t>
  </si>
  <si>
    <t>Vysekání výklenků nebo kapes ve zdivu z cihel na maltu vápennou nebo vápenocementovou kapes, plochy do 0,10 m2, hl. do 300 mm</t>
  </si>
  <si>
    <t>"1.NP" (2)</t>
  </si>
  <si>
    <t>"2.NP" (2)</t>
  </si>
  <si>
    <t>"3.NP" (2)</t>
  </si>
  <si>
    <t>"4.NP" (2)</t>
  </si>
  <si>
    <t>62</t>
  </si>
  <si>
    <t>974031664</t>
  </si>
  <si>
    <t>Vysekání rýh ve zdivu cihelném pro vtahování nosníků hl do 150 mm v do 150 mm</t>
  </si>
  <si>
    <t>-1448123324</t>
  </si>
  <si>
    <t>Vysekání rýh ve zdivu cihelném na maltu vápennou nebo vápenocementovou pro vtahování nosníků do zdí, před vybouráním otvoru do hl. 150 mm, při v. nosníku do 150 mm</t>
  </si>
  <si>
    <t>"2.NP" 1,5*2</t>
  </si>
  <si>
    <t>63</t>
  </si>
  <si>
    <t>974031666</t>
  </si>
  <si>
    <t>Vysekání rýh ve zdivu cihelném pro vtahování nosníků hl do 150 mm v do 250 mm</t>
  </si>
  <si>
    <t>636328994</t>
  </si>
  <si>
    <t>Vysekání rýh ve zdivu cihelném na maltu vápennou nebo vápenocementovou pro vtahování nosníků do zdí, před vybouráním otvoru do hl. 150 mm, při v. nosníku do 250 mm</t>
  </si>
  <si>
    <t>"4.NP" 3*2</t>
  </si>
  <si>
    <t>997</t>
  </si>
  <si>
    <t>Přesun sutě</t>
  </si>
  <si>
    <t>64</t>
  </si>
  <si>
    <t>997013111</t>
  </si>
  <si>
    <t>Vnitrostaveništní doprava suti a vybouraných hmot pro budovy v do 6 m s použitím mechanizace</t>
  </si>
  <si>
    <t>616159188</t>
  </si>
  <si>
    <t>Vnitrostaveništní doprava suti a vybouraných hmot vodorovně do 50 m svisle s použitím mechanizace pro budovy a haly výšky do 6 m</t>
  </si>
  <si>
    <t>65</t>
  </si>
  <si>
    <t>997013501</t>
  </si>
  <si>
    <t>Odvoz suti a vybouraných hmot na skládku nebo meziskládku do 1 km se složením</t>
  </si>
  <si>
    <t>-1126136964</t>
  </si>
  <si>
    <t>Odvoz suti a vybouraných hmot na skládku nebo meziskládku se složením, na vzdálenost do 1 km</t>
  </si>
  <si>
    <t>66</t>
  </si>
  <si>
    <t>997013509</t>
  </si>
  <si>
    <t>Příplatek k odvozu suti a vybouraných hmot na skládku ZKD 1 km přes 1 km</t>
  </si>
  <si>
    <t>-133845506</t>
  </si>
  <si>
    <t>Odvoz suti a vybouraných hmot na skládku nebo meziskládku se složením, na vzdálenost Příplatek k ceně za každý další i započatý 1 km přes 1 km</t>
  </si>
  <si>
    <t>43,391*14 'Přepočtené koeficientem množství</t>
  </si>
  <si>
    <t>67</t>
  </si>
  <si>
    <t>997013801</t>
  </si>
  <si>
    <t>Poplatek za uložení stavebního betonového odpadu na skládce (skládkovné)</t>
  </si>
  <si>
    <t>990923739</t>
  </si>
  <si>
    <t>Poplatek za uložení stavebního odpadu na skládce (skládkovné) betonového</t>
  </si>
  <si>
    <t>43,391*0,2 'Přepočtené koeficientem množství</t>
  </si>
  <si>
    <t>68</t>
  </si>
  <si>
    <t>997013803</t>
  </si>
  <si>
    <t>Poplatek za uložení stavebního odpadu z keramických materiálů na skládce (skládkovné)</t>
  </si>
  <si>
    <t>-1751137669</t>
  </si>
  <si>
    <t>Poplatek za uložení stavebního odpadu na skládce (skládkovné) z keramických materiálů</t>
  </si>
  <si>
    <t>43,391*0,75 'Přepočtené koeficientem množství</t>
  </si>
  <si>
    <t>69</t>
  </si>
  <si>
    <t>997013811</t>
  </si>
  <si>
    <t>Poplatek za uložení stavebního dřevěného odpadu na skládce (skládkovné)</t>
  </si>
  <si>
    <t>-1943195874</t>
  </si>
  <si>
    <t>Poplatek za uložení stavebního odpadu na skládce (skládkovné) dřevěného</t>
  </si>
  <si>
    <t>43,391*0,05 'Přepočtené koeficientem množství</t>
  </si>
  <si>
    <t>998</t>
  </si>
  <si>
    <t>Přesun hmot</t>
  </si>
  <si>
    <t>70</t>
  </si>
  <si>
    <t>998017003</t>
  </si>
  <si>
    <t>Přesun hmot s omezením mechanizace pro budovy v do 24 m</t>
  </si>
  <si>
    <t>579036272</t>
  </si>
  <si>
    <t>Přesun hmot pro budovy občanské výstavby, bydlení, výrobu a služby s omezením mechanizace vodorovná dopravní vzdálenost do 100 m pro budovy s jakoukoliv nosnou konstrukcí výšky přes 12 do 24 m</t>
  </si>
  <si>
    <t>PSV</t>
  </si>
  <si>
    <t>Práce a dodávky PSV</t>
  </si>
  <si>
    <t>711</t>
  </si>
  <si>
    <t>Izolace proti vodě, vlhkosti a plynům</t>
  </si>
  <si>
    <t>71</t>
  </si>
  <si>
    <t>711111001</t>
  </si>
  <si>
    <t>Provedení izolace proti zemní vlhkosti vodorovné za studena nátěrem penetračním</t>
  </si>
  <si>
    <t>-297326878</t>
  </si>
  <si>
    <t>Provedení izolace proti zemní vlhkosti natěradly a tmely za studena na ploše vodorovné V nátěrem penetračním</t>
  </si>
  <si>
    <t>2,55*2,42</t>
  </si>
  <si>
    <t>72</t>
  </si>
  <si>
    <t>111631500</t>
  </si>
  <si>
    <t>lak asfaltový ALP/9 (t) bal 9 kg</t>
  </si>
  <si>
    <t>-712031038</t>
  </si>
  <si>
    <t>Výrobky asfaltové izolační a zálivkové hmoty asfalty oxidované stavebně-izolační k penetraci suchých a očištěných podkladů pod asfaltové izolační krytiny a izolace ALP/9 bal 9 kg</t>
  </si>
  <si>
    <t>P</t>
  </si>
  <si>
    <t>Poznámka k položce:
Spotřeba 0,3-0,4kg/m2 dle povrchu, ředidlo technický benzín</t>
  </si>
  <si>
    <t>6,171*0,0003 'Přepočtené koeficientem množství</t>
  </si>
  <si>
    <t>73</t>
  </si>
  <si>
    <t>711112001</t>
  </si>
  <si>
    <t>Provedení izolace proti zemní vlhkosti svislé za studena nátěrem penetračním</t>
  </si>
  <si>
    <t>1285073669</t>
  </si>
  <si>
    <t>Provedení izolace proti zemní vlhkosti natěradly a tmely za studena na ploše svislé S nátěrem penetračním</t>
  </si>
  <si>
    <t>74</t>
  </si>
  <si>
    <t>419552840</t>
  </si>
  <si>
    <t>9,607*0,0003 'Přepočtené koeficientem množství</t>
  </si>
  <si>
    <t>75</t>
  </si>
  <si>
    <t>711141559</t>
  </si>
  <si>
    <t>Provedení izolace proti zemní vlhkosti pásy přitavením vodorovné NAIP</t>
  </si>
  <si>
    <t>-1956578438</t>
  </si>
  <si>
    <t>Provedení izolace proti zemní vlhkosti pásy přitavením NAIP na ploše vodorovné V</t>
  </si>
  <si>
    <t>76</t>
  </si>
  <si>
    <t>6283611001M</t>
  </si>
  <si>
    <t>pás těžký asfaltovaný s odolností proti radonu - střední riziko</t>
  </si>
  <si>
    <t>66548918</t>
  </si>
  <si>
    <t>6,171*1,15 'Přepočtené koeficientem množství</t>
  </si>
  <si>
    <t>77</t>
  </si>
  <si>
    <t>711142559</t>
  </si>
  <si>
    <t>Provedení izolace proti zemní vlhkosti pásy přitavením svislé NAIP</t>
  </si>
  <si>
    <t>-666587664</t>
  </si>
  <si>
    <t>Provedení izolace proti zemní vlhkosti pásy přitavením NAIP na ploše svislé S</t>
  </si>
  <si>
    <t>78</t>
  </si>
  <si>
    <t>529214168</t>
  </si>
  <si>
    <t>9,607*1,2 'Přepočtené koeficientem množství</t>
  </si>
  <si>
    <t>79</t>
  </si>
  <si>
    <t>998711103</t>
  </si>
  <si>
    <t>Přesun hmot tonážní pro izolace proti vodě, vlhkosti a plynům v objektech výšky do 60 m</t>
  </si>
  <si>
    <t>1669455539</t>
  </si>
  <si>
    <t>Přesun hmot pro izolace proti vodě, vlhkosti a plynům stanovený z hmotnosti přesunovaného materiálu vodorovná dopravní vzdálenost do 50 m v objektech výšky přes 12 do 60 m</t>
  </si>
  <si>
    <t>725</t>
  </si>
  <si>
    <t>Zdravotechnika - zařizovací předměty</t>
  </si>
  <si>
    <t>80</t>
  </si>
  <si>
    <t>725110811</t>
  </si>
  <si>
    <t>Demontáž klozetů splachovací s nádrží</t>
  </si>
  <si>
    <t>soubor</t>
  </si>
  <si>
    <t>-1626790947</t>
  </si>
  <si>
    <t>Demontáž klozetů splachovacích s nádrží nebo tlakovým splachovačem</t>
  </si>
  <si>
    <t>81</t>
  </si>
  <si>
    <t>7251120091R</t>
  </si>
  <si>
    <t>Montáž a dodávka wc invalidé včetně úpravy napojení na rozvody</t>
  </si>
  <si>
    <t>1657131413</t>
  </si>
  <si>
    <t>82</t>
  </si>
  <si>
    <t>7251120092R</t>
  </si>
  <si>
    <t>Montáž a dodávka umyvadlo invalidé včetně úpravy napojení na rozvody</t>
  </si>
  <si>
    <t>1239430543</t>
  </si>
  <si>
    <t>83</t>
  </si>
  <si>
    <t>7251120093R</t>
  </si>
  <si>
    <t>Montáž a dodávka umyvadlo včetně úpravy napojení na rozvody</t>
  </si>
  <si>
    <t>1753636621</t>
  </si>
  <si>
    <t>84</t>
  </si>
  <si>
    <t>7251120094R</t>
  </si>
  <si>
    <t>Montáž a dodávka kuchyňské skříňky s dřezem včetně úpravy napojení na rozvody</t>
  </si>
  <si>
    <t>585774899</t>
  </si>
  <si>
    <t>85</t>
  </si>
  <si>
    <t>7251120095R</t>
  </si>
  <si>
    <t>Montáž a dodávka baterie</t>
  </si>
  <si>
    <t>591285647</t>
  </si>
  <si>
    <t>86</t>
  </si>
  <si>
    <t>725210821</t>
  </si>
  <si>
    <t>Demontáž umyvadel bez výtokových armatur</t>
  </si>
  <si>
    <t>305601260</t>
  </si>
  <si>
    <t>Demontáž umyvadel bez výtokových armatur umyvadel</t>
  </si>
  <si>
    <t>"4.NP"2</t>
  </si>
  <si>
    <t>87</t>
  </si>
  <si>
    <t>725820801</t>
  </si>
  <si>
    <t>Demontáž baterie nástěnné do G 3 / 4</t>
  </si>
  <si>
    <t>-1978136117</t>
  </si>
  <si>
    <t>Demontáž baterií nástěnných do G 3/4</t>
  </si>
  <si>
    <t>88</t>
  </si>
  <si>
    <t>998725202</t>
  </si>
  <si>
    <t>Přesun hmot procentní pro zařizovací předměty v objektech v do 12 m</t>
  </si>
  <si>
    <t>%</t>
  </si>
  <si>
    <t>425990595</t>
  </si>
  <si>
    <t>Přesun hmot pro zařizovací předměty stanovený procentní sazbou (%) z ceny vodorovná dopravní vzdálenost do 50 m v objektech výšky přes 6 do 12 m</t>
  </si>
  <si>
    <t>763</t>
  </si>
  <si>
    <t>Konstrukce suché výstavby</t>
  </si>
  <si>
    <t>89</t>
  </si>
  <si>
    <t>763131451</t>
  </si>
  <si>
    <t>SDK podhled deska 1xH2 12,5 bez TI dvouvrstvá spodní kce profil CD+UD</t>
  </si>
  <si>
    <t>-536922070</t>
  </si>
  <si>
    <t>Podhled ze sádrokartonových desek dvouvrstvá zavěšená spodní konstrukce z ocelových profilů CD, UD jednoduše opláštěná deskou impregnovanou H2, tl. 12,5 mm, bez TI</t>
  </si>
  <si>
    <t>"4.NP" (1,8*2,25)</t>
  </si>
  <si>
    <t>90</t>
  </si>
  <si>
    <t>763164531</t>
  </si>
  <si>
    <t>SDK obklad kovových kcí tvaru L š do 0,8 m desky 1xA 12,5</t>
  </si>
  <si>
    <t>-415287514</t>
  </si>
  <si>
    <t>Obklad ze sádrokartonových desek konstrukcí kovových včetně ochranných úhelníků ve tvaru L rozvinuté šíře přes 0,4 do 0,8 m, opláštěný deskou standardní A, tl. 12,5 mm</t>
  </si>
  <si>
    <t>"4.NP" 4,5</t>
  </si>
  <si>
    <t>91</t>
  </si>
  <si>
    <t>7632611991R</t>
  </si>
  <si>
    <t>Obložení konstrukcí z SDK desek</t>
  </si>
  <si>
    <t>-1152600527</t>
  </si>
  <si>
    <t>"1.NP" (0,6*2+0,2*2)*2</t>
  </si>
  <si>
    <t>"2.NP" (0,6*2+0,2*2)*2</t>
  </si>
  <si>
    <t>"3.NP" (0,6*2+0,2*2)*2</t>
  </si>
  <si>
    <t>"4.NP" (0,6*2+0,2*2)*2</t>
  </si>
  <si>
    <t>92</t>
  </si>
  <si>
    <t>998763202</t>
  </si>
  <si>
    <t>Přesun hmot procentní pro dřevostavby v objektech v do 24 m</t>
  </si>
  <si>
    <t>-1643191854</t>
  </si>
  <si>
    <t>Přesun hmot pro dřevostavby stanovený procentní sazbou (%) z ceny vodorovná dopravní vzdálenost do 50 m v objektech výšky přes 12 do 24 m</t>
  </si>
  <si>
    <t>764</t>
  </si>
  <si>
    <t>Konstrukce klempířské</t>
  </si>
  <si>
    <t>93</t>
  </si>
  <si>
    <t>764002851</t>
  </si>
  <si>
    <t>Demontáž oplechování parapetů do suti</t>
  </si>
  <si>
    <t>379830337</t>
  </si>
  <si>
    <t>Demontáž klempířských konstrukcí oplechování parapetů do suti</t>
  </si>
  <si>
    <t>94</t>
  </si>
  <si>
    <t>764511601</t>
  </si>
  <si>
    <t>Žlab podokapní půlkruhový z Pz s povrchovou úpravou rš 250 mm</t>
  </si>
  <si>
    <t>-2103645907</t>
  </si>
  <si>
    <t>Žlab podokapní z pozinkovaného plechu s povrchovou úpravou včetně háků a čel půlkruhový rš 250 mm</t>
  </si>
  <si>
    <t>95</t>
  </si>
  <si>
    <t>764511641</t>
  </si>
  <si>
    <t>Kotlík oválný (trychtýřový) pro podokapní žlaby z Pz s povrchovou úpravou 250/87 mm</t>
  </si>
  <si>
    <t>-643556292</t>
  </si>
  <si>
    <t>Žlab podokapní z pozinkovaného plechu s povrchovou úpravou včetně háků a čel kotlík oválný (trychtýřový), rš žlabu/průměr svodu 250/87 mm</t>
  </si>
  <si>
    <t>96</t>
  </si>
  <si>
    <t>764518622</t>
  </si>
  <si>
    <t>Svody kruhové včetně objímek, kolen, odskoků z Pz s povrchovou úpravou průměru 100 mm</t>
  </si>
  <si>
    <t>1161564468</t>
  </si>
  <si>
    <t>Svod z pozinkovaného plechu s upraveným povrchem včetně objímek, kolen a odskoků kruhový, průměru 100 mm</t>
  </si>
  <si>
    <t>97</t>
  </si>
  <si>
    <t>998764103</t>
  </si>
  <si>
    <t>Přesun hmot tonážní pro konstrukce klempířské v objektech v do 24 m</t>
  </si>
  <si>
    <t>-1663300968</t>
  </si>
  <si>
    <t>Přesun hmot pro konstrukce klempířské stanovený z hmotnosti přesunovaného materiálu vodorovná dopravní vzdálenost do 50 m v objektech výšky přes 12 do 24 m</t>
  </si>
  <si>
    <t>766</t>
  </si>
  <si>
    <t>Konstrukce truhlářské</t>
  </si>
  <si>
    <t>98</t>
  </si>
  <si>
    <t>766621211</t>
  </si>
  <si>
    <t>Montáž dřevěných oken plochy přes 1 m2 otevíravých výšky do 1,5 m s rámem do zdiva</t>
  </si>
  <si>
    <t>-1826913712</t>
  </si>
  <si>
    <t>Montáž oken dřevěných včetně montáže rámu na polyuretanovou pěnu plochy přes 1 m2 otevíravých nebo sklápěcích do zdiva, výšky do 1,5 m</t>
  </si>
  <si>
    <t>"1.NP" (1,95*1,5)</t>
  </si>
  <si>
    <t>"2.NP" (1,95*1,5)</t>
  </si>
  <si>
    <t>"3.NP" (1,95*1,5)</t>
  </si>
  <si>
    <t>"4.NP" (1,95*1,52)</t>
  </si>
  <si>
    <t>99</t>
  </si>
  <si>
    <t>6113057211M</t>
  </si>
  <si>
    <t>dodávka okna dřevěného obloukového</t>
  </si>
  <si>
    <t>-566403203</t>
  </si>
  <si>
    <t>100</t>
  </si>
  <si>
    <t>766660001</t>
  </si>
  <si>
    <t>Montáž dveřních křídel otvíravých 1křídlových š do 0,8 m do ocelové zárubně</t>
  </si>
  <si>
    <t>-1378800906</t>
  </si>
  <si>
    <t>Montáž dveřních křídel dřevěných nebo plastových otevíravých do ocelové zárubně povrchově upravených jednokřídlových, šířky do 800 mm</t>
  </si>
  <si>
    <t>101</t>
  </si>
  <si>
    <t>6116005191M</t>
  </si>
  <si>
    <t>dveře dřevěné vnitřní hladké plné 1křídlové 70x197 CPL včetně kování</t>
  </si>
  <si>
    <t>-1532464608</t>
  </si>
  <si>
    <t>102</t>
  </si>
  <si>
    <t>6116005192M</t>
  </si>
  <si>
    <t>dveře dřevěné vnitřní hladké plné 1křídlové 80x197 CPL včetně kování</t>
  </si>
  <si>
    <t>-844917678</t>
  </si>
  <si>
    <t>103</t>
  </si>
  <si>
    <t>6116005193M</t>
  </si>
  <si>
    <t>dveře dřevěné vnitřní hladké plné 1křídlové 90x197 CPL včetně kování</t>
  </si>
  <si>
    <t>-349827475</t>
  </si>
  <si>
    <t>104</t>
  </si>
  <si>
    <t>7666619921R</t>
  </si>
  <si>
    <t>Podhled a protihlukovou úpravou</t>
  </si>
  <si>
    <t>1399680597</t>
  </si>
  <si>
    <t>105</t>
  </si>
  <si>
    <t>7666619922R</t>
  </si>
  <si>
    <t>Obklad stěn s protihlukovou úpravou</t>
  </si>
  <si>
    <t>755717645</t>
  </si>
  <si>
    <t>"4.NP" (6,8*2+6,65*2+6,8*2+5,7*2)*4-(1,9*2,9*4+1,6*2)</t>
  </si>
  <si>
    <t>106</t>
  </si>
  <si>
    <t>7666619951R</t>
  </si>
  <si>
    <t>Montáž a dodávka laviček</t>
  </si>
  <si>
    <t>-820943604</t>
  </si>
  <si>
    <t>107</t>
  </si>
  <si>
    <t>766691914</t>
  </si>
  <si>
    <t>Vyvěšení nebo zavěšení dřevěných křídel dveří pl do 2 m2</t>
  </si>
  <si>
    <t>1180987256</t>
  </si>
  <si>
    <t>Ostatní práce vyvěšení nebo zavěšení křídel s případným uložením a opětovným zavěšením po provedení stavebních změn dřevěných dveřních, plochy do 2 m2</t>
  </si>
  <si>
    <t>"4.NP" 1+1+1</t>
  </si>
  <si>
    <t>108</t>
  </si>
  <si>
    <t>7666919191R</t>
  </si>
  <si>
    <t>Demontáž podhledu</t>
  </si>
  <si>
    <t>-1837892174</t>
  </si>
  <si>
    <t>109</t>
  </si>
  <si>
    <t>7666919192R</t>
  </si>
  <si>
    <t>Demontáž obkladu stěn</t>
  </si>
  <si>
    <t>224698069</t>
  </si>
  <si>
    <t>"4.NP" (6,8*2+6,65*2)*4-(1,9*2,9*2+1,6)</t>
  </si>
  <si>
    <t>110</t>
  </si>
  <si>
    <t>998766203</t>
  </si>
  <si>
    <t>Přesun hmot procentní pro konstrukce truhlářské v objektech v do 24 m</t>
  </si>
  <si>
    <t>-1023022549</t>
  </si>
  <si>
    <t>Přesun hmot pro konstrukce truhlářské stanovený procentní sazbou (%) z ceny vodorovná dopravní vzdálenost do 50 m v objektech výšky přes 12 do 24 m</t>
  </si>
  <si>
    <t>767</t>
  </si>
  <si>
    <t>Konstrukce zámečnické</t>
  </si>
  <si>
    <t>111</t>
  </si>
  <si>
    <t>76799511911R</t>
  </si>
  <si>
    <t>Montáž a dodávka ocelové konstrukce výtahové šachty včetně kotvení a povrchových úprav</t>
  </si>
  <si>
    <t>437568764</t>
  </si>
  <si>
    <t>112</t>
  </si>
  <si>
    <t>76799511912R</t>
  </si>
  <si>
    <t>Montáž a dodávka proskleného opláštění výtahové šachty - kompletní provedení</t>
  </si>
  <si>
    <t>kpl</t>
  </si>
  <si>
    <t>-193908445</t>
  </si>
  <si>
    <t>113</t>
  </si>
  <si>
    <t>76799511991R</t>
  </si>
  <si>
    <t>Montáž a dodávka pevného madla Z1</t>
  </si>
  <si>
    <t>-1089443221</t>
  </si>
  <si>
    <t>114</t>
  </si>
  <si>
    <t>76799511992R</t>
  </si>
  <si>
    <t>Montáž a dodávka sklopného madla Z2</t>
  </si>
  <si>
    <t>-1101500869</t>
  </si>
  <si>
    <t>115</t>
  </si>
  <si>
    <t>76799511993R</t>
  </si>
  <si>
    <t>Montáž a dodávka svislého madla Z3</t>
  </si>
  <si>
    <t>-1529485122</t>
  </si>
  <si>
    <t>116</t>
  </si>
  <si>
    <t>76799511994R</t>
  </si>
  <si>
    <t>Montáž a dodávka vodorovného madla Z4</t>
  </si>
  <si>
    <t>-2047366990</t>
  </si>
  <si>
    <t>117</t>
  </si>
  <si>
    <t>998767203</t>
  </si>
  <si>
    <t>Přesun hmot procentní pro zámečnické konstrukce v objektech v do 24 m</t>
  </si>
  <si>
    <t>-1301679826</t>
  </si>
  <si>
    <t>Přesun hmot pro zámečnické konstrukce stanovený procentní sazbou (%) z ceny vodorovná dopravní vzdálenost do 50 m v objektech výšky přes 12 do 24 m</t>
  </si>
  <si>
    <t>771</t>
  </si>
  <si>
    <t>Podlahy z dlaždic</t>
  </si>
  <si>
    <t>118</t>
  </si>
  <si>
    <t>771473112</t>
  </si>
  <si>
    <t>Montáž soklíků z dlaždic keramických lepených rovných v do 90 mm</t>
  </si>
  <si>
    <t>-351603660</t>
  </si>
  <si>
    <t>Montáž soklíků z dlaždic keramických lepených standardním lepidlem rovných výšky přes 65 do 90 mm</t>
  </si>
  <si>
    <t>"1.NP" (2*0,8)</t>
  </si>
  <si>
    <t>"2.NP" (2*0,8)*2</t>
  </si>
  <si>
    <t>"3.NP" (2*0,8)</t>
  </si>
  <si>
    <t>"4.NP" (2*0,8)</t>
  </si>
  <si>
    <t>119</t>
  </si>
  <si>
    <t>771571810</t>
  </si>
  <si>
    <t>Demontáž podlah z dlaždic keramických kladených do malty</t>
  </si>
  <si>
    <t>968138103</t>
  </si>
  <si>
    <t>"4.NP" (1,4*0,85+1,4*1,385)</t>
  </si>
  <si>
    <t>120</t>
  </si>
  <si>
    <t>771574113</t>
  </si>
  <si>
    <t>Montáž podlah keramických režných hladkých lepených flexibilním lepidlem do 12 ks/m2</t>
  </si>
  <si>
    <t>1663570471</t>
  </si>
  <si>
    <t>Montáž podlah z dlaždic keramických lepených flexibilním lepidlem režných nebo glazovaných hladkých přes 9 do 12 ks/ m2</t>
  </si>
  <si>
    <t>"1.NP" (1,1*0,6)</t>
  </si>
  <si>
    <t>"2.NP" (1,1*0,6)*2</t>
  </si>
  <si>
    <t>"3.NP" (1,1*0,6)</t>
  </si>
  <si>
    <t>"4.NP" (1,1*0,6)*2+(1,8*2,25)</t>
  </si>
  <si>
    <t>121</t>
  </si>
  <si>
    <t>5976102002M</t>
  </si>
  <si>
    <t>dodávka protiskluzné keramické dlažby</t>
  </si>
  <si>
    <t>1451083824</t>
  </si>
  <si>
    <t>8*0,3/2</t>
  </si>
  <si>
    <t>9,21*1,1 'Přepočtené koeficientem množství</t>
  </si>
  <si>
    <t>122</t>
  </si>
  <si>
    <t>771990112</t>
  </si>
  <si>
    <t>Vyrovnání podkladu samonivelační stěrkou tl 4 mm pevnosti 30 Mpa</t>
  </si>
  <si>
    <t>-1689243060</t>
  </si>
  <si>
    <t>Vyrovnání podkladní vrstvy samonivelační stěrkou tl. 4 mm, min. pevnosti 30 MPa</t>
  </si>
  <si>
    <t>123</t>
  </si>
  <si>
    <t>998771103</t>
  </si>
  <si>
    <t>Přesun hmot tonážní pro podlahy z dlaždic v objektech v do 24 m</t>
  </si>
  <si>
    <t>-1036118317</t>
  </si>
  <si>
    <t>Přesun hmot pro podlahy z dlaždic stanovený z hmotnosti přesunovaného materiálu vodorovná dopravní vzdálenost do 50 m v objektech výšky přes 12 do 24 m</t>
  </si>
  <si>
    <t>775</t>
  </si>
  <si>
    <t>Podlahy skládané</t>
  </si>
  <si>
    <t>124</t>
  </si>
  <si>
    <t>775511810</t>
  </si>
  <si>
    <t>Demontáž podlah vlysových přibíjených s lištami přibíjenými</t>
  </si>
  <si>
    <t>-1156865189</t>
  </si>
  <si>
    <t>Demontáž podlah vlysových s lištami přibíjených</t>
  </si>
  <si>
    <t>776</t>
  </si>
  <si>
    <t>Podlahy povlakové</t>
  </si>
  <si>
    <t>125</t>
  </si>
  <si>
    <t>776111311</t>
  </si>
  <si>
    <t>Vysátí podkladu povlakových podlah</t>
  </si>
  <si>
    <t>CS ÚRS 2016 01</t>
  </si>
  <si>
    <t>-1043780991</t>
  </si>
  <si>
    <t>Příprava podkladu vysátí podlah</t>
  </si>
  <si>
    <t>"2.NP" 3,4*3</t>
  </si>
  <si>
    <t>"4.NP" 25,68+38,2+45,22+23,61+10,65*7,1</t>
  </si>
  <si>
    <t>126</t>
  </si>
  <si>
    <t>776121111</t>
  </si>
  <si>
    <t>Vodou ředitelná penetrace savého podkladu povlakových podlah ředěná v poměru 1:3</t>
  </si>
  <si>
    <t>613798820</t>
  </si>
  <si>
    <t>Příprava podkladu penetrace vodou ředitelná na savý podklad (válečkováním) ředěná v poměru 1:3 podlah</t>
  </si>
  <si>
    <t>127</t>
  </si>
  <si>
    <t>776141121</t>
  </si>
  <si>
    <t>Vyrovnání podkladu povlakových podlah stěrkou pevnosti 30 MPa tl 3 mm</t>
  </si>
  <si>
    <t>-1872603932</t>
  </si>
  <si>
    <t>Příprava podkladu vyrovnání samonivelační stěrkou podlah min.pevnosti 30 MPa, tloušťky do 3 mm</t>
  </si>
  <si>
    <t>128</t>
  </si>
  <si>
    <t>776201811</t>
  </si>
  <si>
    <t>Demontáž lepených povlakových podlah bez podložky ručně</t>
  </si>
  <si>
    <t>-155935290</t>
  </si>
  <si>
    <t>Demontáž povlakových podlahovin lepených ručně bez podložky</t>
  </si>
  <si>
    <t>"2.NP" (3,55*3)</t>
  </si>
  <si>
    <t>"4.NP" (3,325*7,1)+(3,6*5,415+3,6*1,835)+(6,8*5,7+6,8*6,65)+(10,65*7,1)</t>
  </si>
  <si>
    <t>129</t>
  </si>
  <si>
    <t>776221111</t>
  </si>
  <si>
    <t>Lepení pásů z PVC standardním lepidlem</t>
  </si>
  <si>
    <t>-1651449421</t>
  </si>
  <si>
    <t>Montáž podlahovin z PVC lepením standardním lepidlem z pásů standardních</t>
  </si>
  <si>
    <t>130</t>
  </si>
  <si>
    <t>2841228501M</t>
  </si>
  <si>
    <t xml:space="preserve">krytina podlahová vinylová </t>
  </si>
  <si>
    <t>-504862101</t>
  </si>
  <si>
    <t>218,525*1,1 'Přepočtené koeficientem množství</t>
  </si>
  <si>
    <t>131</t>
  </si>
  <si>
    <t>776410811</t>
  </si>
  <si>
    <t>Odstranění soklíků a lišt pryžových nebo plastových</t>
  </si>
  <si>
    <t>-1605061519</t>
  </si>
  <si>
    <t>Demontáž soklíků nebo lišt pryžových nebo plastových</t>
  </si>
  <si>
    <t>"2.NP" (3,55*2+3*2-0,75)</t>
  </si>
  <si>
    <t>"4.NP" (3,325*2+7,1*2-0,8*2)+(3,6*4+5,414*2+1,835*2-1,6*2)+(10,65*2+7,1*2+5,7*2+6,65*2+6,8*4)</t>
  </si>
  <si>
    <t>132</t>
  </si>
  <si>
    <t>776421111</t>
  </si>
  <si>
    <t>Montáž obvodových lišt lepením</t>
  </si>
  <si>
    <t>-811674107</t>
  </si>
  <si>
    <t>Montáž lišt obvodových lepených</t>
  </si>
  <si>
    <t>"2.NP" 12</t>
  </si>
  <si>
    <t>"4.NP" 220</t>
  </si>
  <si>
    <t>133</t>
  </si>
  <si>
    <t>2834216091M.1</t>
  </si>
  <si>
    <t>soklík podlahy</t>
  </si>
  <si>
    <t>-21485754</t>
  </si>
  <si>
    <t>232*1,1 'Přepočtené koeficientem množství</t>
  </si>
  <si>
    <t>134</t>
  </si>
  <si>
    <t>998776102</t>
  </si>
  <si>
    <t>Přesun hmot tonážní pro podlahy povlakové v objektech v do 12 m</t>
  </si>
  <si>
    <t>1887655321</t>
  </si>
  <si>
    <t>Přesun hmot pro podlahy povlakové stanovený z hmotnosti přesunovaného materiálu vodorovná dopravní vzdálenost do 50 m v objektech výšky přes 6 do 12 m</t>
  </si>
  <si>
    <t>781</t>
  </si>
  <si>
    <t>Dokončovací práce - obklady</t>
  </si>
  <si>
    <t>135</t>
  </si>
  <si>
    <t>781411810</t>
  </si>
  <si>
    <t>Demontáž obkladů z obkladaček pórovinových kladených do malty</t>
  </si>
  <si>
    <t>1137171750</t>
  </si>
  <si>
    <t>136</t>
  </si>
  <si>
    <t>781474112</t>
  </si>
  <si>
    <t>Montáž obkladů vnitřních keramických hladkých do 12 ks/m2 lepených flexibilním lepidlem</t>
  </si>
  <si>
    <t>649133286</t>
  </si>
  <si>
    <t>Montáž obkladů vnitřních stěn z dlaždic keramických lepených flexibilním lepidlem režných nebo glazovaných hladkých přes 6 do 12 ks/m2</t>
  </si>
  <si>
    <t>"4.NP wc invalidé" (1,8*2+2,235*2)*4-1,8+(0,45*2*2)</t>
  </si>
  <si>
    <t>"4.NP kabinet - jazyky" (1,4+1,2+0,6)*1,6+(1,5)*1,6</t>
  </si>
  <si>
    <t>137</t>
  </si>
  <si>
    <t>5976100001R</t>
  </si>
  <si>
    <t xml:space="preserve">obkládačky keramické </t>
  </si>
  <si>
    <t>165273299</t>
  </si>
  <si>
    <t>39,8*1,1 'Přepočtené koeficientem množství</t>
  </si>
  <si>
    <t>138</t>
  </si>
  <si>
    <t>998781101</t>
  </si>
  <si>
    <t>Přesun hmot tonážní pro obklady keramické v objektech v do 6 m</t>
  </si>
  <si>
    <t>-1736038245</t>
  </si>
  <si>
    <t>Přesun hmot pro obklady keramické stanovený z hmotnosti přesunovaného materiálu vodorovná dopravní vzdálenost do 50 m v objektech výšky do 6 m</t>
  </si>
  <si>
    <t>783</t>
  </si>
  <si>
    <t>Dokončovací práce - nátěry</t>
  </si>
  <si>
    <t>139</t>
  </si>
  <si>
    <t>783314201</t>
  </si>
  <si>
    <t>Základní antikorozní jednonásobný syntetický standardní nátěr zámečnických konstrukcí</t>
  </si>
  <si>
    <t>-6901494</t>
  </si>
  <si>
    <t>Základní antikorozní nátěr zámečnických konstrukcí jednonásobný syntetický standardní</t>
  </si>
  <si>
    <t>"ocelové zárubně" (2*2+0,8)*0,35*3</t>
  </si>
  <si>
    <t>140</t>
  </si>
  <si>
    <t>783315101</t>
  </si>
  <si>
    <t>Mezinátěr jednonásobný syntetický standardní zámečnických konstrukcí</t>
  </si>
  <si>
    <t>-906440373</t>
  </si>
  <si>
    <t>Mezinátěr zámečnických konstrukcí jednonásobný syntetický standardní</t>
  </si>
  <si>
    <t>141</t>
  </si>
  <si>
    <t>783317101</t>
  </si>
  <si>
    <t>Krycí jednonásobný syntetický standardní nátěr zámečnických konstrukcí</t>
  </si>
  <si>
    <t>1101895083</t>
  </si>
  <si>
    <t>Krycí nátěr (email) zámečnických konstrukcí jednonásobný syntetický standardní</t>
  </si>
  <si>
    <t>142</t>
  </si>
  <si>
    <t>783827445</t>
  </si>
  <si>
    <t>Krycí dvojnásobný silikonový nátěr omítek stupně členitosti 3</t>
  </si>
  <si>
    <t>-1673937496</t>
  </si>
  <si>
    <t>Krycí (ochranný ) nátěr omítek dvojnásobný hladkých omítek hladkých, zrnitých tenkovrstvých nebo štukových stupně členitosti 3 silikonový</t>
  </si>
  <si>
    <t>"oprava nátěru fasády v místě výtahové šachty"</t>
  </si>
  <si>
    <t xml:space="preserve"> 2,5*19-1*3*4</t>
  </si>
  <si>
    <t>143</t>
  </si>
  <si>
    <t>7839171612R</t>
  </si>
  <si>
    <t>Nátěr výtahové šachty protiolejový</t>
  </si>
  <si>
    <t>-57008700</t>
  </si>
  <si>
    <t>Nátěr betonových podlah protiprašný</t>
  </si>
  <si>
    <t>(1,95*2+2,07*2)*1,2+1,95*2,07</t>
  </si>
  <si>
    <t>784</t>
  </si>
  <si>
    <t>Dokončovací práce - malby a tapety</t>
  </si>
  <si>
    <t>144</t>
  </si>
  <si>
    <t>784221101</t>
  </si>
  <si>
    <t>Dvojnásobné bílé malby  ze směsí za sucha dobře otěruvzdorných v místnostech do 3,80 m</t>
  </si>
  <si>
    <t>1826111774</t>
  </si>
  <si>
    <t>Malby z malířských směsí otěruvzdorných za sucha dvojnásobné, bílé za sucha otěruvzdorné dobře v místnostech výšky do 3,80 m</t>
  </si>
  <si>
    <t>68,678+53,7+125,323+331,28</t>
  </si>
  <si>
    <t>4,05+4,5*0,6+12,8</t>
  </si>
  <si>
    <t>"doplnění napojení omítek na stávající plochy" 100</t>
  </si>
  <si>
    <t>7999</t>
  </si>
  <si>
    <t>Výtahy</t>
  </si>
  <si>
    <t>145</t>
  </si>
  <si>
    <t>9535555511R</t>
  </si>
  <si>
    <t>Montáž a dodávka výtahu včetně vybavení</t>
  </si>
  <si>
    <t>-602548632</t>
  </si>
  <si>
    <t>02 - D.1.4 - SILNORPOUDÁ ELEKTROINSTALACE</t>
  </si>
  <si>
    <t xml:space="preserve">    D - Ostatní elektro</t>
  </si>
  <si>
    <t xml:space="preserve">    740 - Elektromontáže - zkoušky a revize</t>
  </si>
  <si>
    <t xml:space="preserve">    743 - Elektromontáže - hrubá montáž</t>
  </si>
  <si>
    <t xml:space="preserve">    748 - Elektromontáže - osvětlovací zařízení a svítidla</t>
  </si>
  <si>
    <t>M - Práce a dodávky M</t>
  </si>
  <si>
    <t xml:space="preserve">    21-M - Elektromontáže</t>
  </si>
  <si>
    <t xml:space="preserve">    46-M - Zemní práce při extr.mont.pracích</t>
  </si>
  <si>
    <t>Ostatní elektro</t>
  </si>
  <si>
    <t>D00000001</t>
  </si>
  <si>
    <t>demontáž  stávající elektroinstalace</t>
  </si>
  <si>
    <t>hod</t>
  </si>
  <si>
    <t>740</t>
  </si>
  <si>
    <t>Elektromontáže - zkoušky a revize</t>
  </si>
  <si>
    <t>740991200</t>
  </si>
  <si>
    <t>Celková prohlídka elektrického rozvodu a zařízení do 500 000,- Kč</t>
  </si>
  <si>
    <t>Zkoušky a prohlídky elektrických rozvodů a zařízení celková prohlídka a vyhotovení revizní zprávy pro objem montážních prací přes 100 do 500 tis. Kč</t>
  </si>
  <si>
    <t>743</t>
  </si>
  <si>
    <t>Elektromontáže - hrubá montáž</t>
  </si>
  <si>
    <t>743991100</t>
  </si>
  <si>
    <t>Měření zemních odporů zemniče</t>
  </si>
  <si>
    <t>743992300</t>
  </si>
  <si>
    <t>Měření zemnící síť délky pásku do 500 m</t>
  </si>
  <si>
    <t>748</t>
  </si>
  <si>
    <t>Elektromontáže - osvětlovací zařízení a svítidla</t>
  </si>
  <si>
    <t>748992300</t>
  </si>
  <si>
    <t>Měření intenzity osvětlení, světelné zkoušky zdrojů</t>
  </si>
  <si>
    <t>CS ÚRS  2016 01</t>
  </si>
  <si>
    <t>Práce a dodávky M</t>
  </si>
  <si>
    <t>21-M</t>
  </si>
  <si>
    <t>Elektromontáže</t>
  </si>
  <si>
    <t>210010301</t>
  </si>
  <si>
    <t>Montáž krabic přístrojových zapuštěných plastových kruhových KU 68/1, KU68/1301, KP67, KP68/2</t>
  </si>
  <si>
    <t>345715210</t>
  </si>
  <si>
    <t>krabice univerzální z PH KU 68/2-1903</t>
  </si>
  <si>
    <t>256</t>
  </si>
  <si>
    <t>210010521</t>
  </si>
  <si>
    <t>Otevření nebo uzavření krabice víčkem na závit</t>
  </si>
  <si>
    <t>345715190</t>
  </si>
  <si>
    <t>krabice univerzální z PH KU 68/2-1902s víčkem KO68</t>
  </si>
  <si>
    <t>210010313</t>
  </si>
  <si>
    <t>Montáž krabic odbočných zapuštěných plastových čtyřhranných KO100, KO125</t>
  </si>
  <si>
    <t>Montáž krabic elektroinstalačních bez napojení na trubky a lišty, demontáže a montáže víčka a přístroje protahovacích nebo odbočných bez zapojení zapuštěných plastových čtyřhranných, typ KO 100, 125</t>
  </si>
  <si>
    <t>345715240</t>
  </si>
  <si>
    <t>krabice přístrojová odbočná s víčkem z PH KO125</t>
  </si>
  <si>
    <t>Materiál úložný elektroinstalační krabice odbočná s víčkem z plastické hmoty KO 125 E  500 V, 134 x 72mm</t>
  </si>
  <si>
    <t>Poznámka k položce:
Poznámka k položce:, EAN 8595057600140</t>
  </si>
  <si>
    <t>210010523</t>
  </si>
  <si>
    <t>Otevření nebo uzavření krabice víčkem na 4 šrouby</t>
  </si>
  <si>
    <t>Otevření nebo uzavření krabic víčkem na 4 šrouby</t>
  </si>
  <si>
    <t>210100001</t>
  </si>
  <si>
    <t>Ukončení vodičů v rozváděči nebo na přístroji včetně zapojení průřezu žíly do 2,5 mm2</t>
  </si>
  <si>
    <t>210100002</t>
  </si>
  <si>
    <t>Ukončení vodičů v rozváděči nebo na přístroji včetně zapojení průřezu žíly do 6 mm2</t>
  </si>
  <si>
    <t>210110029</t>
  </si>
  <si>
    <t>Montáž nástěnných čidel pohybu pro prostředí venkovní nebo mokré</t>
  </si>
  <si>
    <t>Poznámka k položce:
Poznámka k položce:, součtem z půdorysů</t>
  </si>
  <si>
    <t>000118653</t>
  </si>
  <si>
    <t>detektor přítomnosti a pohybu jednokanálový</t>
  </si>
  <si>
    <t>detektor přítomnosti a pohybu</t>
  </si>
  <si>
    <t>210110030</t>
  </si>
  <si>
    <t>Montáž doběhu</t>
  </si>
  <si>
    <t>348538037</t>
  </si>
  <si>
    <t>doběh ventilátoru, zařízení V</t>
  </si>
  <si>
    <t>doběh ventilátoru</t>
  </si>
  <si>
    <t>210110031</t>
  </si>
  <si>
    <t>Montáž zapuštěný vypínač nn jednopólový bezšroubové připojení</t>
  </si>
  <si>
    <t>Montáž ovladačů nn polozapuštěných nebo zapuštěných se zapojením vodičů bezšroubové připojení vypínačů, řazení jednopólových</t>
  </si>
  <si>
    <t>345354020</t>
  </si>
  <si>
    <t>přístroj spínače jednopólového 10A 3559-A01345 bezšroubový</t>
  </si>
  <si>
    <t>Spínače 10 A přístroj spínače 3558 přístroj spínače jednopólového, řazení 1, 1So 3559-A01345 bezšroubový</t>
  </si>
  <si>
    <t>210110036</t>
  </si>
  <si>
    <t>Montáž zapuštěný přepínač nn 5-sériový bezšroubové připojení</t>
  </si>
  <si>
    <t>Montáž ovladačů nn polozapuštěných nebo zapuštěných se zapojením vodičů bezšroubové připojení přepínačů, řazení 5-sériových střídavých</t>
  </si>
  <si>
    <t>345354040</t>
  </si>
  <si>
    <t>přístroj přepínače sériového 10A  bezšroubový</t>
  </si>
  <si>
    <t>spínače 10 A přístroj spínače 3558 přístroj přepínače sériového, řazení 5  bezšroubový</t>
  </si>
  <si>
    <t>210110038</t>
  </si>
  <si>
    <t>Montáž zapuštěný přepínač nn 6-střídavý bezšroubové připojení</t>
  </si>
  <si>
    <t>Montáž ovladačů nn polozapuštěných nebo zapuštěných se zapojením vodičů bezšroubové připojení přepínačů, řazení 6-střídavých</t>
  </si>
  <si>
    <t>345354080</t>
  </si>
  <si>
    <t>přístroj přepínače střídavého 10A  bezšroubový</t>
  </si>
  <si>
    <t>Spínače 10 A přístroj spínače 3558 přístroj přepínače střídavého, řazení 6, bezšroubový</t>
  </si>
  <si>
    <t>210111042</t>
  </si>
  <si>
    <t>Montáž zásuvka (polo)zapuštěná bezšroubové připojení 2P+PE dvojí zapojení - průběžná</t>
  </si>
  <si>
    <t>345551230</t>
  </si>
  <si>
    <t>zásuvka 2násobná 16A bílá</t>
  </si>
  <si>
    <t>210120465</t>
  </si>
  <si>
    <t>Montáž jističů třípólových nn do 63 A bez krytu</t>
  </si>
  <si>
    <t>Montáž jističů se zapojením vodičů třípólových nn do 63 A bez krytu</t>
  </si>
  <si>
    <t>358224490</t>
  </si>
  <si>
    <t>jistič 3pólový-charakteristika D  16D/3</t>
  </si>
  <si>
    <t>358224030</t>
  </si>
  <si>
    <t>jistič 3pólový-charakteristika B LPN (LSN) 25B/3</t>
  </si>
  <si>
    <t>Jističe do 630 A JISTIČE DO 63A 3pólové - charakteristika B</t>
  </si>
  <si>
    <t>Poznámka k položce:
Poznámka k položce:, EAN: 8590125340225</t>
  </si>
  <si>
    <t>358221110</t>
  </si>
  <si>
    <t>jistič 1pólový-charakteristika B LPN (LSN) 16B/1</t>
  </si>
  <si>
    <t>Jističe do 630 A JISTIČE DO 63A 1pólové - charakteristika B LPN (LSN)-16B-1</t>
  </si>
  <si>
    <t>Poznámka k položce:
Poznámka k položce:, EAN: 8590125338734</t>
  </si>
  <si>
    <t>210190002.1</t>
  </si>
  <si>
    <t>Montážn práce ve stávajících rozváděčích</t>
  </si>
  <si>
    <t>Montáž rozvodnic běžných oceloplechových nebo plastových do 50 kg</t>
  </si>
  <si>
    <t>210190003</t>
  </si>
  <si>
    <t>Montáž rozvodnic běžných oceloplechových nebo plastových do 100 kg</t>
  </si>
  <si>
    <t>Poznámka k položce:
Poznámka k položce:, specifikace viz schéma rozváděčů</t>
  </si>
  <si>
    <t>R00000102</t>
  </si>
  <si>
    <t>rozváděč okruhový dle specifikace R303</t>
  </si>
  <si>
    <t>rrozváděč okruhový dle specifikace R7</t>
  </si>
  <si>
    <t>R00000103</t>
  </si>
  <si>
    <t>rozváděč okruhový dle specifikace R304</t>
  </si>
  <si>
    <t>R00000104</t>
  </si>
  <si>
    <t>rozváděč okruhový dle specifikace R307</t>
  </si>
  <si>
    <t>R00000105</t>
  </si>
  <si>
    <t>rozváděč okruhový dle specifikace R320</t>
  </si>
  <si>
    <t>210201025</t>
  </si>
  <si>
    <t>Montáž svítidel zářivkových bytových stropních přisazených 2 zdroje s krytem</t>
  </si>
  <si>
    <t>3480000l1R</t>
  </si>
  <si>
    <t>S1_svítidlo závěsné</t>
  </si>
  <si>
    <t xml:space="preserve">zář.svítidlo 2x26W, G24d-3, korpus ocelový plech povrchová
úprava lesklý nikl, světelný kryt triplex opálové ručně foukané
sklo
</t>
  </si>
  <si>
    <t>3480000l3R</t>
  </si>
  <si>
    <t>S2_svítidlo k tabuli (307)</t>
  </si>
  <si>
    <t xml:space="preserve">zář.svítidlo 2x80W, G5, IP20, korpus eloxovaný hliníkový
profil, vysoce odrazný hliníkový reflektor, světelný kryt
opálový polykarbonát
</t>
  </si>
  <si>
    <t>3480000l4R</t>
  </si>
  <si>
    <t>S3_svítidlo k tabuli (303,304)</t>
  </si>
  <si>
    <t>2zář.svítidlo 1x80W, G5, IP20, korpus eloxovaný hliníkovýprofil, vysoce odrazný hliníkový asymetrický reflektor</t>
  </si>
  <si>
    <t>3480000l5R</t>
  </si>
  <si>
    <t>S4_svítidlo pro třídu (303,304)</t>
  </si>
  <si>
    <t xml:space="preserve">zář.svítidlo 2x54W, G5, IP20, korpus eloxovaný hliníkový
profil, světelný kryt vyoce leštěná hliníková dvojitá parabolická
mřížka
</t>
  </si>
  <si>
    <t>3480000l6R</t>
  </si>
  <si>
    <t>S5_svítidlo pro soc. zázemí</t>
  </si>
  <si>
    <t xml:space="preserve">LED svítidlo 17,6W/4000K/2280lm, CRI80, 60000hod., IP20 198x180mm
korpus bíle lakovaný hliník, pokovený plastový odrazný 
reflektor 
</t>
  </si>
  <si>
    <t>210220022</t>
  </si>
  <si>
    <t>Montáž uzemňovacího vedení vodičů FeZn pomocí svorek v zemi drátem do 10 mm ve městské zástavbě</t>
  </si>
  <si>
    <t>354410730</t>
  </si>
  <si>
    <t>drát průměr 10 mm FeZn</t>
  </si>
  <si>
    <t>kg</t>
  </si>
  <si>
    <t>210220101</t>
  </si>
  <si>
    <t>Montáž hromosvodného vedení svodových vodičů s podpěrami průměru do 10 mm</t>
  </si>
  <si>
    <t>354410770</t>
  </si>
  <si>
    <t>drát průměr 8 mm AlMgSi</t>
  </si>
  <si>
    <t>210220301</t>
  </si>
  <si>
    <t>Montáž svorek hromosvodných typu SS, SR 03 se 2 šrouby</t>
  </si>
  <si>
    <t>354418850</t>
  </si>
  <si>
    <t>svorka spojovací SS pro lano D8-10 mm</t>
  </si>
  <si>
    <t>354420420</t>
  </si>
  <si>
    <t>svorka uzemnění SO na okapové žlaby</t>
  </si>
  <si>
    <t>Součásti pro hromosvody a uzemňování svorky nerez SOc nerez na okapové žlaby</t>
  </si>
  <si>
    <t>354416700</t>
  </si>
  <si>
    <t>podpěry vedení hromosvodu PV 11b</t>
  </si>
  <si>
    <t>podpěry vedení hromosvodu PV 11b Cu</t>
  </si>
  <si>
    <t>210220302</t>
  </si>
  <si>
    <t>Montáž svorek hromosvodných typu ST, SJ, SK, SZ, SR 01, 02 se 3 a více šrouby</t>
  </si>
  <si>
    <t>354420400</t>
  </si>
  <si>
    <t>svorka uzemnění SR 3b  pro zemnící pásku a drát</t>
  </si>
  <si>
    <t>Součásti pro hromosvody a uzemňování svorky nerez SR 3b nerez pro zemnící pásku a drát</t>
  </si>
  <si>
    <t>354419250</t>
  </si>
  <si>
    <t>svorka zkušební SZ pro lano D6-12 mm   FeZn</t>
  </si>
  <si>
    <t>210220372</t>
  </si>
  <si>
    <t>Montáž ochranných prvků - úhelníků nebo trubek do zdiva</t>
  </si>
  <si>
    <t>354418500</t>
  </si>
  <si>
    <t>držák jímače a ochranné trubky DJT</t>
  </si>
  <si>
    <t>držák jímače a ochranné trubky DJT Cu</t>
  </si>
  <si>
    <t>210220401</t>
  </si>
  <si>
    <t>Montáž vedení hromosvodné - štítků k označení svodů</t>
  </si>
  <si>
    <t>354421100</t>
  </si>
  <si>
    <t>štítek plastový č. 31 -  čísla svodů</t>
  </si>
  <si>
    <t>210800106</t>
  </si>
  <si>
    <t>Montáž měděných kabelů 3x2,5 mm2</t>
  </si>
  <si>
    <t>341117090</t>
  </si>
  <si>
    <t>kabel silový s Cu jádrem 3x2,5 mm2</t>
  </si>
  <si>
    <t>kabel silový s Cu jádrem 3x2,5 mm2_specifikace dle PBŘ</t>
  </si>
  <si>
    <t>210800115</t>
  </si>
  <si>
    <t>Montáž měděných kabelů  5x1,5 mm2</t>
  </si>
  <si>
    <t>341117400</t>
  </si>
  <si>
    <t>kabel silový s Cu jádrem 5x1,5 mm2</t>
  </si>
  <si>
    <t>kabel silový s Cu jádrem 5x1,5 mm2_specifikace dle PBŘ</t>
  </si>
  <si>
    <t>210800125</t>
  </si>
  <si>
    <t>Montáž měděných kabelů 3x1,5 mm2</t>
  </si>
  <si>
    <t>341117080</t>
  </si>
  <si>
    <t>kabel silový s Cu jádrem  3x1,5 mm2</t>
  </si>
  <si>
    <t>kabel silový s Cu jádrem  3x1,5 mm2 _ specifikace dle PBŘ</t>
  </si>
  <si>
    <t>210800118.R</t>
  </si>
  <si>
    <t>Montáž měděných kabelů CYKY 5x6 mm2</t>
  </si>
  <si>
    <t>Montáž izolovaných kabelů měděných do 1 kV , počtu a průřezu žil 5 x 6 mm2</t>
  </si>
  <si>
    <t>341111000</t>
  </si>
  <si>
    <t>kabel silový s Cu jádrem CYKY 5x6 mm2</t>
  </si>
  <si>
    <t>Kabely silové s měděným jádrem pro jmenovité napětí 750 V CYKY   PN-KV-061-00 5 x  6</t>
  </si>
  <si>
    <t>46-M</t>
  </si>
  <si>
    <t>Zemní práce při extr.mont.pracích</t>
  </si>
  <si>
    <t>460680102</t>
  </si>
  <si>
    <t>Vybourání otvorů ve zdivu z lehkých betonů plochy do 0,09 m2, tloušťky do 30 cm</t>
  </si>
  <si>
    <t>460680412</t>
  </si>
  <si>
    <t>Vysekání kapes a výklenků ve zdivu betonovém pro krabice 10x10x8 cm</t>
  </si>
  <si>
    <t>Prorážení otvorů a ostatní bourací práce vysekání kapes nebo výklenků ve zdivu betonovém nebo kamenném, pro osazení špalíků, kotevních prvků nebo krabic, velikosti 10x10x8 cm</t>
  </si>
  <si>
    <t>460680502</t>
  </si>
  <si>
    <t>Vysekání rýh pro montáž trubek a kabelů ve zdivu betonovém hloubky do 3 cm a šířky do 5 cm</t>
  </si>
  <si>
    <t>460680531</t>
  </si>
  <si>
    <t>Vysekání rýh pro montáž trubek a kabelů ve stropech hloubky do 3 cm a šířky do 3 cm</t>
  </si>
  <si>
    <t>460710001</t>
  </si>
  <si>
    <t>Vyplnění a omítnutí rýh ve stropech hloubky do 3 cm a šířky do 3 cm</t>
  </si>
  <si>
    <t>Vyplnění rýh a otvorů vyplnění a omítnutí rýh ve stropech hloubky do 3 cm a šířky do 3 cm</t>
  </si>
  <si>
    <t>460710032</t>
  </si>
  <si>
    <t>Vyplnění a omítnutí rýh ve stěnách hloubky do 3 cm a šířky do 5 cm</t>
  </si>
  <si>
    <t>146</t>
  </si>
  <si>
    <t>Vyplnění rýh a otvorů vyplnění a omítnutí rýh ve stěnách hloubky do 3 cm a šířky přes 3 do 5 cm</t>
  </si>
  <si>
    <t>PROMAT</t>
  </si>
  <si>
    <t>požární ucpávka</t>
  </si>
  <si>
    <t>148</t>
  </si>
  <si>
    <t>03 - D.1.4.1 SLABOPROUD</t>
  </si>
  <si>
    <t>D1 - MATERIÁL</t>
  </si>
  <si>
    <t xml:space="preserve">    D2 - DOPLNĚNÍ DATOVÉHO UZLU</t>
  </si>
  <si>
    <t xml:space="preserve">    D3 - ROZVODY DATOVÁ SÍTĚ A TRUBKOVÁNÍ SLP</t>
  </si>
  <si>
    <t xml:space="preserve">    D4 - OSTATNÍ</t>
  </si>
  <si>
    <t>D5 - MONTÁŽE</t>
  </si>
  <si>
    <t>D1</t>
  </si>
  <si>
    <t>MATERIÁL</t>
  </si>
  <si>
    <t>D2</t>
  </si>
  <si>
    <t>DOPLNĚNÍ DATOVÉHO UZLU</t>
  </si>
  <si>
    <t>Pol17</t>
  </si>
  <si>
    <t>Patch panel Cat. 5e UTP - 24x RJ45 - kompletní</t>
  </si>
  <si>
    <t>ks</t>
  </si>
  <si>
    <t>Pol18</t>
  </si>
  <si>
    <t>Patchcord RJ45 1m UTP cat. 5e</t>
  </si>
  <si>
    <t>Pol19</t>
  </si>
  <si>
    <t>Switch 24 portů cat. 5e UTP pro metalické síťování, bez ventilátoru - tichý chod</t>
  </si>
  <si>
    <t>Pol20</t>
  </si>
  <si>
    <t>Drobný spotřební materiál</t>
  </si>
  <si>
    <t>D3</t>
  </si>
  <si>
    <t>ROZVODY DATOVÁ SÍTĚ A TRUBKOVÁNÍ SLP</t>
  </si>
  <si>
    <t>Pol21</t>
  </si>
  <si>
    <t>UTP kabel CAT 5e LSOH</t>
  </si>
  <si>
    <t>bm</t>
  </si>
  <si>
    <t>Pol22</t>
  </si>
  <si>
    <t>Datová zásuvka Cat 5e. 2xRJ45 UTP - montáž na omítku - komplet vč. instalační krabičky, modulu datového, jednonásobného rámečku a krytu datové zásuvky.</t>
  </si>
  <si>
    <t>Pol23</t>
  </si>
  <si>
    <t>Kab. trasa - kov. žlab FeZn drátěný - 62/50 (komplet včetně držáků spojek, ..)</t>
  </si>
  <si>
    <t>Pol24</t>
  </si>
  <si>
    <t>Kab. trasa - Tr. LPE 23 mm</t>
  </si>
  <si>
    <t>Pol25</t>
  </si>
  <si>
    <t>Kab. trasa - Tr. bezhalogenová tuhá 23 mm</t>
  </si>
  <si>
    <t>Pol26</t>
  </si>
  <si>
    <t>Kab. trasa - Tr. KF 50</t>
  </si>
  <si>
    <t>Pol27</t>
  </si>
  <si>
    <t>Kab. trasa - LV 18X13</t>
  </si>
  <si>
    <t>Pol28</t>
  </si>
  <si>
    <t>Krabice 196x152x70 pod om. S víkem</t>
  </si>
  <si>
    <t>D4</t>
  </si>
  <si>
    <t>OSTATNÍ</t>
  </si>
  <si>
    <t>Pol29</t>
  </si>
  <si>
    <t>Požární ucpávka stěnová oboustraná 70x70</t>
  </si>
  <si>
    <t>D5</t>
  </si>
  <si>
    <t>MONTÁŽE</t>
  </si>
  <si>
    <t>Pol30</t>
  </si>
  <si>
    <t>Pol31</t>
  </si>
  <si>
    <t>Pol32</t>
  </si>
  <si>
    <t>Switch 24 portů cat. 5e pro metalické síťování bez ventilátoru - tichý chod</t>
  </si>
  <si>
    <t>Pol33</t>
  </si>
  <si>
    <t>Pol34</t>
  </si>
  <si>
    <t>Pol35</t>
  </si>
  <si>
    <t>Pol36</t>
  </si>
  <si>
    <t>Zakončení datového kabelu na modulu RJ 45 cat. 5e UTP</t>
  </si>
  <si>
    <t>Pol37</t>
  </si>
  <si>
    <t>Pol38</t>
  </si>
  <si>
    <t>Pol39</t>
  </si>
  <si>
    <t>Pol40</t>
  </si>
  <si>
    <t>Pol41</t>
  </si>
  <si>
    <t>Pol42</t>
  </si>
  <si>
    <t>Pol43</t>
  </si>
  <si>
    <t>Pol44</t>
  </si>
  <si>
    <t>Průraz 40 mm / 600 mm pod stropem chodby - zdivo, beton</t>
  </si>
  <si>
    <t>Pol45</t>
  </si>
  <si>
    <t>Sekání drážky pro sestavu trubek 200x75</t>
  </si>
  <si>
    <t>Pol46</t>
  </si>
  <si>
    <t>Řezání drážky do betonu pro sestavu trubek 200x75</t>
  </si>
  <si>
    <t>Pol47</t>
  </si>
  <si>
    <t>Odvoz vybourané suti (beton,kameny apod.)</t>
  </si>
  <si>
    <t>Pol48</t>
  </si>
  <si>
    <t>Skládkovné - suť</t>
  </si>
  <si>
    <t>Pol49</t>
  </si>
  <si>
    <t>Certifikační měření a popis datových linek</t>
  </si>
  <si>
    <t>Pol50</t>
  </si>
  <si>
    <t>Koordinace s správcem sítě investora</t>
  </si>
  <si>
    <t>Pol51</t>
  </si>
  <si>
    <t>Koordinace s ostatními profesemi</t>
  </si>
  <si>
    <t>04 - D.1.4.3. VZT</t>
  </si>
  <si>
    <t>D1 - Sociální zařízení 4. NP</t>
  </si>
  <si>
    <t>D2 - Montážní material</t>
  </si>
  <si>
    <t>D3 - Izolace</t>
  </si>
  <si>
    <t>D4 - Ostatní</t>
  </si>
  <si>
    <t>Sociální zařízení 4. NP</t>
  </si>
  <si>
    <t>Pol1</t>
  </si>
  <si>
    <t>Ventilátor diagon.do kruh.potr. D=125mm s EC motorem, parametry viz tab.č.2 v TZ</t>
  </si>
  <si>
    <t>Pol2</t>
  </si>
  <si>
    <t>Rychloupínací spona D=125 mm</t>
  </si>
  <si>
    <t>Pol3</t>
  </si>
  <si>
    <t>Přetlaková žaluzie  D=125 mm</t>
  </si>
  <si>
    <t>Pol4</t>
  </si>
  <si>
    <t>Ohebná hadice tlumící D=127  5m bal.zvuk.izol.</t>
  </si>
  <si>
    <t>Pol5</t>
  </si>
  <si>
    <t>Spiro potrubí pozink D 125mm</t>
  </si>
  <si>
    <t>Pol6</t>
  </si>
  <si>
    <t>Oblouk 90°- SPIRO  125</t>
  </si>
  <si>
    <t>Pol7</t>
  </si>
  <si>
    <t>Tal.ventil.kov.odvodní D=125 + kroužek</t>
  </si>
  <si>
    <t>Montážní material</t>
  </si>
  <si>
    <t>Pol8</t>
  </si>
  <si>
    <t>Montážní, těsnící a spojovací material</t>
  </si>
  <si>
    <t>Izolace</t>
  </si>
  <si>
    <t>Pol9</t>
  </si>
  <si>
    <t>Tepelná izolace z miner. vlny 4 cm v Al-fólii</t>
  </si>
  <si>
    <t>Ostatní</t>
  </si>
  <si>
    <t>Pol10</t>
  </si>
  <si>
    <t>Náklady na dopravu (3% z ceny dodávky)</t>
  </si>
  <si>
    <t>Pol11</t>
  </si>
  <si>
    <t>Přesun strojů a zařízení (1,00Kč/kg)</t>
  </si>
  <si>
    <t>Pol12</t>
  </si>
  <si>
    <t>Přesun potrubí (1,00Kč/kg)</t>
  </si>
  <si>
    <t>Pol13</t>
  </si>
  <si>
    <t>Podíl přidružených výkonů (1,6% z ceny montáže)</t>
  </si>
  <si>
    <t>Pol14</t>
  </si>
  <si>
    <t>Komlexní vyzkoušení(1hod po 280Kč)</t>
  </si>
  <si>
    <t>Pol15</t>
  </si>
  <si>
    <t>Zaregulování VZT (1hod po 280Kč)</t>
  </si>
  <si>
    <t>Pol16</t>
  </si>
  <si>
    <t>Zaškolení obsluhy (1hod po 280 Kč)</t>
  </si>
  <si>
    <t>10 -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</si>
  <si>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</si>
  <si>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</si>
  <si>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</si>
  <si>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</si>
  <si>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</si>
  <si>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</si>
  <si>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</si>
  <si>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</si>
  <si>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</si>
  <si>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</si>
  <si>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</si>
  <si>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</si>
  <si>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-507812236</t>
  </si>
  <si>
    <t>Průzkumné, geodetické a projektové práce projektové práce dokumentace stavby (výkresová a textová) skutečného provedení stavby</t>
  </si>
  <si>
    <t>VRN3</t>
  </si>
  <si>
    <t>Zařízení staveniště</t>
  </si>
  <si>
    <t>030001000</t>
  </si>
  <si>
    <t>-1866057506</t>
  </si>
  <si>
    <t>Základní rozdělení průvodních činností a nákladů zařízení staveniště</t>
  </si>
  <si>
    <t>VRN4</t>
  </si>
  <si>
    <t>Inženýrská činnost</t>
  </si>
  <si>
    <t>045203000</t>
  </si>
  <si>
    <t>Kompletační činnost</t>
  </si>
  <si>
    <t>-592072351</t>
  </si>
  <si>
    <t>Inženýrská činnost kompletační a koordinační činnost kompletační činnost</t>
  </si>
  <si>
    <t>VRN7</t>
  </si>
  <si>
    <t>Provozní vlivy</t>
  </si>
  <si>
    <t>071103000</t>
  </si>
  <si>
    <t>Provoz investora</t>
  </si>
  <si>
    <t>-729209350</t>
  </si>
  <si>
    <t>Provozní vlivy provoz investora, třetích osob provoz investora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</si>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</sst>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29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31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31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29</v>
      </c>
      <c r="AL14" s="28"/>
      <c r="AM14" s="28"/>
      <c r="AN14" s="41" t="s">
        <v>31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24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29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35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36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37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38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39</v>
      </c>
      <c r="E26" s="53"/>
      <c r="F26" s="54" t="s">
        <v>40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41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42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43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44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45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46</v>
      </c>
      <c r="U32" s="60"/>
      <c r="V32" s="60"/>
      <c r="W32" s="60"/>
      <c r="X32" s="62" t="s">
        <v>47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48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32811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Obchodní akademie Plzeň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 xml:space="preserve"> 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1. 2. 2018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 xml:space="preserve"> 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32</v>
      </c>
      <c r="AJ46" s="73"/>
      <c r="AK46" s="73"/>
      <c r="AL46" s="73"/>
      <c r="AM46" s="76" t="str">
        <f>IF(E17="","",E17)</f>
        <v xml:space="preserve"> </v>
      </c>
      <c r="AN46" s="76"/>
      <c r="AO46" s="76"/>
      <c r="AP46" s="76"/>
      <c r="AQ46" s="73"/>
      <c r="AR46" s="71"/>
      <c r="AS46" s="85" t="s">
        <v>49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30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50</v>
      </c>
      <c r="D49" s="96"/>
      <c r="E49" s="96"/>
      <c r="F49" s="96"/>
      <c r="G49" s="96"/>
      <c r="H49" s="97"/>
      <c r="I49" s="98" t="s">
        <v>51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52</v>
      </c>
      <c r="AH49" s="96"/>
      <c r="AI49" s="96"/>
      <c r="AJ49" s="96"/>
      <c r="AK49" s="96"/>
      <c r="AL49" s="96"/>
      <c r="AM49" s="96"/>
      <c r="AN49" s="98" t="s">
        <v>53</v>
      </c>
      <c r="AO49" s="96"/>
      <c r="AP49" s="96"/>
      <c r="AQ49" s="100" t="s">
        <v>54</v>
      </c>
      <c r="AR49" s="71"/>
      <c r="AS49" s="101" t="s">
        <v>55</v>
      </c>
      <c r="AT49" s="102" t="s">
        <v>56</v>
      </c>
      <c r="AU49" s="102" t="s">
        <v>57</v>
      </c>
      <c r="AV49" s="102" t="s">
        <v>58</v>
      </c>
      <c r="AW49" s="102" t="s">
        <v>59</v>
      </c>
      <c r="AX49" s="102" t="s">
        <v>60</v>
      </c>
      <c r="AY49" s="102" t="s">
        <v>61</v>
      </c>
      <c r="AZ49" s="102" t="s">
        <v>62</v>
      </c>
      <c r="BA49" s="102" t="s">
        <v>63</v>
      </c>
      <c r="BB49" s="102" t="s">
        <v>64</v>
      </c>
      <c r="BC49" s="102" t="s">
        <v>65</v>
      </c>
      <c r="BD49" s="103" t="s">
        <v>66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67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ROUND(SUM(AG52:AG56),2)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ROUND(SUM(AS52:AS56),2)</f>
        <v>0</v>
      </c>
      <c r="AT51" s="113">
        <f>ROUND(SUM(AV51:AW51),2)</f>
        <v>0</v>
      </c>
      <c r="AU51" s="114">
        <f>ROUND(SUM(AU52:AU56),5)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ROUND(SUM(AZ52:AZ56),2)</f>
        <v>0</v>
      </c>
      <c r="BA51" s="113">
        <f>ROUND(SUM(BA52:BA56),2)</f>
        <v>0</v>
      </c>
      <c r="BB51" s="113">
        <f>ROUND(SUM(BB52:BB56),2)</f>
        <v>0</v>
      </c>
      <c r="BC51" s="113">
        <f>ROUND(SUM(BC52:BC56),2)</f>
        <v>0</v>
      </c>
      <c r="BD51" s="115">
        <f>ROUND(SUM(BD52:BD56),2)</f>
        <v>0</v>
      </c>
      <c r="BS51" s="116" t="s">
        <v>68</v>
      </c>
      <c r="BT51" s="116" t="s">
        <v>69</v>
      </c>
      <c r="BU51" s="117" t="s">
        <v>70</v>
      </c>
      <c r="BV51" s="116" t="s">
        <v>71</v>
      </c>
      <c r="BW51" s="116" t="s">
        <v>7</v>
      </c>
      <c r="BX51" s="116" t="s">
        <v>72</v>
      </c>
      <c r="CL51" s="116" t="s">
        <v>21</v>
      </c>
    </row>
    <row r="52" spans="1:91" s="5" customFormat="1" ht="16.5" customHeight="1">
      <c r="A52" s="118" t="s">
        <v>73</v>
      </c>
      <c r="B52" s="119"/>
      <c r="C52" s="120"/>
      <c r="D52" s="121" t="s">
        <v>74</v>
      </c>
      <c r="E52" s="121"/>
      <c r="F52" s="121"/>
      <c r="G52" s="121"/>
      <c r="H52" s="121"/>
      <c r="I52" s="122"/>
      <c r="J52" s="121" t="s">
        <v>75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'01 - Zajištění bezbariéro...'!J27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76</v>
      </c>
      <c r="AR52" s="125"/>
      <c r="AS52" s="126">
        <v>0</v>
      </c>
      <c r="AT52" s="127">
        <f>ROUND(SUM(AV52:AW52),2)</f>
        <v>0</v>
      </c>
      <c r="AU52" s="128">
        <f>'01 - Zajištění bezbariéro...'!P100</f>
        <v>0</v>
      </c>
      <c r="AV52" s="127">
        <f>'01 - Zajištění bezbariéro...'!J30</f>
        <v>0</v>
      </c>
      <c r="AW52" s="127">
        <f>'01 - Zajištění bezbariéro...'!J31</f>
        <v>0</v>
      </c>
      <c r="AX52" s="127">
        <f>'01 - Zajištění bezbariéro...'!J32</f>
        <v>0</v>
      </c>
      <c r="AY52" s="127">
        <f>'01 - Zajištění bezbariéro...'!J33</f>
        <v>0</v>
      </c>
      <c r="AZ52" s="127">
        <f>'01 - Zajištění bezbariéro...'!F30</f>
        <v>0</v>
      </c>
      <c r="BA52" s="127">
        <f>'01 - Zajištění bezbariéro...'!F31</f>
        <v>0</v>
      </c>
      <c r="BB52" s="127">
        <f>'01 - Zajištění bezbariéro...'!F32</f>
        <v>0</v>
      </c>
      <c r="BC52" s="127">
        <f>'01 - Zajištění bezbariéro...'!F33</f>
        <v>0</v>
      </c>
      <c r="BD52" s="129">
        <f>'01 - Zajištění bezbariéro...'!F34</f>
        <v>0</v>
      </c>
      <c r="BT52" s="130" t="s">
        <v>77</v>
      </c>
      <c r="BV52" s="130" t="s">
        <v>71</v>
      </c>
      <c r="BW52" s="130" t="s">
        <v>78</v>
      </c>
      <c r="BX52" s="130" t="s">
        <v>7</v>
      </c>
      <c r="CL52" s="130" t="s">
        <v>21</v>
      </c>
      <c r="CM52" s="130" t="s">
        <v>79</v>
      </c>
    </row>
    <row r="53" spans="1:91" s="5" customFormat="1" ht="31.5" customHeight="1">
      <c r="A53" s="118" t="s">
        <v>73</v>
      </c>
      <c r="B53" s="119"/>
      <c r="C53" s="120"/>
      <c r="D53" s="121" t="s">
        <v>80</v>
      </c>
      <c r="E53" s="121"/>
      <c r="F53" s="121"/>
      <c r="G53" s="121"/>
      <c r="H53" s="121"/>
      <c r="I53" s="122"/>
      <c r="J53" s="121" t="s">
        <v>81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'02 - D.1.4 - SILNORPOUDÁ 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76</v>
      </c>
      <c r="AR53" s="125"/>
      <c r="AS53" s="126">
        <v>0</v>
      </c>
      <c r="AT53" s="127">
        <f>ROUND(SUM(AV53:AW53),2)</f>
        <v>0</v>
      </c>
      <c r="AU53" s="128">
        <f>'02 - D.1.4 - SILNORPOUDÁ ...'!P85</f>
        <v>0</v>
      </c>
      <c r="AV53" s="127">
        <f>'02 - D.1.4 - SILNORPOUDÁ ...'!J30</f>
        <v>0</v>
      </c>
      <c r="AW53" s="127">
        <f>'02 - D.1.4 - SILNORPOUDÁ ...'!J31</f>
        <v>0</v>
      </c>
      <c r="AX53" s="127">
        <f>'02 - D.1.4 - SILNORPOUDÁ ...'!J32</f>
        <v>0</v>
      </c>
      <c r="AY53" s="127">
        <f>'02 - D.1.4 - SILNORPOUDÁ ...'!J33</f>
        <v>0</v>
      </c>
      <c r="AZ53" s="127">
        <f>'02 - D.1.4 - SILNORPOUDÁ ...'!F30</f>
        <v>0</v>
      </c>
      <c r="BA53" s="127">
        <f>'02 - D.1.4 - SILNORPOUDÁ ...'!F31</f>
        <v>0</v>
      </c>
      <c r="BB53" s="127">
        <f>'02 - D.1.4 - SILNORPOUDÁ ...'!F32</f>
        <v>0</v>
      </c>
      <c r="BC53" s="127">
        <f>'02 - D.1.4 - SILNORPOUDÁ ...'!F33</f>
        <v>0</v>
      </c>
      <c r="BD53" s="129">
        <f>'02 - D.1.4 - SILNORPOUDÁ ...'!F34</f>
        <v>0</v>
      </c>
      <c r="BT53" s="130" t="s">
        <v>77</v>
      </c>
      <c r="BV53" s="130" t="s">
        <v>71</v>
      </c>
      <c r="BW53" s="130" t="s">
        <v>82</v>
      </c>
      <c r="BX53" s="130" t="s">
        <v>7</v>
      </c>
      <c r="CL53" s="130" t="s">
        <v>21</v>
      </c>
      <c r="CM53" s="130" t="s">
        <v>79</v>
      </c>
    </row>
    <row r="54" spans="1:91" s="5" customFormat="1" ht="16.5" customHeight="1">
      <c r="A54" s="118" t="s">
        <v>73</v>
      </c>
      <c r="B54" s="119"/>
      <c r="C54" s="120"/>
      <c r="D54" s="121" t="s">
        <v>83</v>
      </c>
      <c r="E54" s="121"/>
      <c r="F54" s="121"/>
      <c r="G54" s="121"/>
      <c r="H54" s="121"/>
      <c r="I54" s="122"/>
      <c r="J54" s="121" t="s">
        <v>84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3">
        <f>'03 - D.1.4.1 SLABOPROUD'!J27</f>
        <v>0</v>
      </c>
      <c r="AH54" s="122"/>
      <c r="AI54" s="122"/>
      <c r="AJ54" s="122"/>
      <c r="AK54" s="122"/>
      <c r="AL54" s="122"/>
      <c r="AM54" s="122"/>
      <c r="AN54" s="123">
        <f>SUM(AG54,AT54)</f>
        <v>0</v>
      </c>
      <c r="AO54" s="122"/>
      <c r="AP54" s="122"/>
      <c r="AQ54" s="124" t="s">
        <v>76</v>
      </c>
      <c r="AR54" s="125"/>
      <c r="AS54" s="126">
        <v>0</v>
      </c>
      <c r="AT54" s="127">
        <f>ROUND(SUM(AV54:AW54),2)</f>
        <v>0</v>
      </c>
      <c r="AU54" s="128">
        <f>'03 - D.1.4.1 SLABOPROUD'!P84</f>
        <v>0</v>
      </c>
      <c r="AV54" s="127">
        <f>'03 - D.1.4.1 SLABOPROUD'!J30</f>
        <v>0</v>
      </c>
      <c r="AW54" s="127">
        <f>'03 - D.1.4.1 SLABOPROUD'!J31</f>
        <v>0</v>
      </c>
      <c r="AX54" s="127">
        <f>'03 - D.1.4.1 SLABOPROUD'!J32</f>
        <v>0</v>
      </c>
      <c r="AY54" s="127">
        <f>'03 - D.1.4.1 SLABOPROUD'!J33</f>
        <v>0</v>
      </c>
      <c r="AZ54" s="127">
        <f>'03 - D.1.4.1 SLABOPROUD'!F30</f>
        <v>0</v>
      </c>
      <c r="BA54" s="127">
        <f>'03 - D.1.4.1 SLABOPROUD'!F31</f>
        <v>0</v>
      </c>
      <c r="BB54" s="127">
        <f>'03 - D.1.4.1 SLABOPROUD'!F32</f>
        <v>0</v>
      </c>
      <c r="BC54" s="127">
        <f>'03 - D.1.4.1 SLABOPROUD'!F33</f>
        <v>0</v>
      </c>
      <c r="BD54" s="129">
        <f>'03 - D.1.4.1 SLABOPROUD'!F34</f>
        <v>0</v>
      </c>
      <c r="BT54" s="130" t="s">
        <v>77</v>
      </c>
      <c r="BV54" s="130" t="s">
        <v>71</v>
      </c>
      <c r="BW54" s="130" t="s">
        <v>85</v>
      </c>
      <c r="BX54" s="130" t="s">
        <v>7</v>
      </c>
      <c r="CL54" s="130" t="s">
        <v>21</v>
      </c>
      <c r="CM54" s="130" t="s">
        <v>79</v>
      </c>
    </row>
    <row r="55" spans="1:91" s="5" customFormat="1" ht="16.5" customHeight="1">
      <c r="A55" s="118" t="s">
        <v>73</v>
      </c>
      <c r="B55" s="119"/>
      <c r="C55" s="120"/>
      <c r="D55" s="121" t="s">
        <v>86</v>
      </c>
      <c r="E55" s="121"/>
      <c r="F55" s="121"/>
      <c r="G55" s="121"/>
      <c r="H55" s="121"/>
      <c r="I55" s="122"/>
      <c r="J55" s="121" t="s">
        <v>87</v>
      </c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3">
        <f>'04 - D.1.4.3. VZT'!J27</f>
        <v>0</v>
      </c>
      <c r="AH55" s="122"/>
      <c r="AI55" s="122"/>
      <c r="AJ55" s="122"/>
      <c r="AK55" s="122"/>
      <c r="AL55" s="122"/>
      <c r="AM55" s="122"/>
      <c r="AN55" s="123">
        <f>SUM(AG55,AT55)</f>
        <v>0</v>
      </c>
      <c r="AO55" s="122"/>
      <c r="AP55" s="122"/>
      <c r="AQ55" s="124" t="s">
        <v>76</v>
      </c>
      <c r="AR55" s="125"/>
      <c r="AS55" s="126">
        <v>0</v>
      </c>
      <c r="AT55" s="127">
        <f>ROUND(SUM(AV55:AW55),2)</f>
        <v>0</v>
      </c>
      <c r="AU55" s="128">
        <f>'04 - D.1.4.3. VZT'!P80</f>
        <v>0</v>
      </c>
      <c r="AV55" s="127">
        <f>'04 - D.1.4.3. VZT'!J30</f>
        <v>0</v>
      </c>
      <c r="AW55" s="127">
        <f>'04 - D.1.4.3. VZT'!J31</f>
        <v>0</v>
      </c>
      <c r="AX55" s="127">
        <f>'04 - D.1.4.3. VZT'!J32</f>
        <v>0</v>
      </c>
      <c r="AY55" s="127">
        <f>'04 - D.1.4.3. VZT'!J33</f>
        <v>0</v>
      </c>
      <c r="AZ55" s="127">
        <f>'04 - D.1.4.3. VZT'!F30</f>
        <v>0</v>
      </c>
      <c r="BA55" s="127">
        <f>'04 - D.1.4.3. VZT'!F31</f>
        <v>0</v>
      </c>
      <c r="BB55" s="127">
        <f>'04 - D.1.4.3. VZT'!F32</f>
        <v>0</v>
      </c>
      <c r="BC55" s="127">
        <f>'04 - D.1.4.3. VZT'!F33</f>
        <v>0</v>
      </c>
      <c r="BD55" s="129">
        <f>'04 - D.1.4.3. VZT'!F34</f>
        <v>0</v>
      </c>
      <c r="BT55" s="130" t="s">
        <v>77</v>
      </c>
      <c r="BV55" s="130" t="s">
        <v>71</v>
      </c>
      <c r="BW55" s="130" t="s">
        <v>88</v>
      </c>
      <c r="BX55" s="130" t="s">
        <v>7</v>
      </c>
      <c r="CL55" s="130" t="s">
        <v>21</v>
      </c>
      <c r="CM55" s="130" t="s">
        <v>79</v>
      </c>
    </row>
    <row r="56" spans="1:91" s="5" customFormat="1" ht="16.5" customHeight="1">
      <c r="A56" s="118" t="s">
        <v>73</v>
      </c>
      <c r="B56" s="119"/>
      <c r="C56" s="120"/>
      <c r="D56" s="121" t="s">
        <v>89</v>
      </c>
      <c r="E56" s="121"/>
      <c r="F56" s="121"/>
      <c r="G56" s="121"/>
      <c r="H56" s="121"/>
      <c r="I56" s="122"/>
      <c r="J56" s="121" t="s">
        <v>90</v>
      </c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3">
        <f>'10 - Vedlejší a ostatní n...'!J27</f>
        <v>0</v>
      </c>
      <c r="AH56" s="122"/>
      <c r="AI56" s="122"/>
      <c r="AJ56" s="122"/>
      <c r="AK56" s="122"/>
      <c r="AL56" s="122"/>
      <c r="AM56" s="122"/>
      <c r="AN56" s="123">
        <f>SUM(AG56,AT56)</f>
        <v>0</v>
      </c>
      <c r="AO56" s="122"/>
      <c r="AP56" s="122"/>
      <c r="AQ56" s="124" t="s">
        <v>91</v>
      </c>
      <c r="AR56" s="125"/>
      <c r="AS56" s="131">
        <v>0</v>
      </c>
      <c r="AT56" s="132">
        <f>ROUND(SUM(AV56:AW56),2)</f>
        <v>0</v>
      </c>
      <c r="AU56" s="133">
        <f>'10 - Vedlejší a ostatní n...'!P81</f>
        <v>0</v>
      </c>
      <c r="AV56" s="132">
        <f>'10 - Vedlejší a ostatní n...'!J30</f>
        <v>0</v>
      </c>
      <c r="AW56" s="132">
        <f>'10 - Vedlejší a ostatní n...'!J31</f>
        <v>0</v>
      </c>
      <c r="AX56" s="132">
        <f>'10 - Vedlejší a ostatní n...'!J32</f>
        <v>0</v>
      </c>
      <c r="AY56" s="132">
        <f>'10 - Vedlejší a ostatní n...'!J33</f>
        <v>0</v>
      </c>
      <c r="AZ56" s="132">
        <f>'10 - Vedlejší a ostatní n...'!F30</f>
        <v>0</v>
      </c>
      <c r="BA56" s="132">
        <f>'10 - Vedlejší a ostatní n...'!F31</f>
        <v>0</v>
      </c>
      <c r="BB56" s="132">
        <f>'10 - Vedlejší a ostatní n...'!F32</f>
        <v>0</v>
      </c>
      <c r="BC56" s="132">
        <f>'10 - Vedlejší a ostatní n...'!F33</f>
        <v>0</v>
      </c>
      <c r="BD56" s="134">
        <f>'10 - Vedlejší a ostatní n...'!F34</f>
        <v>0</v>
      </c>
      <c r="BT56" s="130" t="s">
        <v>77</v>
      </c>
      <c r="BV56" s="130" t="s">
        <v>71</v>
      </c>
      <c r="BW56" s="130" t="s">
        <v>92</v>
      </c>
      <c r="BX56" s="130" t="s">
        <v>7</v>
      </c>
      <c r="CL56" s="130" t="s">
        <v>21</v>
      </c>
      <c r="CM56" s="130" t="s">
        <v>79</v>
      </c>
    </row>
    <row r="57" spans="2:44" s="1" customFormat="1" ht="30" customHeight="1">
      <c r="B57" s="45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1"/>
    </row>
    <row r="58" spans="2:44" s="1" customFormat="1" ht="6.95" customHeight="1">
      <c r="B58" s="66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71"/>
    </row>
  </sheetData>
  <sheetProtection password="CC35" sheet="1" objects="1" scenarios="1" formatColumns="0" formatRows="0"/>
  <mergeCells count="57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01 - Zajištění bezbariéro...'!C2" display="/"/>
    <hyperlink ref="A53" location="'02 - D.1.4 - SILNORPOUDÁ ...'!C2" display="/"/>
    <hyperlink ref="A54" location="'03 - D.1.4.1 SLABOPROUD'!C2" display="/"/>
    <hyperlink ref="A55" location="'04 - D.1.4.3. VZT'!C2" display="/"/>
    <hyperlink ref="A56" location="'10 - Vedlejší a ostatní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67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Obchodní akademie Plzeň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100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ROUND(J100,2)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ROUND(SUM(BE100:BE672),2)</f>
        <v>0</v>
      </c>
      <c r="G30" s="46"/>
      <c r="H30" s="46"/>
      <c r="I30" s="157">
        <v>0.21</v>
      </c>
      <c r="J30" s="156">
        <f>ROUND(ROUND((SUM(BE100:BE672)),2)*I30,2)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ROUND(SUM(BF100:BF672),2)</f>
        <v>0</v>
      </c>
      <c r="G31" s="46"/>
      <c r="H31" s="46"/>
      <c r="I31" s="157">
        <v>0.15</v>
      </c>
      <c r="J31" s="156">
        <f>ROUND(ROUND((SUM(BF100:BF672)),2)*I31,2)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ROUND(SUM(BG100:BG672),2)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ROUND(SUM(BH100:BH672),2)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ROUND(SUM(BI100:BI672),2)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Obchodní akademie Plzeň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01 - Zajištění bezbariérového přístupu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J100</f>
        <v>0</v>
      </c>
      <c r="K56" s="50"/>
      <c r="AU56" s="23" t="s">
        <v>105</v>
      </c>
    </row>
    <row r="57" spans="2:11" s="7" customFormat="1" ht="24.95" customHeight="1">
      <c r="B57" s="176"/>
      <c r="C57" s="177"/>
      <c r="D57" s="178" t="s">
        <v>106</v>
      </c>
      <c r="E57" s="179"/>
      <c r="F57" s="179"/>
      <c r="G57" s="179"/>
      <c r="H57" s="179"/>
      <c r="I57" s="180"/>
      <c r="J57" s="181">
        <f>J101</f>
        <v>0</v>
      </c>
      <c r="K57" s="182"/>
    </row>
    <row r="58" spans="2:11" s="8" customFormat="1" ht="19.9" customHeight="1">
      <c r="B58" s="183"/>
      <c r="C58" s="184"/>
      <c r="D58" s="185" t="s">
        <v>107</v>
      </c>
      <c r="E58" s="186"/>
      <c r="F58" s="186"/>
      <c r="G58" s="186"/>
      <c r="H58" s="186"/>
      <c r="I58" s="187"/>
      <c r="J58" s="188">
        <f>J102</f>
        <v>0</v>
      </c>
      <c r="K58" s="189"/>
    </row>
    <row r="59" spans="2:11" s="8" customFormat="1" ht="19.9" customHeight="1">
      <c r="B59" s="183"/>
      <c r="C59" s="184"/>
      <c r="D59" s="185" t="s">
        <v>108</v>
      </c>
      <c r="E59" s="186"/>
      <c r="F59" s="186"/>
      <c r="G59" s="186"/>
      <c r="H59" s="186"/>
      <c r="I59" s="187"/>
      <c r="J59" s="188">
        <f>J131</f>
        <v>0</v>
      </c>
      <c r="K59" s="189"/>
    </row>
    <row r="60" spans="2:11" s="8" customFormat="1" ht="19.9" customHeight="1">
      <c r="B60" s="183"/>
      <c r="C60" s="184"/>
      <c r="D60" s="185" t="s">
        <v>109</v>
      </c>
      <c r="E60" s="186"/>
      <c r="F60" s="186"/>
      <c r="G60" s="186"/>
      <c r="H60" s="186"/>
      <c r="I60" s="187"/>
      <c r="J60" s="188">
        <f>J161</f>
        <v>0</v>
      </c>
      <c r="K60" s="189"/>
    </row>
    <row r="61" spans="2:11" s="8" customFormat="1" ht="19.9" customHeight="1">
      <c r="B61" s="183"/>
      <c r="C61" s="184"/>
      <c r="D61" s="185" t="s">
        <v>110</v>
      </c>
      <c r="E61" s="186"/>
      <c r="F61" s="186"/>
      <c r="G61" s="186"/>
      <c r="H61" s="186"/>
      <c r="I61" s="187"/>
      <c r="J61" s="188">
        <f>J204</f>
        <v>0</v>
      </c>
      <c r="K61" s="189"/>
    </row>
    <row r="62" spans="2:11" s="8" customFormat="1" ht="19.9" customHeight="1">
      <c r="B62" s="183"/>
      <c r="C62" s="184"/>
      <c r="D62" s="185" t="s">
        <v>111</v>
      </c>
      <c r="E62" s="186"/>
      <c r="F62" s="186"/>
      <c r="G62" s="186"/>
      <c r="H62" s="186"/>
      <c r="I62" s="187"/>
      <c r="J62" s="188">
        <f>J212</f>
        <v>0</v>
      </c>
      <c r="K62" s="189"/>
    </row>
    <row r="63" spans="2:11" s="8" customFormat="1" ht="19.9" customHeight="1">
      <c r="B63" s="183"/>
      <c r="C63" s="184"/>
      <c r="D63" s="185" t="s">
        <v>112</v>
      </c>
      <c r="E63" s="186"/>
      <c r="F63" s="186"/>
      <c r="G63" s="186"/>
      <c r="H63" s="186"/>
      <c r="I63" s="187"/>
      <c r="J63" s="188">
        <f>J301</f>
        <v>0</v>
      </c>
      <c r="K63" s="189"/>
    </row>
    <row r="64" spans="2:11" s="8" customFormat="1" ht="19.9" customHeight="1">
      <c r="B64" s="183"/>
      <c r="C64" s="184"/>
      <c r="D64" s="185" t="s">
        <v>113</v>
      </c>
      <c r="E64" s="186"/>
      <c r="F64" s="186"/>
      <c r="G64" s="186"/>
      <c r="H64" s="186"/>
      <c r="I64" s="187"/>
      <c r="J64" s="188">
        <f>J382</f>
        <v>0</v>
      </c>
      <c r="K64" s="189"/>
    </row>
    <row r="65" spans="2:11" s="8" customFormat="1" ht="19.9" customHeight="1">
      <c r="B65" s="183"/>
      <c r="C65" s="184"/>
      <c r="D65" s="185" t="s">
        <v>114</v>
      </c>
      <c r="E65" s="186"/>
      <c r="F65" s="186"/>
      <c r="G65" s="186"/>
      <c r="H65" s="186"/>
      <c r="I65" s="187"/>
      <c r="J65" s="188">
        <f>J399</f>
        <v>0</v>
      </c>
      <c r="K65" s="189"/>
    </row>
    <row r="66" spans="2:11" s="7" customFormat="1" ht="24.95" customHeight="1">
      <c r="B66" s="176"/>
      <c r="C66" s="177"/>
      <c r="D66" s="178" t="s">
        <v>115</v>
      </c>
      <c r="E66" s="179"/>
      <c r="F66" s="179"/>
      <c r="G66" s="179"/>
      <c r="H66" s="179"/>
      <c r="I66" s="180"/>
      <c r="J66" s="181">
        <f>J402</f>
        <v>0</v>
      </c>
      <c r="K66" s="182"/>
    </row>
    <row r="67" spans="2:11" s="8" customFormat="1" ht="19.9" customHeight="1">
      <c r="B67" s="183"/>
      <c r="C67" s="184"/>
      <c r="D67" s="185" t="s">
        <v>116</v>
      </c>
      <c r="E67" s="186"/>
      <c r="F67" s="186"/>
      <c r="G67" s="186"/>
      <c r="H67" s="186"/>
      <c r="I67" s="187"/>
      <c r="J67" s="188">
        <f>J403</f>
        <v>0</v>
      </c>
      <c r="K67" s="189"/>
    </row>
    <row r="68" spans="2:11" s="8" customFormat="1" ht="19.9" customHeight="1">
      <c r="B68" s="183"/>
      <c r="C68" s="184"/>
      <c r="D68" s="185" t="s">
        <v>117</v>
      </c>
      <c r="E68" s="186"/>
      <c r="F68" s="186"/>
      <c r="G68" s="186"/>
      <c r="H68" s="186"/>
      <c r="I68" s="187"/>
      <c r="J68" s="188">
        <f>J436</f>
        <v>0</v>
      </c>
      <c r="K68" s="189"/>
    </row>
    <row r="69" spans="2:11" s="8" customFormat="1" ht="19.9" customHeight="1">
      <c r="B69" s="183"/>
      <c r="C69" s="184"/>
      <c r="D69" s="185" t="s">
        <v>118</v>
      </c>
      <c r="E69" s="186"/>
      <c r="F69" s="186"/>
      <c r="G69" s="186"/>
      <c r="H69" s="186"/>
      <c r="I69" s="187"/>
      <c r="J69" s="188">
        <f>J453</f>
        <v>0</v>
      </c>
      <c r="K69" s="189"/>
    </row>
    <row r="70" spans="2:11" s="8" customFormat="1" ht="19.9" customHeight="1">
      <c r="B70" s="183"/>
      <c r="C70" s="184"/>
      <c r="D70" s="185" t="s">
        <v>119</v>
      </c>
      <c r="E70" s="186"/>
      <c r="F70" s="186"/>
      <c r="G70" s="186"/>
      <c r="H70" s="186"/>
      <c r="I70" s="187"/>
      <c r="J70" s="188">
        <f>J469</f>
        <v>0</v>
      </c>
      <c r="K70" s="189"/>
    </row>
    <row r="71" spans="2:11" s="8" customFormat="1" ht="19.9" customHeight="1">
      <c r="B71" s="183"/>
      <c r="C71" s="184"/>
      <c r="D71" s="185" t="s">
        <v>120</v>
      </c>
      <c r="E71" s="186"/>
      <c r="F71" s="186"/>
      <c r="G71" s="186"/>
      <c r="H71" s="186"/>
      <c r="I71" s="187"/>
      <c r="J71" s="188">
        <f>J485</f>
        <v>0</v>
      </c>
      <c r="K71" s="189"/>
    </row>
    <row r="72" spans="2:11" s="8" customFormat="1" ht="19.9" customHeight="1">
      <c r="B72" s="183"/>
      <c r="C72" s="184"/>
      <c r="D72" s="185" t="s">
        <v>121</v>
      </c>
      <c r="E72" s="186"/>
      <c r="F72" s="186"/>
      <c r="G72" s="186"/>
      <c r="H72" s="186"/>
      <c r="I72" s="187"/>
      <c r="J72" s="188">
        <f>J529</f>
        <v>0</v>
      </c>
      <c r="K72" s="189"/>
    </row>
    <row r="73" spans="2:11" s="8" customFormat="1" ht="19.9" customHeight="1">
      <c r="B73" s="183"/>
      <c r="C73" s="184"/>
      <c r="D73" s="185" t="s">
        <v>122</v>
      </c>
      <c r="E73" s="186"/>
      <c r="F73" s="186"/>
      <c r="G73" s="186"/>
      <c r="H73" s="186"/>
      <c r="I73" s="187"/>
      <c r="J73" s="188">
        <f>J539</f>
        <v>0</v>
      </c>
      <c r="K73" s="189"/>
    </row>
    <row r="74" spans="2:11" s="8" customFormat="1" ht="19.9" customHeight="1">
      <c r="B74" s="183"/>
      <c r="C74" s="184"/>
      <c r="D74" s="185" t="s">
        <v>123</v>
      </c>
      <c r="E74" s="186"/>
      <c r="F74" s="186"/>
      <c r="G74" s="186"/>
      <c r="H74" s="186"/>
      <c r="I74" s="187"/>
      <c r="J74" s="188">
        <f>J576</f>
        <v>0</v>
      </c>
      <c r="K74" s="189"/>
    </row>
    <row r="75" spans="2:11" s="8" customFormat="1" ht="19.9" customHeight="1">
      <c r="B75" s="183"/>
      <c r="C75" s="184"/>
      <c r="D75" s="185" t="s">
        <v>124</v>
      </c>
      <c r="E75" s="186"/>
      <c r="F75" s="186"/>
      <c r="G75" s="186"/>
      <c r="H75" s="186"/>
      <c r="I75" s="187"/>
      <c r="J75" s="188">
        <f>J580</f>
        <v>0</v>
      </c>
      <c r="K75" s="189"/>
    </row>
    <row r="76" spans="2:11" s="8" customFormat="1" ht="19.9" customHeight="1">
      <c r="B76" s="183"/>
      <c r="C76" s="184"/>
      <c r="D76" s="185" t="s">
        <v>125</v>
      </c>
      <c r="E76" s="186"/>
      <c r="F76" s="186"/>
      <c r="G76" s="186"/>
      <c r="H76" s="186"/>
      <c r="I76" s="187"/>
      <c r="J76" s="188">
        <f>J629</f>
        <v>0</v>
      </c>
      <c r="K76" s="189"/>
    </row>
    <row r="77" spans="2:11" s="8" customFormat="1" ht="19.9" customHeight="1">
      <c r="B77" s="183"/>
      <c r="C77" s="184"/>
      <c r="D77" s="185" t="s">
        <v>126</v>
      </c>
      <c r="E77" s="186"/>
      <c r="F77" s="186"/>
      <c r="G77" s="186"/>
      <c r="H77" s="186"/>
      <c r="I77" s="187"/>
      <c r="J77" s="188">
        <f>J646</f>
        <v>0</v>
      </c>
      <c r="K77" s="189"/>
    </row>
    <row r="78" spans="2:11" s="8" customFormat="1" ht="19.9" customHeight="1">
      <c r="B78" s="183"/>
      <c r="C78" s="184"/>
      <c r="D78" s="185" t="s">
        <v>127</v>
      </c>
      <c r="E78" s="186"/>
      <c r="F78" s="186"/>
      <c r="G78" s="186"/>
      <c r="H78" s="186"/>
      <c r="I78" s="187"/>
      <c r="J78" s="188">
        <f>J662</f>
        <v>0</v>
      </c>
      <c r="K78" s="189"/>
    </row>
    <row r="79" spans="2:11" s="7" customFormat="1" ht="24.95" customHeight="1">
      <c r="B79" s="176"/>
      <c r="C79" s="177"/>
      <c r="D79" s="178" t="s">
        <v>128</v>
      </c>
      <c r="E79" s="179"/>
      <c r="F79" s="179"/>
      <c r="G79" s="179"/>
      <c r="H79" s="179"/>
      <c r="I79" s="180"/>
      <c r="J79" s="181">
        <f>J669</f>
        <v>0</v>
      </c>
      <c r="K79" s="182"/>
    </row>
    <row r="80" spans="2:11" s="8" customFormat="1" ht="19.9" customHeight="1">
      <c r="B80" s="183"/>
      <c r="C80" s="184"/>
      <c r="D80" s="185" t="s">
        <v>129</v>
      </c>
      <c r="E80" s="186"/>
      <c r="F80" s="186"/>
      <c r="G80" s="186"/>
      <c r="H80" s="186"/>
      <c r="I80" s="187"/>
      <c r="J80" s="188">
        <f>J670</f>
        <v>0</v>
      </c>
      <c r="K80" s="189"/>
    </row>
    <row r="81" spans="2:11" s="1" customFormat="1" ht="21.8" customHeight="1">
      <c r="B81" s="45"/>
      <c r="C81" s="46"/>
      <c r="D81" s="46"/>
      <c r="E81" s="46"/>
      <c r="F81" s="46"/>
      <c r="G81" s="46"/>
      <c r="H81" s="46"/>
      <c r="I81" s="143"/>
      <c r="J81" s="46"/>
      <c r="K81" s="50"/>
    </row>
    <row r="82" spans="2:11" s="1" customFormat="1" ht="6.95" customHeight="1">
      <c r="B82" s="66"/>
      <c r="C82" s="67"/>
      <c r="D82" s="67"/>
      <c r="E82" s="67"/>
      <c r="F82" s="67"/>
      <c r="G82" s="67"/>
      <c r="H82" s="67"/>
      <c r="I82" s="165"/>
      <c r="J82" s="67"/>
      <c r="K82" s="68"/>
    </row>
    <row r="86" spans="2:12" s="1" customFormat="1" ht="6.95" customHeight="1">
      <c r="B86" s="69"/>
      <c r="C86" s="70"/>
      <c r="D86" s="70"/>
      <c r="E86" s="70"/>
      <c r="F86" s="70"/>
      <c r="G86" s="70"/>
      <c r="H86" s="70"/>
      <c r="I86" s="168"/>
      <c r="J86" s="70"/>
      <c r="K86" s="70"/>
      <c r="L86" s="71"/>
    </row>
    <row r="87" spans="2:12" s="1" customFormat="1" ht="36.95" customHeight="1">
      <c r="B87" s="45"/>
      <c r="C87" s="72" t="s">
        <v>130</v>
      </c>
      <c r="D87" s="73"/>
      <c r="E87" s="73"/>
      <c r="F87" s="73"/>
      <c r="G87" s="73"/>
      <c r="H87" s="73"/>
      <c r="I87" s="190"/>
      <c r="J87" s="73"/>
      <c r="K87" s="73"/>
      <c r="L87" s="71"/>
    </row>
    <row r="88" spans="2:12" s="1" customFormat="1" ht="6.95" customHeight="1">
      <c r="B88" s="45"/>
      <c r="C88" s="73"/>
      <c r="D88" s="73"/>
      <c r="E88" s="73"/>
      <c r="F88" s="73"/>
      <c r="G88" s="73"/>
      <c r="H88" s="73"/>
      <c r="I88" s="190"/>
      <c r="J88" s="73"/>
      <c r="K88" s="73"/>
      <c r="L88" s="71"/>
    </row>
    <row r="89" spans="2:12" s="1" customFormat="1" ht="14.4" customHeight="1">
      <c r="B89" s="45"/>
      <c r="C89" s="75" t="s">
        <v>18</v>
      </c>
      <c r="D89" s="73"/>
      <c r="E89" s="73"/>
      <c r="F89" s="73"/>
      <c r="G89" s="73"/>
      <c r="H89" s="73"/>
      <c r="I89" s="190"/>
      <c r="J89" s="73"/>
      <c r="K89" s="73"/>
      <c r="L89" s="71"/>
    </row>
    <row r="90" spans="2:12" s="1" customFormat="1" ht="16.5" customHeight="1">
      <c r="B90" s="45"/>
      <c r="C90" s="73"/>
      <c r="D90" s="73"/>
      <c r="E90" s="191" t="str">
        <f>E7</f>
        <v>Obchodní akademie Plzeň</v>
      </c>
      <c r="F90" s="75"/>
      <c r="G90" s="75"/>
      <c r="H90" s="75"/>
      <c r="I90" s="190"/>
      <c r="J90" s="73"/>
      <c r="K90" s="73"/>
      <c r="L90" s="71"/>
    </row>
    <row r="91" spans="2:12" s="1" customFormat="1" ht="14.4" customHeight="1">
      <c r="B91" s="45"/>
      <c r="C91" s="75" t="s">
        <v>99</v>
      </c>
      <c r="D91" s="73"/>
      <c r="E91" s="73"/>
      <c r="F91" s="73"/>
      <c r="G91" s="73"/>
      <c r="H91" s="73"/>
      <c r="I91" s="190"/>
      <c r="J91" s="73"/>
      <c r="K91" s="73"/>
      <c r="L91" s="71"/>
    </row>
    <row r="92" spans="2:12" s="1" customFormat="1" ht="17.25" customHeight="1">
      <c r="B92" s="45"/>
      <c r="C92" s="73"/>
      <c r="D92" s="73"/>
      <c r="E92" s="81" t="str">
        <f>E9</f>
        <v>01 - Zajištění bezbariérového přístupu</v>
      </c>
      <c r="F92" s="73"/>
      <c r="G92" s="73"/>
      <c r="H92" s="73"/>
      <c r="I92" s="190"/>
      <c r="J92" s="73"/>
      <c r="K92" s="73"/>
      <c r="L92" s="71"/>
    </row>
    <row r="93" spans="2:12" s="1" customFormat="1" ht="6.95" customHeight="1">
      <c r="B93" s="45"/>
      <c r="C93" s="73"/>
      <c r="D93" s="73"/>
      <c r="E93" s="73"/>
      <c r="F93" s="73"/>
      <c r="G93" s="73"/>
      <c r="H93" s="73"/>
      <c r="I93" s="190"/>
      <c r="J93" s="73"/>
      <c r="K93" s="73"/>
      <c r="L93" s="71"/>
    </row>
    <row r="94" spans="2:12" s="1" customFormat="1" ht="18" customHeight="1">
      <c r="B94" s="45"/>
      <c r="C94" s="75" t="s">
        <v>23</v>
      </c>
      <c r="D94" s="73"/>
      <c r="E94" s="73"/>
      <c r="F94" s="192" t="str">
        <f>F12</f>
        <v xml:space="preserve"> </v>
      </c>
      <c r="G94" s="73"/>
      <c r="H94" s="73"/>
      <c r="I94" s="193" t="s">
        <v>25</v>
      </c>
      <c r="J94" s="84" t="str">
        <f>IF(J12="","",J12)</f>
        <v>1. 2. 2018</v>
      </c>
      <c r="K94" s="73"/>
      <c r="L94" s="71"/>
    </row>
    <row r="95" spans="2:12" s="1" customFormat="1" ht="6.95" customHeight="1">
      <c r="B95" s="45"/>
      <c r="C95" s="73"/>
      <c r="D95" s="73"/>
      <c r="E95" s="73"/>
      <c r="F95" s="73"/>
      <c r="G95" s="73"/>
      <c r="H95" s="73"/>
      <c r="I95" s="190"/>
      <c r="J95" s="73"/>
      <c r="K95" s="73"/>
      <c r="L95" s="71"/>
    </row>
    <row r="96" spans="2:12" s="1" customFormat="1" ht="13.5">
      <c r="B96" s="45"/>
      <c r="C96" s="75" t="s">
        <v>27</v>
      </c>
      <c r="D96" s="73"/>
      <c r="E96" s="73"/>
      <c r="F96" s="192" t="str">
        <f>E15</f>
        <v xml:space="preserve"> </v>
      </c>
      <c r="G96" s="73"/>
      <c r="H96" s="73"/>
      <c r="I96" s="193" t="s">
        <v>32</v>
      </c>
      <c r="J96" s="192" t="str">
        <f>E21</f>
        <v xml:space="preserve"> </v>
      </c>
      <c r="K96" s="73"/>
      <c r="L96" s="71"/>
    </row>
    <row r="97" spans="2:12" s="1" customFormat="1" ht="14.4" customHeight="1">
      <c r="B97" s="45"/>
      <c r="C97" s="75" t="s">
        <v>30</v>
      </c>
      <c r="D97" s="73"/>
      <c r="E97" s="73"/>
      <c r="F97" s="192" t="str">
        <f>IF(E18="","",E18)</f>
        <v/>
      </c>
      <c r="G97" s="73"/>
      <c r="H97" s="73"/>
      <c r="I97" s="190"/>
      <c r="J97" s="73"/>
      <c r="K97" s="73"/>
      <c r="L97" s="71"/>
    </row>
    <row r="98" spans="2:12" s="1" customFormat="1" ht="10.3" customHeight="1">
      <c r="B98" s="45"/>
      <c r="C98" s="73"/>
      <c r="D98" s="73"/>
      <c r="E98" s="73"/>
      <c r="F98" s="73"/>
      <c r="G98" s="73"/>
      <c r="H98" s="73"/>
      <c r="I98" s="190"/>
      <c r="J98" s="73"/>
      <c r="K98" s="73"/>
      <c r="L98" s="71"/>
    </row>
    <row r="99" spans="2:20" s="9" customFormat="1" ht="29.25" customHeight="1">
      <c r="B99" s="194"/>
      <c r="C99" s="195" t="s">
        <v>131</v>
      </c>
      <c r="D99" s="196" t="s">
        <v>54</v>
      </c>
      <c r="E99" s="196" t="s">
        <v>50</v>
      </c>
      <c r="F99" s="196" t="s">
        <v>132</v>
      </c>
      <c r="G99" s="196" t="s">
        <v>133</v>
      </c>
      <c r="H99" s="196" t="s">
        <v>134</v>
      </c>
      <c r="I99" s="197" t="s">
        <v>135</v>
      </c>
      <c r="J99" s="196" t="s">
        <v>103</v>
      </c>
      <c r="K99" s="198" t="s">
        <v>136</v>
      </c>
      <c r="L99" s="199"/>
      <c r="M99" s="101" t="s">
        <v>137</v>
      </c>
      <c r="N99" s="102" t="s">
        <v>39</v>
      </c>
      <c r="O99" s="102" t="s">
        <v>138</v>
      </c>
      <c r="P99" s="102" t="s">
        <v>139</v>
      </c>
      <c r="Q99" s="102" t="s">
        <v>140</v>
      </c>
      <c r="R99" s="102" t="s">
        <v>141</v>
      </c>
      <c r="S99" s="102" t="s">
        <v>142</v>
      </c>
      <c r="T99" s="103" t="s">
        <v>143</v>
      </c>
    </row>
    <row r="100" spans="2:63" s="1" customFormat="1" ht="29.25" customHeight="1">
      <c r="B100" s="45"/>
      <c r="C100" s="107" t="s">
        <v>104</v>
      </c>
      <c r="D100" s="73"/>
      <c r="E100" s="73"/>
      <c r="F100" s="73"/>
      <c r="G100" s="73"/>
      <c r="H100" s="73"/>
      <c r="I100" s="190"/>
      <c r="J100" s="200">
        <f>BK100</f>
        <v>0</v>
      </c>
      <c r="K100" s="73"/>
      <c r="L100" s="71"/>
      <c r="M100" s="104"/>
      <c r="N100" s="105"/>
      <c r="O100" s="105"/>
      <c r="P100" s="201">
        <f>P101+P402+P669</f>
        <v>0</v>
      </c>
      <c r="Q100" s="105"/>
      <c r="R100" s="201">
        <f>R101+R402+R669</f>
        <v>63.703198740000005</v>
      </c>
      <c r="S100" s="105"/>
      <c r="T100" s="202">
        <f>T101+T402+T669</f>
        <v>43.390566830000004</v>
      </c>
      <c r="AT100" s="23" t="s">
        <v>68</v>
      </c>
      <c r="AU100" s="23" t="s">
        <v>105</v>
      </c>
      <c r="BK100" s="203">
        <f>BK101+BK402+BK669</f>
        <v>0</v>
      </c>
    </row>
    <row r="101" spans="2:63" s="10" customFormat="1" ht="37.4" customHeight="1">
      <c r="B101" s="204"/>
      <c r="C101" s="205"/>
      <c r="D101" s="206" t="s">
        <v>68</v>
      </c>
      <c r="E101" s="207" t="s">
        <v>144</v>
      </c>
      <c r="F101" s="207" t="s">
        <v>145</v>
      </c>
      <c r="G101" s="205"/>
      <c r="H101" s="205"/>
      <c r="I101" s="208"/>
      <c r="J101" s="209">
        <f>BK101</f>
        <v>0</v>
      </c>
      <c r="K101" s="205"/>
      <c r="L101" s="210"/>
      <c r="M101" s="211"/>
      <c r="N101" s="212"/>
      <c r="O101" s="212"/>
      <c r="P101" s="213">
        <f>P102+P131+P161+P204+P212+P301+P382+P399</f>
        <v>0</v>
      </c>
      <c r="Q101" s="212"/>
      <c r="R101" s="213">
        <f>R102+R131+R161+R204+R212+R301+R382+R399</f>
        <v>42.33953711</v>
      </c>
      <c r="S101" s="212"/>
      <c r="T101" s="214">
        <f>T102+T131+T161+T204+T212+T301+T382+T399</f>
        <v>35.778992</v>
      </c>
      <c r="AR101" s="215" t="s">
        <v>77</v>
      </c>
      <c r="AT101" s="216" t="s">
        <v>68</v>
      </c>
      <c r="AU101" s="216" t="s">
        <v>69</v>
      </c>
      <c r="AY101" s="215" t="s">
        <v>146</v>
      </c>
      <c r="BK101" s="217">
        <f>BK102+BK131+BK161+BK204+BK212+BK301+BK382+BK399</f>
        <v>0</v>
      </c>
    </row>
    <row r="102" spans="2:63" s="10" customFormat="1" ht="19.9" customHeight="1">
      <c r="B102" s="204"/>
      <c r="C102" s="205"/>
      <c r="D102" s="206" t="s">
        <v>68</v>
      </c>
      <c r="E102" s="218" t="s">
        <v>77</v>
      </c>
      <c r="F102" s="218" t="s">
        <v>147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SUM(P103:P130)</f>
        <v>0</v>
      </c>
      <c r="Q102" s="212"/>
      <c r="R102" s="213">
        <f>SUM(R103:R130)</f>
        <v>0</v>
      </c>
      <c r="S102" s="212"/>
      <c r="T102" s="214">
        <f>SUM(T103:T130)</f>
        <v>11.4</v>
      </c>
      <c r="AR102" s="215" t="s">
        <v>77</v>
      </c>
      <c r="AT102" s="216" t="s">
        <v>68</v>
      </c>
      <c r="AU102" s="216" t="s">
        <v>77</v>
      </c>
      <c r="AY102" s="215" t="s">
        <v>146</v>
      </c>
      <c r="BK102" s="217">
        <f>SUM(BK103:BK130)</f>
        <v>0</v>
      </c>
    </row>
    <row r="103" spans="2:65" s="1" customFormat="1" ht="16.5" customHeight="1">
      <c r="B103" s="45"/>
      <c r="C103" s="220" t="s">
        <v>77</v>
      </c>
      <c r="D103" s="220" t="s">
        <v>148</v>
      </c>
      <c r="E103" s="221" t="s">
        <v>149</v>
      </c>
      <c r="F103" s="222" t="s">
        <v>150</v>
      </c>
      <c r="G103" s="223" t="s">
        <v>151</v>
      </c>
      <c r="H103" s="224">
        <v>20</v>
      </c>
      <c r="I103" s="225"/>
      <c r="J103" s="226">
        <f>ROUND(I103*H103,2)</f>
        <v>0</v>
      </c>
      <c r="K103" s="222" t="s">
        <v>152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0.18</v>
      </c>
      <c r="T103" s="230">
        <f>S103*H103</f>
        <v>3.5999999999999996</v>
      </c>
      <c r="AR103" s="23" t="s">
        <v>153</v>
      </c>
      <c r="AT103" s="23" t="s">
        <v>148</v>
      </c>
      <c r="AU103" s="23" t="s">
        <v>79</v>
      </c>
      <c r="AY103" s="23" t="s">
        <v>146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153</v>
      </c>
      <c r="BM103" s="23" t="s">
        <v>154</v>
      </c>
    </row>
    <row r="104" spans="2:47" s="1" customFormat="1" ht="13.5">
      <c r="B104" s="45"/>
      <c r="C104" s="73"/>
      <c r="D104" s="232" t="s">
        <v>155</v>
      </c>
      <c r="E104" s="73"/>
      <c r="F104" s="233" t="s">
        <v>156</v>
      </c>
      <c r="G104" s="73"/>
      <c r="H104" s="73"/>
      <c r="I104" s="190"/>
      <c r="J104" s="73"/>
      <c r="K104" s="73"/>
      <c r="L104" s="71"/>
      <c r="M104" s="234"/>
      <c r="N104" s="46"/>
      <c r="O104" s="46"/>
      <c r="P104" s="46"/>
      <c r="Q104" s="46"/>
      <c r="R104" s="46"/>
      <c r="S104" s="46"/>
      <c r="T104" s="94"/>
      <c r="AT104" s="23" t="s">
        <v>155</v>
      </c>
      <c r="AU104" s="23" t="s">
        <v>79</v>
      </c>
    </row>
    <row r="105" spans="2:51" s="11" customFormat="1" ht="13.5">
      <c r="B105" s="235"/>
      <c r="C105" s="236"/>
      <c r="D105" s="232" t="s">
        <v>157</v>
      </c>
      <c r="E105" s="237" t="s">
        <v>21</v>
      </c>
      <c r="F105" s="238" t="s">
        <v>158</v>
      </c>
      <c r="G105" s="236"/>
      <c r="H105" s="239">
        <v>20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157</v>
      </c>
      <c r="AU105" s="245" t="s">
        <v>79</v>
      </c>
      <c r="AV105" s="11" t="s">
        <v>79</v>
      </c>
      <c r="AW105" s="11" t="s">
        <v>33</v>
      </c>
      <c r="AX105" s="11" t="s">
        <v>77</v>
      </c>
      <c r="AY105" s="245" t="s">
        <v>146</v>
      </c>
    </row>
    <row r="106" spans="2:65" s="1" customFormat="1" ht="16.5" customHeight="1">
      <c r="B106" s="45"/>
      <c r="C106" s="220" t="s">
        <v>79</v>
      </c>
      <c r="D106" s="220" t="s">
        <v>148</v>
      </c>
      <c r="E106" s="221" t="s">
        <v>159</v>
      </c>
      <c r="F106" s="222" t="s">
        <v>160</v>
      </c>
      <c r="G106" s="223" t="s">
        <v>151</v>
      </c>
      <c r="H106" s="224">
        <v>20</v>
      </c>
      <c r="I106" s="225"/>
      <c r="J106" s="226">
        <f>ROUND(I106*H106,2)</f>
        <v>0</v>
      </c>
      <c r="K106" s="222" t="s">
        <v>152</v>
      </c>
      <c r="L106" s="71"/>
      <c r="M106" s="227" t="s">
        <v>21</v>
      </c>
      <c r="N106" s="228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0.17</v>
      </c>
      <c r="T106" s="230">
        <f>S106*H106</f>
        <v>3.4000000000000004</v>
      </c>
      <c r="AR106" s="23" t="s">
        <v>161</v>
      </c>
      <c r="AT106" s="23" t="s">
        <v>148</v>
      </c>
      <c r="AU106" s="23" t="s">
        <v>79</v>
      </c>
      <c r="AY106" s="23" t="s">
        <v>146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161</v>
      </c>
      <c r="BM106" s="23" t="s">
        <v>162</v>
      </c>
    </row>
    <row r="107" spans="2:47" s="1" customFormat="1" ht="13.5">
      <c r="B107" s="45"/>
      <c r="C107" s="73"/>
      <c r="D107" s="232" t="s">
        <v>155</v>
      </c>
      <c r="E107" s="73"/>
      <c r="F107" s="233" t="s">
        <v>163</v>
      </c>
      <c r="G107" s="73"/>
      <c r="H107" s="73"/>
      <c r="I107" s="190"/>
      <c r="J107" s="73"/>
      <c r="K107" s="73"/>
      <c r="L107" s="71"/>
      <c r="M107" s="234"/>
      <c r="N107" s="46"/>
      <c r="O107" s="46"/>
      <c r="P107" s="46"/>
      <c r="Q107" s="46"/>
      <c r="R107" s="46"/>
      <c r="S107" s="46"/>
      <c r="T107" s="94"/>
      <c r="AT107" s="23" t="s">
        <v>155</v>
      </c>
      <c r="AU107" s="23" t="s">
        <v>79</v>
      </c>
    </row>
    <row r="108" spans="2:51" s="11" customFormat="1" ht="13.5">
      <c r="B108" s="235"/>
      <c r="C108" s="236"/>
      <c r="D108" s="232" t="s">
        <v>157</v>
      </c>
      <c r="E108" s="237" t="s">
        <v>21</v>
      </c>
      <c r="F108" s="238" t="s">
        <v>158</v>
      </c>
      <c r="G108" s="236"/>
      <c r="H108" s="239">
        <v>20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157</v>
      </c>
      <c r="AU108" s="245" t="s">
        <v>79</v>
      </c>
      <c r="AV108" s="11" t="s">
        <v>79</v>
      </c>
      <c r="AW108" s="11" t="s">
        <v>33</v>
      </c>
      <c r="AX108" s="11" t="s">
        <v>77</v>
      </c>
      <c r="AY108" s="245" t="s">
        <v>146</v>
      </c>
    </row>
    <row r="109" spans="2:65" s="1" customFormat="1" ht="16.5" customHeight="1">
      <c r="B109" s="45"/>
      <c r="C109" s="220" t="s">
        <v>164</v>
      </c>
      <c r="D109" s="220" t="s">
        <v>148</v>
      </c>
      <c r="E109" s="221" t="s">
        <v>165</v>
      </c>
      <c r="F109" s="222" t="s">
        <v>166</v>
      </c>
      <c r="G109" s="223" t="s">
        <v>151</v>
      </c>
      <c r="H109" s="224">
        <v>20</v>
      </c>
      <c r="I109" s="225"/>
      <c r="J109" s="226">
        <f>ROUND(I109*H109,2)</f>
        <v>0</v>
      </c>
      <c r="K109" s="222" t="s">
        <v>152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0.22</v>
      </c>
      <c r="T109" s="230">
        <f>S109*H109</f>
        <v>4.4</v>
      </c>
      <c r="AR109" s="23" t="s">
        <v>161</v>
      </c>
      <c r="AT109" s="23" t="s">
        <v>148</v>
      </c>
      <c r="AU109" s="23" t="s">
        <v>79</v>
      </c>
      <c r="AY109" s="23" t="s">
        <v>146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161</v>
      </c>
      <c r="BM109" s="23" t="s">
        <v>167</v>
      </c>
    </row>
    <row r="110" spans="2:47" s="1" customFormat="1" ht="13.5">
      <c r="B110" s="45"/>
      <c r="C110" s="73"/>
      <c r="D110" s="232" t="s">
        <v>155</v>
      </c>
      <c r="E110" s="73"/>
      <c r="F110" s="233" t="s">
        <v>168</v>
      </c>
      <c r="G110" s="73"/>
      <c r="H110" s="73"/>
      <c r="I110" s="190"/>
      <c r="J110" s="73"/>
      <c r="K110" s="73"/>
      <c r="L110" s="71"/>
      <c r="M110" s="234"/>
      <c r="N110" s="46"/>
      <c r="O110" s="46"/>
      <c r="P110" s="46"/>
      <c r="Q110" s="46"/>
      <c r="R110" s="46"/>
      <c r="S110" s="46"/>
      <c r="T110" s="94"/>
      <c r="AT110" s="23" t="s">
        <v>155</v>
      </c>
      <c r="AU110" s="23" t="s">
        <v>79</v>
      </c>
    </row>
    <row r="111" spans="2:51" s="11" customFormat="1" ht="13.5">
      <c r="B111" s="235"/>
      <c r="C111" s="236"/>
      <c r="D111" s="232" t="s">
        <v>157</v>
      </c>
      <c r="E111" s="237" t="s">
        <v>21</v>
      </c>
      <c r="F111" s="238" t="s">
        <v>158</v>
      </c>
      <c r="G111" s="236"/>
      <c r="H111" s="239">
        <v>20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157</v>
      </c>
      <c r="AU111" s="245" t="s">
        <v>79</v>
      </c>
      <c r="AV111" s="11" t="s">
        <v>79</v>
      </c>
      <c r="AW111" s="11" t="s">
        <v>33</v>
      </c>
      <c r="AX111" s="11" t="s">
        <v>77</v>
      </c>
      <c r="AY111" s="245" t="s">
        <v>146</v>
      </c>
    </row>
    <row r="112" spans="2:65" s="1" customFormat="1" ht="16.5" customHeight="1">
      <c r="B112" s="45"/>
      <c r="C112" s="220" t="s">
        <v>161</v>
      </c>
      <c r="D112" s="220" t="s">
        <v>148</v>
      </c>
      <c r="E112" s="221" t="s">
        <v>169</v>
      </c>
      <c r="F112" s="222" t="s">
        <v>170</v>
      </c>
      <c r="G112" s="223" t="s">
        <v>171</v>
      </c>
      <c r="H112" s="224">
        <v>31.68</v>
      </c>
      <c r="I112" s="225"/>
      <c r="J112" s="226">
        <f>ROUND(I112*H112,2)</f>
        <v>0</v>
      </c>
      <c r="K112" s="222" t="s">
        <v>152</v>
      </c>
      <c r="L112" s="71"/>
      <c r="M112" s="227" t="s">
        <v>21</v>
      </c>
      <c r="N112" s="228" t="s">
        <v>40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161</v>
      </c>
      <c r="AT112" s="23" t="s">
        <v>148</v>
      </c>
      <c r="AU112" s="23" t="s">
        <v>79</v>
      </c>
      <c r="AY112" s="23" t="s">
        <v>146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161</v>
      </c>
      <c r="BM112" s="23" t="s">
        <v>172</v>
      </c>
    </row>
    <row r="113" spans="2:47" s="1" customFormat="1" ht="13.5">
      <c r="B113" s="45"/>
      <c r="C113" s="73"/>
      <c r="D113" s="232" t="s">
        <v>155</v>
      </c>
      <c r="E113" s="73"/>
      <c r="F113" s="233" t="s">
        <v>173</v>
      </c>
      <c r="G113" s="73"/>
      <c r="H113" s="73"/>
      <c r="I113" s="190"/>
      <c r="J113" s="73"/>
      <c r="K113" s="73"/>
      <c r="L113" s="71"/>
      <c r="M113" s="234"/>
      <c r="N113" s="46"/>
      <c r="O113" s="46"/>
      <c r="P113" s="46"/>
      <c r="Q113" s="46"/>
      <c r="R113" s="46"/>
      <c r="S113" s="46"/>
      <c r="T113" s="94"/>
      <c r="AT113" s="23" t="s">
        <v>155</v>
      </c>
      <c r="AU113" s="23" t="s">
        <v>79</v>
      </c>
    </row>
    <row r="114" spans="2:51" s="11" customFormat="1" ht="13.5">
      <c r="B114" s="235"/>
      <c r="C114" s="236"/>
      <c r="D114" s="232" t="s">
        <v>157</v>
      </c>
      <c r="E114" s="237" t="s">
        <v>21</v>
      </c>
      <c r="F114" s="238" t="s">
        <v>174</v>
      </c>
      <c r="G114" s="236"/>
      <c r="H114" s="239">
        <v>31.68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157</v>
      </c>
      <c r="AU114" s="245" t="s">
        <v>79</v>
      </c>
      <c r="AV114" s="11" t="s">
        <v>79</v>
      </c>
      <c r="AW114" s="11" t="s">
        <v>33</v>
      </c>
      <c r="AX114" s="11" t="s">
        <v>77</v>
      </c>
      <c r="AY114" s="245" t="s">
        <v>146</v>
      </c>
    </row>
    <row r="115" spans="2:65" s="1" customFormat="1" ht="16.5" customHeight="1">
      <c r="B115" s="45"/>
      <c r="C115" s="220" t="s">
        <v>175</v>
      </c>
      <c r="D115" s="220" t="s">
        <v>148</v>
      </c>
      <c r="E115" s="221" t="s">
        <v>176</v>
      </c>
      <c r="F115" s="222" t="s">
        <v>177</v>
      </c>
      <c r="G115" s="223" t="s">
        <v>171</v>
      </c>
      <c r="H115" s="224">
        <v>31.68</v>
      </c>
      <c r="I115" s="225"/>
      <c r="J115" s="226">
        <f>ROUND(I115*H115,2)</f>
        <v>0</v>
      </c>
      <c r="K115" s="222" t="s">
        <v>152</v>
      </c>
      <c r="L115" s="71"/>
      <c r="M115" s="227" t="s">
        <v>21</v>
      </c>
      <c r="N115" s="228" t="s">
        <v>40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161</v>
      </c>
      <c r="AT115" s="23" t="s">
        <v>148</v>
      </c>
      <c r="AU115" s="23" t="s">
        <v>79</v>
      </c>
      <c r="AY115" s="23" t="s">
        <v>146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77</v>
      </c>
      <c r="BK115" s="231">
        <f>ROUND(I115*H115,2)</f>
        <v>0</v>
      </c>
      <c r="BL115" s="23" t="s">
        <v>161</v>
      </c>
      <c r="BM115" s="23" t="s">
        <v>178</v>
      </c>
    </row>
    <row r="116" spans="2:47" s="1" customFormat="1" ht="13.5">
      <c r="B116" s="45"/>
      <c r="C116" s="73"/>
      <c r="D116" s="232" t="s">
        <v>155</v>
      </c>
      <c r="E116" s="73"/>
      <c r="F116" s="233" t="s">
        <v>179</v>
      </c>
      <c r="G116" s="73"/>
      <c r="H116" s="73"/>
      <c r="I116" s="190"/>
      <c r="J116" s="73"/>
      <c r="K116" s="73"/>
      <c r="L116" s="71"/>
      <c r="M116" s="234"/>
      <c r="N116" s="46"/>
      <c r="O116" s="46"/>
      <c r="P116" s="46"/>
      <c r="Q116" s="46"/>
      <c r="R116" s="46"/>
      <c r="S116" s="46"/>
      <c r="T116" s="94"/>
      <c r="AT116" s="23" t="s">
        <v>155</v>
      </c>
      <c r="AU116" s="23" t="s">
        <v>79</v>
      </c>
    </row>
    <row r="117" spans="2:51" s="11" customFormat="1" ht="13.5">
      <c r="B117" s="235"/>
      <c r="C117" s="236"/>
      <c r="D117" s="232" t="s">
        <v>157</v>
      </c>
      <c r="E117" s="237" t="s">
        <v>21</v>
      </c>
      <c r="F117" s="238" t="s">
        <v>174</v>
      </c>
      <c r="G117" s="236"/>
      <c r="H117" s="239">
        <v>31.68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157</v>
      </c>
      <c r="AU117" s="245" t="s">
        <v>79</v>
      </c>
      <c r="AV117" s="11" t="s">
        <v>79</v>
      </c>
      <c r="AW117" s="11" t="s">
        <v>33</v>
      </c>
      <c r="AX117" s="11" t="s">
        <v>77</v>
      </c>
      <c r="AY117" s="245" t="s">
        <v>146</v>
      </c>
    </row>
    <row r="118" spans="2:65" s="1" customFormat="1" ht="16.5" customHeight="1">
      <c r="B118" s="45"/>
      <c r="C118" s="220" t="s">
        <v>180</v>
      </c>
      <c r="D118" s="220" t="s">
        <v>148</v>
      </c>
      <c r="E118" s="221" t="s">
        <v>181</v>
      </c>
      <c r="F118" s="222" t="s">
        <v>182</v>
      </c>
      <c r="G118" s="223" t="s">
        <v>171</v>
      </c>
      <c r="H118" s="224">
        <v>13</v>
      </c>
      <c r="I118" s="225"/>
      <c r="J118" s="226">
        <f>ROUND(I118*H118,2)</f>
        <v>0</v>
      </c>
      <c r="K118" s="222" t="s">
        <v>152</v>
      </c>
      <c r="L118" s="71"/>
      <c r="M118" s="227" t="s">
        <v>21</v>
      </c>
      <c r="N118" s="228" t="s">
        <v>40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161</v>
      </c>
      <c r="AT118" s="23" t="s">
        <v>148</v>
      </c>
      <c r="AU118" s="23" t="s">
        <v>79</v>
      </c>
      <c r="AY118" s="23" t="s">
        <v>146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77</v>
      </c>
      <c r="BK118" s="231">
        <f>ROUND(I118*H118,2)</f>
        <v>0</v>
      </c>
      <c r="BL118" s="23" t="s">
        <v>161</v>
      </c>
      <c r="BM118" s="23" t="s">
        <v>183</v>
      </c>
    </row>
    <row r="119" spans="2:47" s="1" customFormat="1" ht="13.5">
      <c r="B119" s="45"/>
      <c r="C119" s="73"/>
      <c r="D119" s="232" t="s">
        <v>155</v>
      </c>
      <c r="E119" s="73"/>
      <c r="F119" s="233" t="s">
        <v>184</v>
      </c>
      <c r="G119" s="73"/>
      <c r="H119" s="73"/>
      <c r="I119" s="190"/>
      <c r="J119" s="73"/>
      <c r="K119" s="73"/>
      <c r="L119" s="71"/>
      <c r="M119" s="234"/>
      <c r="N119" s="46"/>
      <c r="O119" s="46"/>
      <c r="P119" s="46"/>
      <c r="Q119" s="46"/>
      <c r="R119" s="46"/>
      <c r="S119" s="46"/>
      <c r="T119" s="94"/>
      <c r="AT119" s="23" t="s">
        <v>155</v>
      </c>
      <c r="AU119" s="23" t="s">
        <v>79</v>
      </c>
    </row>
    <row r="120" spans="2:51" s="11" customFormat="1" ht="13.5">
      <c r="B120" s="235"/>
      <c r="C120" s="236"/>
      <c r="D120" s="232" t="s">
        <v>157</v>
      </c>
      <c r="E120" s="237" t="s">
        <v>21</v>
      </c>
      <c r="F120" s="238" t="s">
        <v>185</v>
      </c>
      <c r="G120" s="236"/>
      <c r="H120" s="239">
        <v>13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157</v>
      </c>
      <c r="AU120" s="245" t="s">
        <v>79</v>
      </c>
      <c r="AV120" s="11" t="s">
        <v>79</v>
      </c>
      <c r="AW120" s="11" t="s">
        <v>33</v>
      </c>
      <c r="AX120" s="11" t="s">
        <v>69</v>
      </c>
      <c r="AY120" s="245" t="s">
        <v>146</v>
      </c>
    </row>
    <row r="121" spans="2:51" s="12" customFormat="1" ht="13.5">
      <c r="B121" s="246"/>
      <c r="C121" s="247"/>
      <c r="D121" s="232" t="s">
        <v>157</v>
      </c>
      <c r="E121" s="248" t="s">
        <v>21</v>
      </c>
      <c r="F121" s="249" t="s">
        <v>186</v>
      </c>
      <c r="G121" s="247"/>
      <c r="H121" s="250">
        <v>13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157</v>
      </c>
      <c r="AU121" s="256" t="s">
        <v>79</v>
      </c>
      <c r="AV121" s="12" t="s">
        <v>161</v>
      </c>
      <c r="AW121" s="12" t="s">
        <v>33</v>
      </c>
      <c r="AX121" s="12" t="s">
        <v>77</v>
      </c>
      <c r="AY121" s="256" t="s">
        <v>146</v>
      </c>
    </row>
    <row r="122" spans="2:65" s="1" customFormat="1" ht="25.5" customHeight="1">
      <c r="B122" s="45"/>
      <c r="C122" s="220" t="s">
        <v>187</v>
      </c>
      <c r="D122" s="220" t="s">
        <v>148</v>
      </c>
      <c r="E122" s="221" t="s">
        <v>188</v>
      </c>
      <c r="F122" s="222" t="s">
        <v>189</v>
      </c>
      <c r="G122" s="223" t="s">
        <v>171</v>
      </c>
      <c r="H122" s="224">
        <v>65</v>
      </c>
      <c r="I122" s="225"/>
      <c r="J122" s="226">
        <f>ROUND(I122*H122,2)</f>
        <v>0</v>
      </c>
      <c r="K122" s="222" t="s">
        <v>152</v>
      </c>
      <c r="L122" s="71"/>
      <c r="M122" s="227" t="s">
        <v>21</v>
      </c>
      <c r="N122" s="228" t="s">
        <v>40</v>
      </c>
      <c r="O122" s="46"/>
      <c r="P122" s="229">
        <f>O122*H122</f>
        <v>0</v>
      </c>
      <c r="Q122" s="229">
        <v>0</v>
      </c>
      <c r="R122" s="229">
        <f>Q122*H122</f>
        <v>0</v>
      </c>
      <c r="S122" s="229">
        <v>0</v>
      </c>
      <c r="T122" s="230">
        <f>S122*H122</f>
        <v>0</v>
      </c>
      <c r="AR122" s="23" t="s">
        <v>161</v>
      </c>
      <c r="AT122" s="23" t="s">
        <v>148</v>
      </c>
      <c r="AU122" s="23" t="s">
        <v>79</v>
      </c>
      <c r="AY122" s="23" t="s">
        <v>146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23" t="s">
        <v>77</v>
      </c>
      <c r="BK122" s="231">
        <f>ROUND(I122*H122,2)</f>
        <v>0</v>
      </c>
      <c r="BL122" s="23" t="s">
        <v>161</v>
      </c>
      <c r="BM122" s="23" t="s">
        <v>190</v>
      </c>
    </row>
    <row r="123" spans="2:47" s="1" customFormat="1" ht="13.5">
      <c r="B123" s="45"/>
      <c r="C123" s="73"/>
      <c r="D123" s="232" t="s">
        <v>155</v>
      </c>
      <c r="E123" s="73"/>
      <c r="F123" s="233" t="s">
        <v>191</v>
      </c>
      <c r="G123" s="73"/>
      <c r="H123" s="73"/>
      <c r="I123" s="190"/>
      <c r="J123" s="73"/>
      <c r="K123" s="73"/>
      <c r="L123" s="71"/>
      <c r="M123" s="234"/>
      <c r="N123" s="46"/>
      <c r="O123" s="46"/>
      <c r="P123" s="46"/>
      <c r="Q123" s="46"/>
      <c r="R123" s="46"/>
      <c r="S123" s="46"/>
      <c r="T123" s="94"/>
      <c r="AT123" s="23" t="s">
        <v>155</v>
      </c>
      <c r="AU123" s="23" t="s">
        <v>79</v>
      </c>
    </row>
    <row r="124" spans="2:51" s="11" customFormat="1" ht="13.5">
      <c r="B124" s="235"/>
      <c r="C124" s="236"/>
      <c r="D124" s="232" t="s">
        <v>157</v>
      </c>
      <c r="E124" s="236"/>
      <c r="F124" s="238" t="s">
        <v>192</v>
      </c>
      <c r="G124" s="236"/>
      <c r="H124" s="239">
        <v>65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157</v>
      </c>
      <c r="AU124" s="245" t="s">
        <v>79</v>
      </c>
      <c r="AV124" s="11" t="s">
        <v>79</v>
      </c>
      <c r="AW124" s="11" t="s">
        <v>6</v>
      </c>
      <c r="AX124" s="11" t="s">
        <v>77</v>
      </c>
      <c r="AY124" s="245" t="s">
        <v>146</v>
      </c>
    </row>
    <row r="125" spans="2:65" s="1" customFormat="1" ht="16.5" customHeight="1">
      <c r="B125" s="45"/>
      <c r="C125" s="220" t="s">
        <v>193</v>
      </c>
      <c r="D125" s="220" t="s">
        <v>148</v>
      </c>
      <c r="E125" s="221" t="s">
        <v>194</v>
      </c>
      <c r="F125" s="222" t="s">
        <v>195</v>
      </c>
      <c r="G125" s="223" t="s">
        <v>196</v>
      </c>
      <c r="H125" s="224">
        <v>24.7</v>
      </c>
      <c r="I125" s="225"/>
      <c r="J125" s="226">
        <f>ROUND(I125*H125,2)</f>
        <v>0</v>
      </c>
      <c r="K125" s="222" t="s">
        <v>152</v>
      </c>
      <c r="L125" s="71"/>
      <c r="M125" s="227" t="s">
        <v>21</v>
      </c>
      <c r="N125" s="228" t="s">
        <v>40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161</v>
      </c>
      <c r="AT125" s="23" t="s">
        <v>148</v>
      </c>
      <c r="AU125" s="23" t="s">
        <v>79</v>
      </c>
      <c r="AY125" s="23" t="s">
        <v>146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77</v>
      </c>
      <c r="BK125" s="231">
        <f>ROUND(I125*H125,2)</f>
        <v>0</v>
      </c>
      <c r="BL125" s="23" t="s">
        <v>161</v>
      </c>
      <c r="BM125" s="23" t="s">
        <v>197</v>
      </c>
    </row>
    <row r="126" spans="2:47" s="1" customFormat="1" ht="13.5">
      <c r="B126" s="45"/>
      <c r="C126" s="73"/>
      <c r="D126" s="232" t="s">
        <v>155</v>
      </c>
      <c r="E126" s="73"/>
      <c r="F126" s="233" t="s">
        <v>198</v>
      </c>
      <c r="G126" s="73"/>
      <c r="H126" s="73"/>
      <c r="I126" s="190"/>
      <c r="J126" s="73"/>
      <c r="K126" s="73"/>
      <c r="L126" s="71"/>
      <c r="M126" s="234"/>
      <c r="N126" s="46"/>
      <c r="O126" s="46"/>
      <c r="P126" s="46"/>
      <c r="Q126" s="46"/>
      <c r="R126" s="46"/>
      <c r="S126" s="46"/>
      <c r="T126" s="94"/>
      <c r="AT126" s="23" t="s">
        <v>155</v>
      </c>
      <c r="AU126" s="23" t="s">
        <v>79</v>
      </c>
    </row>
    <row r="127" spans="2:51" s="11" customFormat="1" ht="13.5">
      <c r="B127" s="235"/>
      <c r="C127" s="236"/>
      <c r="D127" s="232" t="s">
        <v>157</v>
      </c>
      <c r="E127" s="236"/>
      <c r="F127" s="238" t="s">
        <v>199</v>
      </c>
      <c r="G127" s="236"/>
      <c r="H127" s="239">
        <v>24.7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157</v>
      </c>
      <c r="AU127" s="245" t="s">
        <v>79</v>
      </c>
      <c r="AV127" s="11" t="s">
        <v>79</v>
      </c>
      <c r="AW127" s="11" t="s">
        <v>6</v>
      </c>
      <c r="AX127" s="11" t="s">
        <v>77</v>
      </c>
      <c r="AY127" s="245" t="s">
        <v>146</v>
      </c>
    </row>
    <row r="128" spans="2:65" s="1" customFormat="1" ht="16.5" customHeight="1">
      <c r="B128" s="45"/>
      <c r="C128" s="220" t="s">
        <v>200</v>
      </c>
      <c r="D128" s="220" t="s">
        <v>148</v>
      </c>
      <c r="E128" s="221" t="s">
        <v>201</v>
      </c>
      <c r="F128" s="222" t="s">
        <v>202</v>
      </c>
      <c r="G128" s="223" t="s">
        <v>171</v>
      </c>
      <c r="H128" s="224">
        <v>18.68</v>
      </c>
      <c r="I128" s="225"/>
      <c r="J128" s="226">
        <f>ROUND(I128*H128,2)</f>
        <v>0</v>
      </c>
      <c r="K128" s="222" t="s">
        <v>152</v>
      </c>
      <c r="L128" s="71"/>
      <c r="M128" s="227" t="s">
        <v>21</v>
      </c>
      <c r="N128" s="228" t="s">
        <v>40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161</v>
      </c>
      <c r="AT128" s="23" t="s">
        <v>148</v>
      </c>
      <c r="AU128" s="23" t="s">
        <v>79</v>
      </c>
      <c r="AY128" s="23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77</v>
      </c>
      <c r="BK128" s="231">
        <f>ROUND(I128*H128,2)</f>
        <v>0</v>
      </c>
      <c r="BL128" s="23" t="s">
        <v>161</v>
      </c>
      <c r="BM128" s="23" t="s">
        <v>203</v>
      </c>
    </row>
    <row r="129" spans="2:47" s="1" customFormat="1" ht="13.5">
      <c r="B129" s="45"/>
      <c r="C129" s="73"/>
      <c r="D129" s="232" t="s">
        <v>155</v>
      </c>
      <c r="E129" s="73"/>
      <c r="F129" s="233" t="s">
        <v>204</v>
      </c>
      <c r="G129" s="73"/>
      <c r="H129" s="73"/>
      <c r="I129" s="190"/>
      <c r="J129" s="73"/>
      <c r="K129" s="73"/>
      <c r="L129" s="71"/>
      <c r="M129" s="234"/>
      <c r="N129" s="46"/>
      <c r="O129" s="46"/>
      <c r="P129" s="46"/>
      <c r="Q129" s="46"/>
      <c r="R129" s="46"/>
      <c r="S129" s="46"/>
      <c r="T129" s="94"/>
      <c r="AT129" s="23" t="s">
        <v>155</v>
      </c>
      <c r="AU129" s="23" t="s">
        <v>79</v>
      </c>
    </row>
    <row r="130" spans="2:51" s="11" customFormat="1" ht="13.5">
      <c r="B130" s="235"/>
      <c r="C130" s="236"/>
      <c r="D130" s="232" t="s">
        <v>157</v>
      </c>
      <c r="E130" s="237" t="s">
        <v>21</v>
      </c>
      <c r="F130" s="238" t="s">
        <v>205</v>
      </c>
      <c r="G130" s="236"/>
      <c r="H130" s="239">
        <v>18.68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157</v>
      </c>
      <c r="AU130" s="245" t="s">
        <v>79</v>
      </c>
      <c r="AV130" s="11" t="s">
        <v>79</v>
      </c>
      <c r="AW130" s="11" t="s">
        <v>33</v>
      </c>
      <c r="AX130" s="11" t="s">
        <v>77</v>
      </c>
      <c r="AY130" s="245" t="s">
        <v>146</v>
      </c>
    </row>
    <row r="131" spans="2:63" s="10" customFormat="1" ht="29.85" customHeight="1">
      <c r="B131" s="204"/>
      <c r="C131" s="205"/>
      <c r="D131" s="206" t="s">
        <v>68</v>
      </c>
      <c r="E131" s="218" t="s">
        <v>79</v>
      </c>
      <c r="F131" s="218" t="s">
        <v>206</v>
      </c>
      <c r="G131" s="205"/>
      <c r="H131" s="205"/>
      <c r="I131" s="208"/>
      <c r="J131" s="219">
        <f>BK131</f>
        <v>0</v>
      </c>
      <c r="K131" s="205"/>
      <c r="L131" s="210"/>
      <c r="M131" s="211"/>
      <c r="N131" s="212"/>
      <c r="O131" s="212"/>
      <c r="P131" s="213">
        <f>SUM(P132:P160)</f>
        <v>0</v>
      </c>
      <c r="Q131" s="212"/>
      <c r="R131" s="213">
        <f>SUM(R132:R160)</f>
        <v>23.018347740000003</v>
      </c>
      <c r="S131" s="212"/>
      <c r="T131" s="214">
        <f>SUM(T132:T160)</f>
        <v>0</v>
      </c>
      <c r="AR131" s="215" t="s">
        <v>77</v>
      </c>
      <c r="AT131" s="216" t="s">
        <v>68</v>
      </c>
      <c r="AU131" s="216" t="s">
        <v>77</v>
      </c>
      <c r="AY131" s="215" t="s">
        <v>146</v>
      </c>
      <c r="BK131" s="217">
        <f>SUM(BK132:BK160)</f>
        <v>0</v>
      </c>
    </row>
    <row r="132" spans="2:65" s="1" customFormat="1" ht="25.5" customHeight="1">
      <c r="B132" s="45"/>
      <c r="C132" s="220" t="s">
        <v>89</v>
      </c>
      <c r="D132" s="220" t="s">
        <v>148</v>
      </c>
      <c r="E132" s="221" t="s">
        <v>207</v>
      </c>
      <c r="F132" s="222" t="s">
        <v>208</v>
      </c>
      <c r="G132" s="223" t="s">
        <v>171</v>
      </c>
      <c r="H132" s="224">
        <v>3.06</v>
      </c>
      <c r="I132" s="225"/>
      <c r="J132" s="226">
        <f>ROUND(I132*H132,2)</f>
        <v>0</v>
      </c>
      <c r="K132" s="222" t="s">
        <v>152</v>
      </c>
      <c r="L132" s="71"/>
      <c r="M132" s="227" t="s">
        <v>21</v>
      </c>
      <c r="N132" s="228" t="s">
        <v>40</v>
      </c>
      <c r="O132" s="46"/>
      <c r="P132" s="229">
        <f>O132*H132</f>
        <v>0</v>
      </c>
      <c r="Q132" s="229">
        <v>2.16</v>
      </c>
      <c r="R132" s="229">
        <f>Q132*H132</f>
        <v>6.6096</v>
      </c>
      <c r="S132" s="229">
        <v>0</v>
      </c>
      <c r="T132" s="230">
        <f>S132*H132</f>
        <v>0</v>
      </c>
      <c r="AR132" s="23" t="s">
        <v>161</v>
      </c>
      <c r="AT132" s="23" t="s">
        <v>148</v>
      </c>
      <c r="AU132" s="23" t="s">
        <v>79</v>
      </c>
      <c r="AY132" s="23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77</v>
      </c>
      <c r="BK132" s="231">
        <f>ROUND(I132*H132,2)</f>
        <v>0</v>
      </c>
      <c r="BL132" s="23" t="s">
        <v>161</v>
      </c>
      <c r="BM132" s="23" t="s">
        <v>209</v>
      </c>
    </row>
    <row r="133" spans="2:47" s="1" customFormat="1" ht="13.5">
      <c r="B133" s="45"/>
      <c r="C133" s="73"/>
      <c r="D133" s="232" t="s">
        <v>155</v>
      </c>
      <c r="E133" s="73"/>
      <c r="F133" s="233" t="s">
        <v>210</v>
      </c>
      <c r="G133" s="73"/>
      <c r="H133" s="73"/>
      <c r="I133" s="190"/>
      <c r="J133" s="73"/>
      <c r="K133" s="73"/>
      <c r="L133" s="71"/>
      <c r="M133" s="234"/>
      <c r="N133" s="46"/>
      <c r="O133" s="46"/>
      <c r="P133" s="46"/>
      <c r="Q133" s="46"/>
      <c r="R133" s="46"/>
      <c r="S133" s="46"/>
      <c r="T133" s="94"/>
      <c r="AT133" s="23" t="s">
        <v>155</v>
      </c>
      <c r="AU133" s="23" t="s">
        <v>79</v>
      </c>
    </row>
    <row r="134" spans="2:51" s="11" customFormat="1" ht="13.5">
      <c r="B134" s="235"/>
      <c r="C134" s="236"/>
      <c r="D134" s="232" t="s">
        <v>157</v>
      </c>
      <c r="E134" s="237" t="s">
        <v>21</v>
      </c>
      <c r="F134" s="238" t="s">
        <v>211</v>
      </c>
      <c r="G134" s="236"/>
      <c r="H134" s="239">
        <v>3.06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157</v>
      </c>
      <c r="AU134" s="245" t="s">
        <v>79</v>
      </c>
      <c r="AV134" s="11" t="s">
        <v>79</v>
      </c>
      <c r="AW134" s="11" t="s">
        <v>33</v>
      </c>
      <c r="AX134" s="11" t="s">
        <v>77</v>
      </c>
      <c r="AY134" s="245" t="s">
        <v>146</v>
      </c>
    </row>
    <row r="135" spans="2:65" s="1" customFormat="1" ht="16.5" customHeight="1">
      <c r="B135" s="45"/>
      <c r="C135" s="220" t="s">
        <v>212</v>
      </c>
      <c r="D135" s="220" t="s">
        <v>148</v>
      </c>
      <c r="E135" s="221" t="s">
        <v>213</v>
      </c>
      <c r="F135" s="222" t="s">
        <v>214</v>
      </c>
      <c r="G135" s="223" t="s">
        <v>171</v>
      </c>
      <c r="H135" s="224">
        <v>4.574</v>
      </c>
      <c r="I135" s="225"/>
      <c r="J135" s="226">
        <f>ROUND(I135*H135,2)</f>
        <v>0</v>
      </c>
      <c r="K135" s="222" t="s">
        <v>152</v>
      </c>
      <c r="L135" s="71"/>
      <c r="M135" s="227" t="s">
        <v>21</v>
      </c>
      <c r="N135" s="228" t="s">
        <v>40</v>
      </c>
      <c r="O135" s="46"/>
      <c r="P135" s="229">
        <f>O135*H135</f>
        <v>0</v>
      </c>
      <c r="Q135" s="229">
        <v>2.45329</v>
      </c>
      <c r="R135" s="229">
        <f>Q135*H135</f>
        <v>11.22134846</v>
      </c>
      <c r="S135" s="229">
        <v>0</v>
      </c>
      <c r="T135" s="230">
        <f>S135*H135</f>
        <v>0</v>
      </c>
      <c r="AR135" s="23" t="s">
        <v>161</v>
      </c>
      <c r="AT135" s="23" t="s">
        <v>148</v>
      </c>
      <c r="AU135" s="23" t="s">
        <v>79</v>
      </c>
      <c r="AY135" s="23" t="s">
        <v>146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161</v>
      </c>
      <c r="BM135" s="23" t="s">
        <v>215</v>
      </c>
    </row>
    <row r="136" spans="2:47" s="1" customFormat="1" ht="13.5">
      <c r="B136" s="45"/>
      <c r="C136" s="73"/>
      <c r="D136" s="232" t="s">
        <v>155</v>
      </c>
      <c r="E136" s="73"/>
      <c r="F136" s="233" t="s">
        <v>216</v>
      </c>
      <c r="G136" s="73"/>
      <c r="H136" s="73"/>
      <c r="I136" s="190"/>
      <c r="J136" s="73"/>
      <c r="K136" s="73"/>
      <c r="L136" s="71"/>
      <c r="M136" s="234"/>
      <c r="N136" s="46"/>
      <c r="O136" s="46"/>
      <c r="P136" s="46"/>
      <c r="Q136" s="46"/>
      <c r="R136" s="46"/>
      <c r="S136" s="46"/>
      <c r="T136" s="94"/>
      <c r="AT136" s="23" t="s">
        <v>155</v>
      </c>
      <c r="AU136" s="23" t="s">
        <v>79</v>
      </c>
    </row>
    <row r="137" spans="2:51" s="11" customFormat="1" ht="13.5">
      <c r="B137" s="235"/>
      <c r="C137" s="236"/>
      <c r="D137" s="232" t="s">
        <v>157</v>
      </c>
      <c r="E137" s="237" t="s">
        <v>21</v>
      </c>
      <c r="F137" s="238" t="s">
        <v>217</v>
      </c>
      <c r="G137" s="236"/>
      <c r="H137" s="239">
        <v>2.106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157</v>
      </c>
      <c r="AU137" s="245" t="s">
        <v>79</v>
      </c>
      <c r="AV137" s="11" t="s">
        <v>79</v>
      </c>
      <c r="AW137" s="11" t="s">
        <v>33</v>
      </c>
      <c r="AX137" s="11" t="s">
        <v>69</v>
      </c>
      <c r="AY137" s="245" t="s">
        <v>146</v>
      </c>
    </row>
    <row r="138" spans="2:51" s="11" customFormat="1" ht="13.5">
      <c r="B138" s="235"/>
      <c r="C138" s="236"/>
      <c r="D138" s="232" t="s">
        <v>157</v>
      </c>
      <c r="E138" s="237" t="s">
        <v>21</v>
      </c>
      <c r="F138" s="238" t="s">
        <v>218</v>
      </c>
      <c r="G138" s="236"/>
      <c r="H138" s="239">
        <v>2.468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157</v>
      </c>
      <c r="AU138" s="245" t="s">
        <v>79</v>
      </c>
      <c r="AV138" s="11" t="s">
        <v>79</v>
      </c>
      <c r="AW138" s="11" t="s">
        <v>33</v>
      </c>
      <c r="AX138" s="11" t="s">
        <v>69</v>
      </c>
      <c r="AY138" s="245" t="s">
        <v>146</v>
      </c>
    </row>
    <row r="139" spans="2:51" s="12" customFormat="1" ht="13.5">
      <c r="B139" s="246"/>
      <c r="C139" s="247"/>
      <c r="D139" s="232" t="s">
        <v>157</v>
      </c>
      <c r="E139" s="248" t="s">
        <v>21</v>
      </c>
      <c r="F139" s="249" t="s">
        <v>186</v>
      </c>
      <c r="G139" s="247"/>
      <c r="H139" s="250">
        <v>4.574</v>
      </c>
      <c r="I139" s="251"/>
      <c r="J139" s="247"/>
      <c r="K139" s="247"/>
      <c r="L139" s="252"/>
      <c r="M139" s="253"/>
      <c r="N139" s="254"/>
      <c r="O139" s="254"/>
      <c r="P139" s="254"/>
      <c r="Q139" s="254"/>
      <c r="R139" s="254"/>
      <c r="S139" s="254"/>
      <c r="T139" s="255"/>
      <c r="AT139" s="256" t="s">
        <v>157</v>
      </c>
      <c r="AU139" s="256" t="s">
        <v>79</v>
      </c>
      <c r="AV139" s="12" t="s">
        <v>161</v>
      </c>
      <c r="AW139" s="12" t="s">
        <v>33</v>
      </c>
      <c r="AX139" s="12" t="s">
        <v>77</v>
      </c>
      <c r="AY139" s="256" t="s">
        <v>146</v>
      </c>
    </row>
    <row r="140" spans="2:65" s="1" customFormat="1" ht="16.5" customHeight="1">
      <c r="B140" s="45"/>
      <c r="C140" s="220" t="s">
        <v>219</v>
      </c>
      <c r="D140" s="220" t="s">
        <v>148</v>
      </c>
      <c r="E140" s="221" t="s">
        <v>220</v>
      </c>
      <c r="F140" s="222" t="s">
        <v>221</v>
      </c>
      <c r="G140" s="223" t="s">
        <v>151</v>
      </c>
      <c r="H140" s="224">
        <v>5.326</v>
      </c>
      <c r="I140" s="225"/>
      <c r="J140" s="226">
        <f>ROUND(I140*H140,2)</f>
        <v>0</v>
      </c>
      <c r="K140" s="222" t="s">
        <v>152</v>
      </c>
      <c r="L140" s="71"/>
      <c r="M140" s="227" t="s">
        <v>21</v>
      </c>
      <c r="N140" s="228" t="s">
        <v>40</v>
      </c>
      <c r="O140" s="46"/>
      <c r="P140" s="229">
        <f>O140*H140</f>
        <v>0</v>
      </c>
      <c r="Q140" s="229">
        <v>0.00103</v>
      </c>
      <c r="R140" s="229">
        <f>Q140*H140</f>
        <v>0.00548578</v>
      </c>
      <c r="S140" s="229">
        <v>0</v>
      </c>
      <c r="T140" s="230">
        <f>S140*H140</f>
        <v>0</v>
      </c>
      <c r="AR140" s="23" t="s">
        <v>161</v>
      </c>
      <c r="AT140" s="23" t="s">
        <v>148</v>
      </c>
      <c r="AU140" s="23" t="s">
        <v>79</v>
      </c>
      <c r="AY140" s="23" t="s">
        <v>146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77</v>
      </c>
      <c r="BK140" s="231">
        <f>ROUND(I140*H140,2)</f>
        <v>0</v>
      </c>
      <c r="BL140" s="23" t="s">
        <v>161</v>
      </c>
      <c r="BM140" s="23" t="s">
        <v>222</v>
      </c>
    </row>
    <row r="141" spans="2:47" s="1" customFormat="1" ht="13.5">
      <c r="B141" s="45"/>
      <c r="C141" s="73"/>
      <c r="D141" s="232" t="s">
        <v>155</v>
      </c>
      <c r="E141" s="73"/>
      <c r="F141" s="233" t="s">
        <v>223</v>
      </c>
      <c r="G141" s="73"/>
      <c r="H141" s="73"/>
      <c r="I141" s="190"/>
      <c r="J141" s="73"/>
      <c r="K141" s="73"/>
      <c r="L141" s="71"/>
      <c r="M141" s="234"/>
      <c r="N141" s="46"/>
      <c r="O141" s="46"/>
      <c r="P141" s="46"/>
      <c r="Q141" s="46"/>
      <c r="R141" s="46"/>
      <c r="S141" s="46"/>
      <c r="T141" s="94"/>
      <c r="AT141" s="23" t="s">
        <v>155</v>
      </c>
      <c r="AU141" s="23" t="s">
        <v>79</v>
      </c>
    </row>
    <row r="142" spans="2:51" s="11" customFormat="1" ht="13.5">
      <c r="B142" s="235"/>
      <c r="C142" s="236"/>
      <c r="D142" s="232" t="s">
        <v>157</v>
      </c>
      <c r="E142" s="237" t="s">
        <v>21</v>
      </c>
      <c r="F142" s="238" t="s">
        <v>224</v>
      </c>
      <c r="G142" s="236"/>
      <c r="H142" s="239">
        <v>2.37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157</v>
      </c>
      <c r="AU142" s="245" t="s">
        <v>79</v>
      </c>
      <c r="AV142" s="11" t="s">
        <v>79</v>
      </c>
      <c r="AW142" s="11" t="s">
        <v>33</v>
      </c>
      <c r="AX142" s="11" t="s">
        <v>69</v>
      </c>
      <c r="AY142" s="245" t="s">
        <v>146</v>
      </c>
    </row>
    <row r="143" spans="2:51" s="11" customFormat="1" ht="13.5">
      <c r="B143" s="235"/>
      <c r="C143" s="236"/>
      <c r="D143" s="232" t="s">
        <v>157</v>
      </c>
      <c r="E143" s="237" t="s">
        <v>21</v>
      </c>
      <c r="F143" s="238" t="s">
        <v>225</v>
      </c>
      <c r="G143" s="236"/>
      <c r="H143" s="239">
        <v>2.956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157</v>
      </c>
      <c r="AU143" s="245" t="s">
        <v>79</v>
      </c>
      <c r="AV143" s="11" t="s">
        <v>79</v>
      </c>
      <c r="AW143" s="11" t="s">
        <v>33</v>
      </c>
      <c r="AX143" s="11" t="s">
        <v>69</v>
      </c>
      <c r="AY143" s="245" t="s">
        <v>146</v>
      </c>
    </row>
    <row r="144" spans="2:51" s="12" customFormat="1" ht="13.5">
      <c r="B144" s="246"/>
      <c r="C144" s="247"/>
      <c r="D144" s="232" t="s">
        <v>157</v>
      </c>
      <c r="E144" s="248" t="s">
        <v>21</v>
      </c>
      <c r="F144" s="249" t="s">
        <v>186</v>
      </c>
      <c r="G144" s="247"/>
      <c r="H144" s="250">
        <v>5.326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157</v>
      </c>
      <c r="AU144" s="256" t="s">
        <v>79</v>
      </c>
      <c r="AV144" s="12" t="s">
        <v>161</v>
      </c>
      <c r="AW144" s="12" t="s">
        <v>33</v>
      </c>
      <c r="AX144" s="12" t="s">
        <v>77</v>
      </c>
      <c r="AY144" s="256" t="s">
        <v>146</v>
      </c>
    </row>
    <row r="145" spans="2:65" s="1" customFormat="1" ht="16.5" customHeight="1">
      <c r="B145" s="45"/>
      <c r="C145" s="220" t="s">
        <v>226</v>
      </c>
      <c r="D145" s="220" t="s">
        <v>148</v>
      </c>
      <c r="E145" s="221" t="s">
        <v>227</v>
      </c>
      <c r="F145" s="222" t="s">
        <v>228</v>
      </c>
      <c r="G145" s="223" t="s">
        <v>151</v>
      </c>
      <c r="H145" s="224">
        <v>5.326</v>
      </c>
      <c r="I145" s="225"/>
      <c r="J145" s="226">
        <f>ROUND(I145*H145,2)</f>
        <v>0</v>
      </c>
      <c r="K145" s="222" t="s">
        <v>152</v>
      </c>
      <c r="L145" s="71"/>
      <c r="M145" s="227" t="s">
        <v>21</v>
      </c>
      <c r="N145" s="228" t="s">
        <v>40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161</v>
      </c>
      <c r="AT145" s="23" t="s">
        <v>148</v>
      </c>
      <c r="AU145" s="23" t="s">
        <v>79</v>
      </c>
      <c r="AY145" s="23" t="s">
        <v>146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77</v>
      </c>
      <c r="BK145" s="231">
        <f>ROUND(I145*H145,2)</f>
        <v>0</v>
      </c>
      <c r="BL145" s="23" t="s">
        <v>161</v>
      </c>
      <c r="BM145" s="23" t="s">
        <v>229</v>
      </c>
    </row>
    <row r="146" spans="2:47" s="1" customFormat="1" ht="13.5">
      <c r="B146" s="45"/>
      <c r="C146" s="73"/>
      <c r="D146" s="232" t="s">
        <v>155</v>
      </c>
      <c r="E146" s="73"/>
      <c r="F146" s="233" t="s">
        <v>230</v>
      </c>
      <c r="G146" s="73"/>
      <c r="H146" s="73"/>
      <c r="I146" s="190"/>
      <c r="J146" s="73"/>
      <c r="K146" s="73"/>
      <c r="L146" s="71"/>
      <c r="M146" s="234"/>
      <c r="N146" s="46"/>
      <c r="O146" s="46"/>
      <c r="P146" s="46"/>
      <c r="Q146" s="46"/>
      <c r="R146" s="46"/>
      <c r="S146" s="46"/>
      <c r="T146" s="94"/>
      <c r="AT146" s="23" t="s">
        <v>155</v>
      </c>
      <c r="AU146" s="23" t="s">
        <v>79</v>
      </c>
    </row>
    <row r="147" spans="2:65" s="1" customFormat="1" ht="16.5" customHeight="1">
      <c r="B147" s="45"/>
      <c r="C147" s="220" t="s">
        <v>231</v>
      </c>
      <c r="D147" s="220" t="s">
        <v>148</v>
      </c>
      <c r="E147" s="221" t="s">
        <v>232</v>
      </c>
      <c r="F147" s="222" t="s">
        <v>233</v>
      </c>
      <c r="G147" s="223" t="s">
        <v>196</v>
      </c>
      <c r="H147" s="224">
        <v>0.686</v>
      </c>
      <c r="I147" s="225"/>
      <c r="J147" s="226">
        <f>ROUND(I147*H147,2)</f>
        <v>0</v>
      </c>
      <c r="K147" s="222" t="s">
        <v>152</v>
      </c>
      <c r="L147" s="71"/>
      <c r="M147" s="227" t="s">
        <v>21</v>
      </c>
      <c r="N147" s="228" t="s">
        <v>40</v>
      </c>
      <c r="O147" s="46"/>
      <c r="P147" s="229">
        <f>O147*H147</f>
        <v>0</v>
      </c>
      <c r="Q147" s="229">
        <v>1.06017</v>
      </c>
      <c r="R147" s="229">
        <f>Q147*H147</f>
        <v>0.7272766200000002</v>
      </c>
      <c r="S147" s="229">
        <v>0</v>
      </c>
      <c r="T147" s="230">
        <f>S147*H147</f>
        <v>0</v>
      </c>
      <c r="AR147" s="23" t="s">
        <v>161</v>
      </c>
      <c r="AT147" s="23" t="s">
        <v>148</v>
      </c>
      <c r="AU147" s="23" t="s">
        <v>79</v>
      </c>
      <c r="AY147" s="23" t="s">
        <v>146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161</v>
      </c>
      <c r="BM147" s="23" t="s">
        <v>234</v>
      </c>
    </row>
    <row r="148" spans="2:47" s="1" customFormat="1" ht="13.5">
      <c r="B148" s="45"/>
      <c r="C148" s="73"/>
      <c r="D148" s="232" t="s">
        <v>155</v>
      </c>
      <c r="E148" s="73"/>
      <c r="F148" s="233" t="s">
        <v>235</v>
      </c>
      <c r="G148" s="73"/>
      <c r="H148" s="73"/>
      <c r="I148" s="190"/>
      <c r="J148" s="73"/>
      <c r="K148" s="73"/>
      <c r="L148" s="71"/>
      <c r="M148" s="234"/>
      <c r="N148" s="46"/>
      <c r="O148" s="46"/>
      <c r="P148" s="46"/>
      <c r="Q148" s="46"/>
      <c r="R148" s="46"/>
      <c r="S148" s="46"/>
      <c r="T148" s="94"/>
      <c r="AT148" s="23" t="s">
        <v>155</v>
      </c>
      <c r="AU148" s="23" t="s">
        <v>79</v>
      </c>
    </row>
    <row r="149" spans="2:51" s="11" customFormat="1" ht="13.5">
      <c r="B149" s="235"/>
      <c r="C149" s="236"/>
      <c r="D149" s="232" t="s">
        <v>157</v>
      </c>
      <c r="E149" s="237" t="s">
        <v>21</v>
      </c>
      <c r="F149" s="238" t="s">
        <v>236</v>
      </c>
      <c r="G149" s="236"/>
      <c r="H149" s="239">
        <v>0.686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157</v>
      </c>
      <c r="AU149" s="245" t="s">
        <v>79</v>
      </c>
      <c r="AV149" s="11" t="s">
        <v>79</v>
      </c>
      <c r="AW149" s="11" t="s">
        <v>33</v>
      </c>
      <c r="AX149" s="11" t="s">
        <v>77</v>
      </c>
      <c r="AY149" s="245" t="s">
        <v>146</v>
      </c>
    </row>
    <row r="150" spans="2:65" s="1" customFormat="1" ht="25.5" customHeight="1">
      <c r="B150" s="45"/>
      <c r="C150" s="220" t="s">
        <v>10</v>
      </c>
      <c r="D150" s="220" t="s">
        <v>148</v>
      </c>
      <c r="E150" s="221" t="s">
        <v>237</v>
      </c>
      <c r="F150" s="222" t="s">
        <v>238</v>
      </c>
      <c r="G150" s="223" t="s">
        <v>171</v>
      </c>
      <c r="H150" s="224">
        <v>1.678</v>
      </c>
      <c r="I150" s="225"/>
      <c r="J150" s="226">
        <f>ROUND(I150*H150,2)</f>
        <v>0</v>
      </c>
      <c r="K150" s="222" t="s">
        <v>152</v>
      </c>
      <c r="L150" s="71"/>
      <c r="M150" s="227" t="s">
        <v>21</v>
      </c>
      <c r="N150" s="228" t="s">
        <v>40</v>
      </c>
      <c r="O150" s="46"/>
      <c r="P150" s="229">
        <f>O150*H150</f>
        <v>0</v>
      </c>
      <c r="Q150" s="229">
        <v>2.45329</v>
      </c>
      <c r="R150" s="229">
        <f>Q150*H150</f>
        <v>4.11662062</v>
      </c>
      <c r="S150" s="229">
        <v>0</v>
      </c>
      <c r="T150" s="230">
        <f>S150*H150</f>
        <v>0</v>
      </c>
      <c r="AR150" s="23" t="s">
        <v>161</v>
      </c>
      <c r="AT150" s="23" t="s">
        <v>148</v>
      </c>
      <c r="AU150" s="23" t="s">
        <v>79</v>
      </c>
      <c r="AY150" s="23" t="s">
        <v>146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23" t="s">
        <v>77</v>
      </c>
      <c r="BK150" s="231">
        <f>ROUND(I150*H150,2)</f>
        <v>0</v>
      </c>
      <c r="BL150" s="23" t="s">
        <v>161</v>
      </c>
      <c r="BM150" s="23" t="s">
        <v>239</v>
      </c>
    </row>
    <row r="151" spans="2:47" s="1" customFormat="1" ht="13.5">
      <c r="B151" s="45"/>
      <c r="C151" s="73"/>
      <c r="D151" s="232" t="s">
        <v>155</v>
      </c>
      <c r="E151" s="73"/>
      <c r="F151" s="233" t="s">
        <v>240</v>
      </c>
      <c r="G151" s="73"/>
      <c r="H151" s="73"/>
      <c r="I151" s="190"/>
      <c r="J151" s="73"/>
      <c r="K151" s="73"/>
      <c r="L151" s="71"/>
      <c r="M151" s="234"/>
      <c r="N151" s="46"/>
      <c r="O151" s="46"/>
      <c r="P151" s="46"/>
      <c r="Q151" s="46"/>
      <c r="R151" s="46"/>
      <c r="S151" s="46"/>
      <c r="T151" s="94"/>
      <c r="AT151" s="23" t="s">
        <v>155</v>
      </c>
      <c r="AU151" s="23" t="s">
        <v>79</v>
      </c>
    </row>
    <row r="152" spans="2:51" s="11" customFormat="1" ht="13.5">
      <c r="B152" s="235"/>
      <c r="C152" s="236"/>
      <c r="D152" s="232" t="s">
        <v>157</v>
      </c>
      <c r="E152" s="237" t="s">
        <v>21</v>
      </c>
      <c r="F152" s="238" t="s">
        <v>241</v>
      </c>
      <c r="G152" s="236"/>
      <c r="H152" s="239">
        <v>1.678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157</v>
      </c>
      <c r="AU152" s="245" t="s">
        <v>79</v>
      </c>
      <c r="AV152" s="11" t="s">
        <v>79</v>
      </c>
      <c r="AW152" s="11" t="s">
        <v>33</v>
      </c>
      <c r="AX152" s="11" t="s">
        <v>77</v>
      </c>
      <c r="AY152" s="245" t="s">
        <v>146</v>
      </c>
    </row>
    <row r="153" spans="2:65" s="1" customFormat="1" ht="16.5" customHeight="1">
      <c r="B153" s="45"/>
      <c r="C153" s="220" t="s">
        <v>153</v>
      </c>
      <c r="D153" s="220" t="s">
        <v>148</v>
      </c>
      <c r="E153" s="221" t="s">
        <v>242</v>
      </c>
      <c r="F153" s="222" t="s">
        <v>243</v>
      </c>
      <c r="G153" s="223" t="s">
        <v>151</v>
      </c>
      <c r="H153" s="224">
        <v>16.776</v>
      </c>
      <c r="I153" s="225"/>
      <c r="J153" s="226">
        <f>ROUND(I153*H153,2)</f>
        <v>0</v>
      </c>
      <c r="K153" s="222" t="s">
        <v>152</v>
      </c>
      <c r="L153" s="71"/>
      <c r="M153" s="227" t="s">
        <v>21</v>
      </c>
      <c r="N153" s="228" t="s">
        <v>40</v>
      </c>
      <c r="O153" s="46"/>
      <c r="P153" s="229">
        <f>O153*H153</f>
        <v>0</v>
      </c>
      <c r="Q153" s="229">
        <v>0.00109</v>
      </c>
      <c r="R153" s="229">
        <f>Q153*H153</f>
        <v>0.01828584</v>
      </c>
      <c r="S153" s="229">
        <v>0</v>
      </c>
      <c r="T153" s="230">
        <f>S153*H153</f>
        <v>0</v>
      </c>
      <c r="AR153" s="23" t="s">
        <v>161</v>
      </c>
      <c r="AT153" s="23" t="s">
        <v>148</v>
      </c>
      <c r="AU153" s="23" t="s">
        <v>79</v>
      </c>
      <c r="AY153" s="23" t="s">
        <v>146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77</v>
      </c>
      <c r="BK153" s="231">
        <f>ROUND(I153*H153,2)</f>
        <v>0</v>
      </c>
      <c r="BL153" s="23" t="s">
        <v>161</v>
      </c>
      <c r="BM153" s="23" t="s">
        <v>244</v>
      </c>
    </row>
    <row r="154" spans="2:47" s="1" customFormat="1" ht="13.5">
      <c r="B154" s="45"/>
      <c r="C154" s="73"/>
      <c r="D154" s="232" t="s">
        <v>155</v>
      </c>
      <c r="E154" s="73"/>
      <c r="F154" s="233" t="s">
        <v>245</v>
      </c>
      <c r="G154" s="73"/>
      <c r="H154" s="73"/>
      <c r="I154" s="190"/>
      <c r="J154" s="73"/>
      <c r="K154" s="73"/>
      <c r="L154" s="71"/>
      <c r="M154" s="234"/>
      <c r="N154" s="46"/>
      <c r="O154" s="46"/>
      <c r="P154" s="46"/>
      <c r="Q154" s="46"/>
      <c r="R154" s="46"/>
      <c r="S154" s="46"/>
      <c r="T154" s="94"/>
      <c r="AT154" s="23" t="s">
        <v>155</v>
      </c>
      <c r="AU154" s="23" t="s">
        <v>79</v>
      </c>
    </row>
    <row r="155" spans="2:51" s="11" customFormat="1" ht="13.5">
      <c r="B155" s="235"/>
      <c r="C155" s="236"/>
      <c r="D155" s="232" t="s">
        <v>157</v>
      </c>
      <c r="E155" s="237" t="s">
        <v>21</v>
      </c>
      <c r="F155" s="238" t="s">
        <v>246</v>
      </c>
      <c r="G155" s="236"/>
      <c r="H155" s="239">
        <v>16.776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157</v>
      </c>
      <c r="AU155" s="245" t="s">
        <v>79</v>
      </c>
      <c r="AV155" s="11" t="s">
        <v>79</v>
      </c>
      <c r="AW155" s="11" t="s">
        <v>33</v>
      </c>
      <c r="AX155" s="11" t="s">
        <v>77</v>
      </c>
      <c r="AY155" s="245" t="s">
        <v>146</v>
      </c>
    </row>
    <row r="156" spans="2:65" s="1" customFormat="1" ht="16.5" customHeight="1">
      <c r="B156" s="45"/>
      <c r="C156" s="220" t="s">
        <v>247</v>
      </c>
      <c r="D156" s="220" t="s">
        <v>148</v>
      </c>
      <c r="E156" s="221" t="s">
        <v>248</v>
      </c>
      <c r="F156" s="222" t="s">
        <v>249</v>
      </c>
      <c r="G156" s="223" t="s">
        <v>151</v>
      </c>
      <c r="H156" s="224">
        <v>16.776</v>
      </c>
      <c r="I156" s="225"/>
      <c r="J156" s="226">
        <f>ROUND(I156*H156,2)</f>
        <v>0</v>
      </c>
      <c r="K156" s="222" t="s">
        <v>152</v>
      </c>
      <c r="L156" s="71"/>
      <c r="M156" s="227" t="s">
        <v>21</v>
      </c>
      <c r="N156" s="228" t="s">
        <v>40</v>
      </c>
      <c r="O156" s="46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AR156" s="23" t="s">
        <v>161</v>
      </c>
      <c r="AT156" s="23" t="s">
        <v>148</v>
      </c>
      <c r="AU156" s="23" t="s">
        <v>79</v>
      </c>
      <c r="AY156" s="23" t="s">
        <v>146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23" t="s">
        <v>77</v>
      </c>
      <c r="BK156" s="231">
        <f>ROUND(I156*H156,2)</f>
        <v>0</v>
      </c>
      <c r="BL156" s="23" t="s">
        <v>161</v>
      </c>
      <c r="BM156" s="23" t="s">
        <v>250</v>
      </c>
    </row>
    <row r="157" spans="2:47" s="1" customFormat="1" ht="13.5">
      <c r="B157" s="45"/>
      <c r="C157" s="73"/>
      <c r="D157" s="232" t="s">
        <v>155</v>
      </c>
      <c r="E157" s="73"/>
      <c r="F157" s="233" t="s">
        <v>251</v>
      </c>
      <c r="G157" s="73"/>
      <c r="H157" s="73"/>
      <c r="I157" s="190"/>
      <c r="J157" s="73"/>
      <c r="K157" s="73"/>
      <c r="L157" s="71"/>
      <c r="M157" s="234"/>
      <c r="N157" s="46"/>
      <c r="O157" s="46"/>
      <c r="P157" s="46"/>
      <c r="Q157" s="46"/>
      <c r="R157" s="46"/>
      <c r="S157" s="46"/>
      <c r="T157" s="94"/>
      <c r="AT157" s="23" t="s">
        <v>155</v>
      </c>
      <c r="AU157" s="23" t="s">
        <v>79</v>
      </c>
    </row>
    <row r="158" spans="2:65" s="1" customFormat="1" ht="16.5" customHeight="1">
      <c r="B158" s="45"/>
      <c r="C158" s="220" t="s">
        <v>252</v>
      </c>
      <c r="D158" s="220" t="s">
        <v>148</v>
      </c>
      <c r="E158" s="221" t="s">
        <v>253</v>
      </c>
      <c r="F158" s="222" t="s">
        <v>254</v>
      </c>
      <c r="G158" s="223" t="s">
        <v>196</v>
      </c>
      <c r="H158" s="224">
        <v>0.302</v>
      </c>
      <c r="I158" s="225"/>
      <c r="J158" s="226">
        <f>ROUND(I158*H158,2)</f>
        <v>0</v>
      </c>
      <c r="K158" s="222" t="s">
        <v>152</v>
      </c>
      <c r="L158" s="71"/>
      <c r="M158" s="227" t="s">
        <v>21</v>
      </c>
      <c r="N158" s="228" t="s">
        <v>40</v>
      </c>
      <c r="O158" s="46"/>
      <c r="P158" s="229">
        <f>O158*H158</f>
        <v>0</v>
      </c>
      <c r="Q158" s="229">
        <v>1.05871</v>
      </c>
      <c r="R158" s="229">
        <f>Q158*H158</f>
        <v>0.31973042</v>
      </c>
      <c r="S158" s="229">
        <v>0</v>
      </c>
      <c r="T158" s="230">
        <f>S158*H158</f>
        <v>0</v>
      </c>
      <c r="AR158" s="23" t="s">
        <v>161</v>
      </c>
      <c r="AT158" s="23" t="s">
        <v>148</v>
      </c>
      <c r="AU158" s="23" t="s">
        <v>79</v>
      </c>
      <c r="AY158" s="23" t="s">
        <v>146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77</v>
      </c>
      <c r="BK158" s="231">
        <f>ROUND(I158*H158,2)</f>
        <v>0</v>
      </c>
      <c r="BL158" s="23" t="s">
        <v>161</v>
      </c>
      <c r="BM158" s="23" t="s">
        <v>255</v>
      </c>
    </row>
    <row r="159" spans="2:47" s="1" customFormat="1" ht="13.5">
      <c r="B159" s="45"/>
      <c r="C159" s="73"/>
      <c r="D159" s="232" t="s">
        <v>155</v>
      </c>
      <c r="E159" s="73"/>
      <c r="F159" s="233" t="s">
        <v>256</v>
      </c>
      <c r="G159" s="73"/>
      <c r="H159" s="73"/>
      <c r="I159" s="190"/>
      <c r="J159" s="73"/>
      <c r="K159" s="73"/>
      <c r="L159" s="71"/>
      <c r="M159" s="234"/>
      <c r="N159" s="46"/>
      <c r="O159" s="46"/>
      <c r="P159" s="46"/>
      <c r="Q159" s="46"/>
      <c r="R159" s="46"/>
      <c r="S159" s="46"/>
      <c r="T159" s="94"/>
      <c r="AT159" s="23" t="s">
        <v>155</v>
      </c>
      <c r="AU159" s="23" t="s">
        <v>79</v>
      </c>
    </row>
    <row r="160" spans="2:51" s="11" customFormat="1" ht="13.5">
      <c r="B160" s="235"/>
      <c r="C160" s="236"/>
      <c r="D160" s="232" t="s">
        <v>157</v>
      </c>
      <c r="E160" s="237" t="s">
        <v>21</v>
      </c>
      <c r="F160" s="238" t="s">
        <v>257</v>
      </c>
      <c r="G160" s="236"/>
      <c r="H160" s="239">
        <v>0.302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157</v>
      </c>
      <c r="AU160" s="245" t="s">
        <v>79</v>
      </c>
      <c r="AV160" s="11" t="s">
        <v>79</v>
      </c>
      <c r="AW160" s="11" t="s">
        <v>33</v>
      </c>
      <c r="AX160" s="11" t="s">
        <v>77</v>
      </c>
      <c r="AY160" s="245" t="s">
        <v>146</v>
      </c>
    </row>
    <row r="161" spans="2:63" s="10" customFormat="1" ht="29.85" customHeight="1">
      <c r="B161" s="204"/>
      <c r="C161" s="205"/>
      <c r="D161" s="206" t="s">
        <v>68</v>
      </c>
      <c r="E161" s="218" t="s">
        <v>164</v>
      </c>
      <c r="F161" s="218" t="s">
        <v>258</v>
      </c>
      <c r="G161" s="205"/>
      <c r="H161" s="205"/>
      <c r="I161" s="208"/>
      <c r="J161" s="219">
        <f>BK161</f>
        <v>0</v>
      </c>
      <c r="K161" s="205"/>
      <c r="L161" s="210"/>
      <c r="M161" s="211"/>
      <c r="N161" s="212"/>
      <c r="O161" s="212"/>
      <c r="P161" s="213">
        <f>SUM(P162:P203)</f>
        <v>0</v>
      </c>
      <c r="Q161" s="212"/>
      <c r="R161" s="213">
        <f>SUM(R162:R203)</f>
        <v>9.5419846</v>
      </c>
      <c r="S161" s="212"/>
      <c r="T161" s="214">
        <f>SUM(T162:T203)</f>
        <v>0</v>
      </c>
      <c r="AR161" s="215" t="s">
        <v>77</v>
      </c>
      <c r="AT161" s="216" t="s">
        <v>68</v>
      </c>
      <c r="AU161" s="216" t="s">
        <v>77</v>
      </c>
      <c r="AY161" s="215" t="s">
        <v>146</v>
      </c>
      <c r="BK161" s="217">
        <f>SUM(BK162:BK203)</f>
        <v>0</v>
      </c>
    </row>
    <row r="162" spans="2:65" s="1" customFormat="1" ht="25.5" customHeight="1">
      <c r="B162" s="45"/>
      <c r="C162" s="220" t="s">
        <v>259</v>
      </c>
      <c r="D162" s="220" t="s">
        <v>148</v>
      </c>
      <c r="E162" s="221" t="s">
        <v>260</v>
      </c>
      <c r="F162" s="222" t="s">
        <v>261</v>
      </c>
      <c r="G162" s="223" t="s">
        <v>171</v>
      </c>
      <c r="H162" s="224">
        <v>0.508</v>
      </c>
      <c r="I162" s="225"/>
      <c r="J162" s="226">
        <f>ROUND(I162*H162,2)</f>
        <v>0</v>
      </c>
      <c r="K162" s="222" t="s">
        <v>152</v>
      </c>
      <c r="L162" s="71"/>
      <c r="M162" s="227" t="s">
        <v>21</v>
      </c>
      <c r="N162" s="228" t="s">
        <v>40</v>
      </c>
      <c r="O162" s="46"/>
      <c r="P162" s="229">
        <f>O162*H162</f>
        <v>0</v>
      </c>
      <c r="Q162" s="229">
        <v>1.8775</v>
      </c>
      <c r="R162" s="229">
        <f>Q162*H162</f>
        <v>0.95377</v>
      </c>
      <c r="S162" s="229">
        <v>0</v>
      </c>
      <c r="T162" s="230">
        <f>S162*H162</f>
        <v>0</v>
      </c>
      <c r="AR162" s="23" t="s">
        <v>161</v>
      </c>
      <c r="AT162" s="23" t="s">
        <v>148</v>
      </c>
      <c r="AU162" s="23" t="s">
        <v>79</v>
      </c>
      <c r="AY162" s="23" t="s">
        <v>146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23" t="s">
        <v>77</v>
      </c>
      <c r="BK162" s="231">
        <f>ROUND(I162*H162,2)</f>
        <v>0</v>
      </c>
      <c r="BL162" s="23" t="s">
        <v>161</v>
      </c>
      <c r="BM162" s="23" t="s">
        <v>262</v>
      </c>
    </row>
    <row r="163" spans="2:47" s="1" customFormat="1" ht="13.5">
      <c r="B163" s="45"/>
      <c r="C163" s="73"/>
      <c r="D163" s="232" t="s">
        <v>155</v>
      </c>
      <c r="E163" s="73"/>
      <c r="F163" s="233" t="s">
        <v>263</v>
      </c>
      <c r="G163" s="73"/>
      <c r="H163" s="73"/>
      <c r="I163" s="190"/>
      <c r="J163" s="73"/>
      <c r="K163" s="73"/>
      <c r="L163" s="71"/>
      <c r="M163" s="234"/>
      <c r="N163" s="46"/>
      <c r="O163" s="46"/>
      <c r="P163" s="46"/>
      <c r="Q163" s="46"/>
      <c r="R163" s="46"/>
      <c r="S163" s="46"/>
      <c r="T163" s="94"/>
      <c r="AT163" s="23" t="s">
        <v>155</v>
      </c>
      <c r="AU163" s="23" t="s">
        <v>79</v>
      </c>
    </row>
    <row r="164" spans="2:51" s="11" customFormat="1" ht="13.5">
      <c r="B164" s="235"/>
      <c r="C164" s="236"/>
      <c r="D164" s="232" t="s">
        <v>157</v>
      </c>
      <c r="E164" s="237" t="s">
        <v>21</v>
      </c>
      <c r="F164" s="238" t="s">
        <v>264</v>
      </c>
      <c r="G164" s="236"/>
      <c r="H164" s="239">
        <v>0.268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157</v>
      </c>
      <c r="AU164" s="245" t="s">
        <v>79</v>
      </c>
      <c r="AV164" s="11" t="s">
        <v>79</v>
      </c>
      <c r="AW164" s="11" t="s">
        <v>33</v>
      </c>
      <c r="AX164" s="11" t="s">
        <v>69</v>
      </c>
      <c r="AY164" s="245" t="s">
        <v>146</v>
      </c>
    </row>
    <row r="165" spans="2:51" s="11" customFormat="1" ht="13.5">
      <c r="B165" s="235"/>
      <c r="C165" s="236"/>
      <c r="D165" s="232" t="s">
        <v>157</v>
      </c>
      <c r="E165" s="237" t="s">
        <v>21</v>
      </c>
      <c r="F165" s="238" t="s">
        <v>265</v>
      </c>
      <c r="G165" s="236"/>
      <c r="H165" s="239">
        <v>0.24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157</v>
      </c>
      <c r="AU165" s="245" t="s">
        <v>79</v>
      </c>
      <c r="AV165" s="11" t="s">
        <v>79</v>
      </c>
      <c r="AW165" s="11" t="s">
        <v>33</v>
      </c>
      <c r="AX165" s="11" t="s">
        <v>69</v>
      </c>
      <c r="AY165" s="245" t="s">
        <v>146</v>
      </c>
    </row>
    <row r="166" spans="2:51" s="12" customFormat="1" ht="13.5">
      <c r="B166" s="246"/>
      <c r="C166" s="247"/>
      <c r="D166" s="232" t="s">
        <v>157</v>
      </c>
      <c r="E166" s="248" t="s">
        <v>21</v>
      </c>
      <c r="F166" s="249" t="s">
        <v>186</v>
      </c>
      <c r="G166" s="247"/>
      <c r="H166" s="250">
        <v>0.508</v>
      </c>
      <c r="I166" s="251"/>
      <c r="J166" s="247"/>
      <c r="K166" s="247"/>
      <c r="L166" s="252"/>
      <c r="M166" s="253"/>
      <c r="N166" s="254"/>
      <c r="O166" s="254"/>
      <c r="P166" s="254"/>
      <c r="Q166" s="254"/>
      <c r="R166" s="254"/>
      <c r="S166" s="254"/>
      <c r="T166" s="255"/>
      <c r="AT166" s="256" t="s">
        <v>157</v>
      </c>
      <c r="AU166" s="256" t="s">
        <v>79</v>
      </c>
      <c r="AV166" s="12" t="s">
        <v>161</v>
      </c>
      <c r="AW166" s="12" t="s">
        <v>33</v>
      </c>
      <c r="AX166" s="12" t="s">
        <v>77</v>
      </c>
      <c r="AY166" s="256" t="s">
        <v>146</v>
      </c>
    </row>
    <row r="167" spans="2:65" s="1" customFormat="1" ht="16.5" customHeight="1">
      <c r="B167" s="45"/>
      <c r="C167" s="220" t="s">
        <v>266</v>
      </c>
      <c r="D167" s="220" t="s">
        <v>148</v>
      </c>
      <c r="E167" s="221" t="s">
        <v>267</v>
      </c>
      <c r="F167" s="222" t="s">
        <v>268</v>
      </c>
      <c r="G167" s="223" t="s">
        <v>171</v>
      </c>
      <c r="H167" s="224">
        <v>2.59</v>
      </c>
      <c r="I167" s="225"/>
      <c r="J167" s="226">
        <f>ROUND(I167*H167,2)</f>
        <v>0</v>
      </c>
      <c r="K167" s="222" t="s">
        <v>152</v>
      </c>
      <c r="L167" s="71"/>
      <c r="M167" s="227" t="s">
        <v>21</v>
      </c>
      <c r="N167" s="228" t="s">
        <v>40</v>
      </c>
      <c r="O167" s="46"/>
      <c r="P167" s="229">
        <f>O167*H167</f>
        <v>0</v>
      </c>
      <c r="Q167" s="229">
        <v>1.6285</v>
      </c>
      <c r="R167" s="229">
        <f>Q167*H167</f>
        <v>4.217815</v>
      </c>
      <c r="S167" s="229">
        <v>0</v>
      </c>
      <c r="T167" s="230">
        <f>S167*H167</f>
        <v>0</v>
      </c>
      <c r="AR167" s="23" t="s">
        <v>161</v>
      </c>
      <c r="AT167" s="23" t="s">
        <v>148</v>
      </c>
      <c r="AU167" s="23" t="s">
        <v>79</v>
      </c>
      <c r="AY167" s="23" t="s">
        <v>146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77</v>
      </c>
      <c r="BK167" s="231">
        <f>ROUND(I167*H167,2)</f>
        <v>0</v>
      </c>
      <c r="BL167" s="23" t="s">
        <v>161</v>
      </c>
      <c r="BM167" s="23" t="s">
        <v>269</v>
      </c>
    </row>
    <row r="168" spans="2:47" s="1" customFormat="1" ht="13.5">
      <c r="B168" s="45"/>
      <c r="C168" s="73"/>
      <c r="D168" s="232" t="s">
        <v>155</v>
      </c>
      <c r="E168" s="73"/>
      <c r="F168" s="233" t="s">
        <v>270</v>
      </c>
      <c r="G168" s="73"/>
      <c r="H168" s="73"/>
      <c r="I168" s="190"/>
      <c r="J168" s="73"/>
      <c r="K168" s="73"/>
      <c r="L168" s="71"/>
      <c r="M168" s="234"/>
      <c r="N168" s="46"/>
      <c r="O168" s="46"/>
      <c r="P168" s="46"/>
      <c r="Q168" s="46"/>
      <c r="R168" s="46"/>
      <c r="S168" s="46"/>
      <c r="T168" s="94"/>
      <c r="AT168" s="23" t="s">
        <v>155</v>
      </c>
      <c r="AU168" s="23" t="s">
        <v>79</v>
      </c>
    </row>
    <row r="169" spans="2:51" s="11" customFormat="1" ht="13.5">
      <c r="B169" s="235"/>
      <c r="C169" s="236"/>
      <c r="D169" s="232" t="s">
        <v>157</v>
      </c>
      <c r="E169" s="237" t="s">
        <v>21</v>
      </c>
      <c r="F169" s="238" t="s">
        <v>271</v>
      </c>
      <c r="G169" s="236"/>
      <c r="H169" s="239">
        <v>0.49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157</v>
      </c>
      <c r="AU169" s="245" t="s">
        <v>79</v>
      </c>
      <c r="AV169" s="11" t="s">
        <v>79</v>
      </c>
      <c r="AW169" s="11" t="s">
        <v>33</v>
      </c>
      <c r="AX169" s="11" t="s">
        <v>69</v>
      </c>
      <c r="AY169" s="245" t="s">
        <v>146</v>
      </c>
    </row>
    <row r="170" spans="2:51" s="11" customFormat="1" ht="13.5">
      <c r="B170" s="235"/>
      <c r="C170" s="236"/>
      <c r="D170" s="232" t="s">
        <v>157</v>
      </c>
      <c r="E170" s="237" t="s">
        <v>21</v>
      </c>
      <c r="F170" s="238" t="s">
        <v>272</v>
      </c>
      <c r="G170" s="236"/>
      <c r="H170" s="239">
        <v>0.49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157</v>
      </c>
      <c r="AU170" s="245" t="s">
        <v>79</v>
      </c>
      <c r="AV170" s="11" t="s">
        <v>79</v>
      </c>
      <c r="AW170" s="11" t="s">
        <v>33</v>
      </c>
      <c r="AX170" s="11" t="s">
        <v>69</v>
      </c>
      <c r="AY170" s="245" t="s">
        <v>146</v>
      </c>
    </row>
    <row r="171" spans="2:51" s="11" customFormat="1" ht="13.5">
      <c r="B171" s="235"/>
      <c r="C171" s="236"/>
      <c r="D171" s="232" t="s">
        <v>157</v>
      </c>
      <c r="E171" s="237" t="s">
        <v>21</v>
      </c>
      <c r="F171" s="238" t="s">
        <v>273</v>
      </c>
      <c r="G171" s="236"/>
      <c r="H171" s="239">
        <v>0.49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157</v>
      </c>
      <c r="AU171" s="245" t="s">
        <v>79</v>
      </c>
      <c r="AV171" s="11" t="s">
        <v>79</v>
      </c>
      <c r="AW171" s="11" t="s">
        <v>33</v>
      </c>
      <c r="AX171" s="11" t="s">
        <v>69</v>
      </c>
      <c r="AY171" s="245" t="s">
        <v>146</v>
      </c>
    </row>
    <row r="172" spans="2:51" s="11" customFormat="1" ht="13.5">
      <c r="B172" s="235"/>
      <c r="C172" s="236"/>
      <c r="D172" s="232" t="s">
        <v>157</v>
      </c>
      <c r="E172" s="237" t="s">
        <v>21</v>
      </c>
      <c r="F172" s="238" t="s">
        <v>274</v>
      </c>
      <c r="G172" s="236"/>
      <c r="H172" s="239">
        <v>1.12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157</v>
      </c>
      <c r="AU172" s="245" t="s">
        <v>79</v>
      </c>
      <c r="AV172" s="11" t="s">
        <v>79</v>
      </c>
      <c r="AW172" s="11" t="s">
        <v>33</v>
      </c>
      <c r="AX172" s="11" t="s">
        <v>69</v>
      </c>
      <c r="AY172" s="245" t="s">
        <v>146</v>
      </c>
    </row>
    <row r="173" spans="2:51" s="12" customFormat="1" ht="13.5">
      <c r="B173" s="246"/>
      <c r="C173" s="247"/>
      <c r="D173" s="232" t="s">
        <v>157</v>
      </c>
      <c r="E173" s="248" t="s">
        <v>21</v>
      </c>
      <c r="F173" s="249" t="s">
        <v>186</v>
      </c>
      <c r="G173" s="247"/>
      <c r="H173" s="250">
        <v>2.59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AT173" s="256" t="s">
        <v>157</v>
      </c>
      <c r="AU173" s="256" t="s">
        <v>79</v>
      </c>
      <c r="AV173" s="12" t="s">
        <v>161</v>
      </c>
      <c r="AW173" s="12" t="s">
        <v>33</v>
      </c>
      <c r="AX173" s="12" t="s">
        <v>77</v>
      </c>
      <c r="AY173" s="256" t="s">
        <v>146</v>
      </c>
    </row>
    <row r="174" spans="2:65" s="1" customFormat="1" ht="16.5" customHeight="1">
      <c r="B174" s="45"/>
      <c r="C174" s="220" t="s">
        <v>9</v>
      </c>
      <c r="D174" s="220" t="s">
        <v>148</v>
      </c>
      <c r="E174" s="221" t="s">
        <v>275</v>
      </c>
      <c r="F174" s="222" t="s">
        <v>276</v>
      </c>
      <c r="G174" s="223" t="s">
        <v>171</v>
      </c>
      <c r="H174" s="224">
        <v>0.54</v>
      </c>
      <c r="I174" s="225"/>
      <c r="J174" s="226">
        <f>ROUND(I174*H174,2)</f>
        <v>0</v>
      </c>
      <c r="K174" s="222" t="s">
        <v>152</v>
      </c>
      <c r="L174" s="71"/>
      <c r="M174" s="227" t="s">
        <v>21</v>
      </c>
      <c r="N174" s="228" t="s">
        <v>40</v>
      </c>
      <c r="O174" s="46"/>
      <c r="P174" s="229">
        <f>O174*H174</f>
        <v>0</v>
      </c>
      <c r="Q174" s="229">
        <v>1.94302</v>
      </c>
      <c r="R174" s="229">
        <f>Q174*H174</f>
        <v>1.0492308000000001</v>
      </c>
      <c r="S174" s="229">
        <v>0</v>
      </c>
      <c r="T174" s="230">
        <f>S174*H174</f>
        <v>0</v>
      </c>
      <c r="AR174" s="23" t="s">
        <v>161</v>
      </c>
      <c r="AT174" s="23" t="s">
        <v>148</v>
      </c>
      <c r="AU174" s="23" t="s">
        <v>79</v>
      </c>
      <c r="AY174" s="23" t="s">
        <v>146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77</v>
      </c>
      <c r="BK174" s="231">
        <f>ROUND(I174*H174,2)</f>
        <v>0</v>
      </c>
      <c r="BL174" s="23" t="s">
        <v>161</v>
      </c>
      <c r="BM174" s="23" t="s">
        <v>277</v>
      </c>
    </row>
    <row r="175" spans="2:47" s="1" customFormat="1" ht="13.5">
      <c r="B175" s="45"/>
      <c r="C175" s="73"/>
      <c r="D175" s="232" t="s">
        <v>155</v>
      </c>
      <c r="E175" s="73"/>
      <c r="F175" s="233" t="s">
        <v>278</v>
      </c>
      <c r="G175" s="73"/>
      <c r="H175" s="73"/>
      <c r="I175" s="190"/>
      <c r="J175" s="73"/>
      <c r="K175" s="73"/>
      <c r="L175" s="71"/>
      <c r="M175" s="234"/>
      <c r="N175" s="46"/>
      <c r="O175" s="46"/>
      <c r="P175" s="46"/>
      <c r="Q175" s="46"/>
      <c r="R175" s="46"/>
      <c r="S175" s="46"/>
      <c r="T175" s="94"/>
      <c r="AT175" s="23" t="s">
        <v>155</v>
      </c>
      <c r="AU175" s="23" t="s">
        <v>79</v>
      </c>
    </row>
    <row r="176" spans="2:51" s="11" customFormat="1" ht="13.5">
      <c r="B176" s="235"/>
      <c r="C176" s="236"/>
      <c r="D176" s="232" t="s">
        <v>157</v>
      </c>
      <c r="E176" s="237" t="s">
        <v>21</v>
      </c>
      <c r="F176" s="238" t="s">
        <v>279</v>
      </c>
      <c r="G176" s="236"/>
      <c r="H176" s="239">
        <v>0.18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157</v>
      </c>
      <c r="AU176" s="245" t="s">
        <v>79</v>
      </c>
      <c r="AV176" s="11" t="s">
        <v>79</v>
      </c>
      <c r="AW176" s="11" t="s">
        <v>33</v>
      </c>
      <c r="AX176" s="11" t="s">
        <v>69</v>
      </c>
      <c r="AY176" s="245" t="s">
        <v>146</v>
      </c>
    </row>
    <row r="177" spans="2:51" s="11" customFormat="1" ht="13.5">
      <c r="B177" s="235"/>
      <c r="C177" s="236"/>
      <c r="D177" s="232" t="s">
        <v>157</v>
      </c>
      <c r="E177" s="237" t="s">
        <v>21</v>
      </c>
      <c r="F177" s="238" t="s">
        <v>280</v>
      </c>
      <c r="G177" s="236"/>
      <c r="H177" s="239">
        <v>0.36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157</v>
      </c>
      <c r="AU177" s="245" t="s">
        <v>79</v>
      </c>
      <c r="AV177" s="11" t="s">
        <v>79</v>
      </c>
      <c r="AW177" s="11" t="s">
        <v>33</v>
      </c>
      <c r="AX177" s="11" t="s">
        <v>69</v>
      </c>
      <c r="AY177" s="245" t="s">
        <v>146</v>
      </c>
    </row>
    <row r="178" spans="2:51" s="12" customFormat="1" ht="13.5">
      <c r="B178" s="246"/>
      <c r="C178" s="247"/>
      <c r="D178" s="232" t="s">
        <v>157</v>
      </c>
      <c r="E178" s="248" t="s">
        <v>21</v>
      </c>
      <c r="F178" s="249" t="s">
        <v>186</v>
      </c>
      <c r="G178" s="247"/>
      <c r="H178" s="250">
        <v>0.54</v>
      </c>
      <c r="I178" s="251"/>
      <c r="J178" s="247"/>
      <c r="K178" s="247"/>
      <c r="L178" s="252"/>
      <c r="M178" s="253"/>
      <c r="N178" s="254"/>
      <c r="O178" s="254"/>
      <c r="P178" s="254"/>
      <c r="Q178" s="254"/>
      <c r="R178" s="254"/>
      <c r="S178" s="254"/>
      <c r="T178" s="255"/>
      <c r="AT178" s="256" t="s">
        <v>157</v>
      </c>
      <c r="AU178" s="256" t="s">
        <v>79</v>
      </c>
      <c r="AV178" s="12" t="s">
        <v>161</v>
      </c>
      <c r="AW178" s="12" t="s">
        <v>33</v>
      </c>
      <c r="AX178" s="12" t="s">
        <v>77</v>
      </c>
      <c r="AY178" s="256" t="s">
        <v>146</v>
      </c>
    </row>
    <row r="179" spans="2:65" s="1" customFormat="1" ht="16.5" customHeight="1">
      <c r="B179" s="45"/>
      <c r="C179" s="220" t="s">
        <v>281</v>
      </c>
      <c r="D179" s="220" t="s">
        <v>148</v>
      </c>
      <c r="E179" s="221" t="s">
        <v>282</v>
      </c>
      <c r="F179" s="222" t="s">
        <v>283</v>
      </c>
      <c r="G179" s="223" t="s">
        <v>196</v>
      </c>
      <c r="H179" s="224">
        <v>0.728</v>
      </c>
      <c r="I179" s="225"/>
      <c r="J179" s="226">
        <f>ROUND(I179*H179,2)</f>
        <v>0</v>
      </c>
      <c r="K179" s="222" t="s">
        <v>152</v>
      </c>
      <c r="L179" s="71"/>
      <c r="M179" s="227" t="s">
        <v>21</v>
      </c>
      <c r="N179" s="228" t="s">
        <v>40</v>
      </c>
      <c r="O179" s="46"/>
      <c r="P179" s="229">
        <f>O179*H179</f>
        <v>0</v>
      </c>
      <c r="Q179" s="229">
        <v>1.09</v>
      </c>
      <c r="R179" s="229">
        <f>Q179*H179</f>
        <v>0.79352</v>
      </c>
      <c r="S179" s="229">
        <v>0</v>
      </c>
      <c r="T179" s="230">
        <f>S179*H179</f>
        <v>0</v>
      </c>
      <c r="AR179" s="23" t="s">
        <v>161</v>
      </c>
      <c r="AT179" s="23" t="s">
        <v>148</v>
      </c>
      <c r="AU179" s="23" t="s">
        <v>79</v>
      </c>
      <c r="AY179" s="23" t="s">
        <v>146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23" t="s">
        <v>77</v>
      </c>
      <c r="BK179" s="231">
        <f>ROUND(I179*H179,2)</f>
        <v>0</v>
      </c>
      <c r="BL179" s="23" t="s">
        <v>161</v>
      </c>
      <c r="BM179" s="23" t="s">
        <v>284</v>
      </c>
    </row>
    <row r="180" spans="2:47" s="1" customFormat="1" ht="13.5">
      <c r="B180" s="45"/>
      <c r="C180" s="73"/>
      <c r="D180" s="232" t="s">
        <v>155</v>
      </c>
      <c r="E180" s="73"/>
      <c r="F180" s="233" t="s">
        <v>285</v>
      </c>
      <c r="G180" s="73"/>
      <c r="H180" s="73"/>
      <c r="I180" s="190"/>
      <c r="J180" s="73"/>
      <c r="K180" s="73"/>
      <c r="L180" s="71"/>
      <c r="M180" s="234"/>
      <c r="N180" s="46"/>
      <c r="O180" s="46"/>
      <c r="P180" s="46"/>
      <c r="Q180" s="46"/>
      <c r="R180" s="46"/>
      <c r="S180" s="46"/>
      <c r="T180" s="94"/>
      <c r="AT180" s="23" t="s">
        <v>155</v>
      </c>
      <c r="AU180" s="23" t="s">
        <v>79</v>
      </c>
    </row>
    <row r="181" spans="2:51" s="11" customFormat="1" ht="13.5">
      <c r="B181" s="235"/>
      <c r="C181" s="236"/>
      <c r="D181" s="232" t="s">
        <v>157</v>
      </c>
      <c r="E181" s="237" t="s">
        <v>21</v>
      </c>
      <c r="F181" s="238" t="s">
        <v>286</v>
      </c>
      <c r="G181" s="236"/>
      <c r="H181" s="239">
        <v>0.104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157</v>
      </c>
      <c r="AU181" s="245" t="s">
        <v>79</v>
      </c>
      <c r="AV181" s="11" t="s">
        <v>79</v>
      </c>
      <c r="AW181" s="11" t="s">
        <v>33</v>
      </c>
      <c r="AX181" s="11" t="s">
        <v>69</v>
      </c>
      <c r="AY181" s="245" t="s">
        <v>146</v>
      </c>
    </row>
    <row r="182" spans="2:51" s="11" customFormat="1" ht="13.5">
      <c r="B182" s="235"/>
      <c r="C182" s="236"/>
      <c r="D182" s="232" t="s">
        <v>157</v>
      </c>
      <c r="E182" s="237" t="s">
        <v>21</v>
      </c>
      <c r="F182" s="238" t="s">
        <v>287</v>
      </c>
      <c r="G182" s="236"/>
      <c r="H182" s="239">
        <v>0.164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157</v>
      </c>
      <c r="AU182" s="245" t="s">
        <v>79</v>
      </c>
      <c r="AV182" s="11" t="s">
        <v>79</v>
      </c>
      <c r="AW182" s="11" t="s">
        <v>33</v>
      </c>
      <c r="AX182" s="11" t="s">
        <v>69</v>
      </c>
      <c r="AY182" s="245" t="s">
        <v>146</v>
      </c>
    </row>
    <row r="183" spans="2:51" s="11" customFormat="1" ht="13.5">
      <c r="B183" s="235"/>
      <c r="C183" s="236"/>
      <c r="D183" s="232" t="s">
        <v>157</v>
      </c>
      <c r="E183" s="237" t="s">
        <v>21</v>
      </c>
      <c r="F183" s="238" t="s">
        <v>288</v>
      </c>
      <c r="G183" s="236"/>
      <c r="H183" s="239">
        <v>0.104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157</v>
      </c>
      <c r="AU183" s="245" t="s">
        <v>79</v>
      </c>
      <c r="AV183" s="11" t="s">
        <v>79</v>
      </c>
      <c r="AW183" s="11" t="s">
        <v>33</v>
      </c>
      <c r="AX183" s="11" t="s">
        <v>69</v>
      </c>
      <c r="AY183" s="245" t="s">
        <v>146</v>
      </c>
    </row>
    <row r="184" spans="2:51" s="11" customFormat="1" ht="13.5">
      <c r="B184" s="235"/>
      <c r="C184" s="236"/>
      <c r="D184" s="232" t="s">
        <v>157</v>
      </c>
      <c r="E184" s="237" t="s">
        <v>21</v>
      </c>
      <c r="F184" s="238" t="s">
        <v>289</v>
      </c>
      <c r="G184" s="236"/>
      <c r="H184" s="239">
        <v>0.356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157</v>
      </c>
      <c r="AU184" s="245" t="s">
        <v>79</v>
      </c>
      <c r="AV184" s="11" t="s">
        <v>79</v>
      </c>
      <c r="AW184" s="11" t="s">
        <v>33</v>
      </c>
      <c r="AX184" s="11" t="s">
        <v>69</v>
      </c>
      <c r="AY184" s="245" t="s">
        <v>146</v>
      </c>
    </row>
    <row r="185" spans="2:51" s="12" customFormat="1" ht="13.5">
      <c r="B185" s="246"/>
      <c r="C185" s="247"/>
      <c r="D185" s="232" t="s">
        <v>157</v>
      </c>
      <c r="E185" s="248" t="s">
        <v>21</v>
      </c>
      <c r="F185" s="249" t="s">
        <v>186</v>
      </c>
      <c r="G185" s="247"/>
      <c r="H185" s="250">
        <v>0.728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157</v>
      </c>
      <c r="AU185" s="256" t="s">
        <v>79</v>
      </c>
      <c r="AV185" s="12" t="s">
        <v>161</v>
      </c>
      <c r="AW185" s="12" t="s">
        <v>33</v>
      </c>
      <c r="AX185" s="12" t="s">
        <v>77</v>
      </c>
      <c r="AY185" s="256" t="s">
        <v>146</v>
      </c>
    </row>
    <row r="186" spans="2:65" s="1" customFormat="1" ht="16.5" customHeight="1">
      <c r="B186" s="45"/>
      <c r="C186" s="220" t="s">
        <v>290</v>
      </c>
      <c r="D186" s="220" t="s">
        <v>148</v>
      </c>
      <c r="E186" s="221" t="s">
        <v>291</v>
      </c>
      <c r="F186" s="222" t="s">
        <v>292</v>
      </c>
      <c r="G186" s="223" t="s">
        <v>151</v>
      </c>
      <c r="H186" s="224">
        <v>9.6</v>
      </c>
      <c r="I186" s="225"/>
      <c r="J186" s="226">
        <f>ROUND(I186*H186,2)</f>
        <v>0</v>
      </c>
      <c r="K186" s="222" t="s">
        <v>152</v>
      </c>
      <c r="L186" s="71"/>
      <c r="M186" s="227" t="s">
        <v>21</v>
      </c>
      <c r="N186" s="228" t="s">
        <v>40</v>
      </c>
      <c r="O186" s="46"/>
      <c r="P186" s="229">
        <f>O186*H186</f>
        <v>0</v>
      </c>
      <c r="Q186" s="229">
        <v>0.12185</v>
      </c>
      <c r="R186" s="229">
        <f>Q186*H186</f>
        <v>1.16976</v>
      </c>
      <c r="S186" s="229">
        <v>0</v>
      </c>
      <c r="T186" s="230">
        <f>S186*H186</f>
        <v>0</v>
      </c>
      <c r="AR186" s="23" t="s">
        <v>161</v>
      </c>
      <c r="AT186" s="23" t="s">
        <v>148</v>
      </c>
      <c r="AU186" s="23" t="s">
        <v>79</v>
      </c>
      <c r="AY186" s="23" t="s">
        <v>146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77</v>
      </c>
      <c r="BK186" s="231">
        <f>ROUND(I186*H186,2)</f>
        <v>0</v>
      </c>
      <c r="BL186" s="23" t="s">
        <v>161</v>
      </c>
      <c r="BM186" s="23" t="s">
        <v>293</v>
      </c>
    </row>
    <row r="187" spans="2:47" s="1" customFormat="1" ht="13.5">
      <c r="B187" s="45"/>
      <c r="C187" s="73"/>
      <c r="D187" s="232" t="s">
        <v>155</v>
      </c>
      <c r="E187" s="73"/>
      <c r="F187" s="233" t="s">
        <v>294</v>
      </c>
      <c r="G187" s="73"/>
      <c r="H187" s="73"/>
      <c r="I187" s="190"/>
      <c r="J187" s="73"/>
      <c r="K187" s="73"/>
      <c r="L187" s="71"/>
      <c r="M187" s="234"/>
      <c r="N187" s="46"/>
      <c r="O187" s="46"/>
      <c r="P187" s="46"/>
      <c r="Q187" s="46"/>
      <c r="R187" s="46"/>
      <c r="S187" s="46"/>
      <c r="T187" s="94"/>
      <c r="AT187" s="23" t="s">
        <v>155</v>
      </c>
      <c r="AU187" s="23" t="s">
        <v>79</v>
      </c>
    </row>
    <row r="188" spans="2:51" s="11" customFormat="1" ht="13.5">
      <c r="B188" s="235"/>
      <c r="C188" s="236"/>
      <c r="D188" s="232" t="s">
        <v>157</v>
      </c>
      <c r="E188" s="237" t="s">
        <v>21</v>
      </c>
      <c r="F188" s="238" t="s">
        <v>295</v>
      </c>
      <c r="G188" s="236"/>
      <c r="H188" s="239">
        <v>9.6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157</v>
      </c>
      <c r="AU188" s="245" t="s">
        <v>79</v>
      </c>
      <c r="AV188" s="11" t="s">
        <v>79</v>
      </c>
      <c r="AW188" s="11" t="s">
        <v>33</v>
      </c>
      <c r="AX188" s="11" t="s">
        <v>77</v>
      </c>
      <c r="AY188" s="245" t="s">
        <v>146</v>
      </c>
    </row>
    <row r="189" spans="2:65" s="1" customFormat="1" ht="16.5" customHeight="1">
      <c r="B189" s="45"/>
      <c r="C189" s="220" t="s">
        <v>296</v>
      </c>
      <c r="D189" s="220" t="s">
        <v>148</v>
      </c>
      <c r="E189" s="221" t="s">
        <v>297</v>
      </c>
      <c r="F189" s="222" t="s">
        <v>298</v>
      </c>
      <c r="G189" s="223" t="s">
        <v>151</v>
      </c>
      <c r="H189" s="224">
        <v>1.8</v>
      </c>
      <c r="I189" s="225"/>
      <c r="J189" s="226">
        <f>ROUND(I189*H189,2)</f>
        <v>0</v>
      </c>
      <c r="K189" s="222" t="s">
        <v>152</v>
      </c>
      <c r="L189" s="71"/>
      <c r="M189" s="227" t="s">
        <v>21</v>
      </c>
      <c r="N189" s="228" t="s">
        <v>40</v>
      </c>
      <c r="O189" s="46"/>
      <c r="P189" s="229">
        <f>O189*H189</f>
        <v>0</v>
      </c>
      <c r="Q189" s="229">
        <v>0.17818</v>
      </c>
      <c r="R189" s="229">
        <f>Q189*H189</f>
        <v>0.320724</v>
      </c>
      <c r="S189" s="229">
        <v>0</v>
      </c>
      <c r="T189" s="230">
        <f>S189*H189</f>
        <v>0</v>
      </c>
      <c r="AR189" s="23" t="s">
        <v>161</v>
      </c>
      <c r="AT189" s="23" t="s">
        <v>148</v>
      </c>
      <c r="AU189" s="23" t="s">
        <v>79</v>
      </c>
      <c r="AY189" s="23" t="s">
        <v>146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23" t="s">
        <v>77</v>
      </c>
      <c r="BK189" s="231">
        <f>ROUND(I189*H189,2)</f>
        <v>0</v>
      </c>
      <c r="BL189" s="23" t="s">
        <v>161</v>
      </c>
      <c r="BM189" s="23" t="s">
        <v>299</v>
      </c>
    </row>
    <row r="190" spans="2:47" s="1" customFormat="1" ht="13.5">
      <c r="B190" s="45"/>
      <c r="C190" s="73"/>
      <c r="D190" s="232" t="s">
        <v>155</v>
      </c>
      <c r="E190" s="73"/>
      <c r="F190" s="233" t="s">
        <v>300</v>
      </c>
      <c r="G190" s="73"/>
      <c r="H190" s="73"/>
      <c r="I190" s="190"/>
      <c r="J190" s="73"/>
      <c r="K190" s="73"/>
      <c r="L190" s="71"/>
      <c r="M190" s="234"/>
      <c r="N190" s="46"/>
      <c r="O190" s="46"/>
      <c r="P190" s="46"/>
      <c r="Q190" s="46"/>
      <c r="R190" s="46"/>
      <c r="S190" s="46"/>
      <c r="T190" s="94"/>
      <c r="AT190" s="23" t="s">
        <v>155</v>
      </c>
      <c r="AU190" s="23" t="s">
        <v>79</v>
      </c>
    </row>
    <row r="191" spans="2:51" s="11" customFormat="1" ht="13.5">
      <c r="B191" s="235"/>
      <c r="C191" s="236"/>
      <c r="D191" s="232" t="s">
        <v>157</v>
      </c>
      <c r="E191" s="237" t="s">
        <v>21</v>
      </c>
      <c r="F191" s="238" t="s">
        <v>301</v>
      </c>
      <c r="G191" s="236"/>
      <c r="H191" s="239">
        <v>0.6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157</v>
      </c>
      <c r="AU191" s="245" t="s">
        <v>79</v>
      </c>
      <c r="AV191" s="11" t="s">
        <v>79</v>
      </c>
      <c r="AW191" s="11" t="s">
        <v>33</v>
      </c>
      <c r="AX191" s="11" t="s">
        <v>69</v>
      </c>
      <c r="AY191" s="245" t="s">
        <v>146</v>
      </c>
    </row>
    <row r="192" spans="2:51" s="11" customFormat="1" ht="13.5">
      <c r="B192" s="235"/>
      <c r="C192" s="236"/>
      <c r="D192" s="232" t="s">
        <v>157</v>
      </c>
      <c r="E192" s="237" t="s">
        <v>21</v>
      </c>
      <c r="F192" s="238" t="s">
        <v>302</v>
      </c>
      <c r="G192" s="236"/>
      <c r="H192" s="239">
        <v>1.2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157</v>
      </c>
      <c r="AU192" s="245" t="s">
        <v>79</v>
      </c>
      <c r="AV192" s="11" t="s">
        <v>79</v>
      </c>
      <c r="AW192" s="11" t="s">
        <v>33</v>
      </c>
      <c r="AX192" s="11" t="s">
        <v>69</v>
      </c>
      <c r="AY192" s="245" t="s">
        <v>146</v>
      </c>
    </row>
    <row r="193" spans="2:51" s="12" customFormat="1" ht="13.5">
      <c r="B193" s="246"/>
      <c r="C193" s="247"/>
      <c r="D193" s="232" t="s">
        <v>157</v>
      </c>
      <c r="E193" s="248" t="s">
        <v>21</v>
      </c>
      <c r="F193" s="249" t="s">
        <v>186</v>
      </c>
      <c r="G193" s="247"/>
      <c r="H193" s="250">
        <v>1.8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AT193" s="256" t="s">
        <v>157</v>
      </c>
      <c r="AU193" s="256" t="s">
        <v>79</v>
      </c>
      <c r="AV193" s="12" t="s">
        <v>161</v>
      </c>
      <c r="AW193" s="12" t="s">
        <v>33</v>
      </c>
      <c r="AX193" s="12" t="s">
        <v>77</v>
      </c>
      <c r="AY193" s="256" t="s">
        <v>146</v>
      </c>
    </row>
    <row r="194" spans="2:65" s="1" customFormat="1" ht="25.5" customHeight="1">
      <c r="B194" s="45"/>
      <c r="C194" s="220" t="s">
        <v>303</v>
      </c>
      <c r="D194" s="220" t="s">
        <v>148</v>
      </c>
      <c r="E194" s="221" t="s">
        <v>304</v>
      </c>
      <c r="F194" s="222" t="s">
        <v>305</v>
      </c>
      <c r="G194" s="223" t="s">
        <v>151</v>
      </c>
      <c r="H194" s="224">
        <v>7.2</v>
      </c>
      <c r="I194" s="225"/>
      <c r="J194" s="226">
        <f>ROUND(I194*H194,2)</f>
        <v>0</v>
      </c>
      <c r="K194" s="222" t="s">
        <v>152</v>
      </c>
      <c r="L194" s="71"/>
      <c r="M194" s="227" t="s">
        <v>21</v>
      </c>
      <c r="N194" s="228" t="s">
        <v>40</v>
      </c>
      <c r="O194" s="46"/>
      <c r="P194" s="229">
        <f>O194*H194</f>
        <v>0</v>
      </c>
      <c r="Q194" s="229">
        <v>0.10842</v>
      </c>
      <c r="R194" s="229">
        <f>Q194*H194</f>
        <v>0.780624</v>
      </c>
      <c r="S194" s="229">
        <v>0</v>
      </c>
      <c r="T194" s="230">
        <f>S194*H194</f>
        <v>0</v>
      </c>
      <c r="AR194" s="23" t="s">
        <v>161</v>
      </c>
      <c r="AT194" s="23" t="s">
        <v>148</v>
      </c>
      <c r="AU194" s="23" t="s">
        <v>79</v>
      </c>
      <c r="AY194" s="23" t="s">
        <v>146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77</v>
      </c>
      <c r="BK194" s="231">
        <f>ROUND(I194*H194,2)</f>
        <v>0</v>
      </c>
      <c r="BL194" s="23" t="s">
        <v>161</v>
      </c>
      <c r="BM194" s="23" t="s">
        <v>306</v>
      </c>
    </row>
    <row r="195" spans="2:47" s="1" customFormat="1" ht="13.5">
      <c r="B195" s="45"/>
      <c r="C195" s="73"/>
      <c r="D195" s="232" t="s">
        <v>155</v>
      </c>
      <c r="E195" s="73"/>
      <c r="F195" s="233" t="s">
        <v>307</v>
      </c>
      <c r="G195" s="73"/>
      <c r="H195" s="73"/>
      <c r="I195" s="190"/>
      <c r="J195" s="73"/>
      <c r="K195" s="73"/>
      <c r="L195" s="71"/>
      <c r="M195" s="234"/>
      <c r="N195" s="46"/>
      <c r="O195" s="46"/>
      <c r="P195" s="46"/>
      <c r="Q195" s="46"/>
      <c r="R195" s="46"/>
      <c r="S195" s="46"/>
      <c r="T195" s="94"/>
      <c r="AT195" s="23" t="s">
        <v>155</v>
      </c>
      <c r="AU195" s="23" t="s">
        <v>79</v>
      </c>
    </row>
    <row r="196" spans="2:51" s="11" customFormat="1" ht="13.5">
      <c r="B196" s="235"/>
      <c r="C196" s="236"/>
      <c r="D196" s="232" t="s">
        <v>157</v>
      </c>
      <c r="E196" s="237" t="s">
        <v>21</v>
      </c>
      <c r="F196" s="238" t="s">
        <v>308</v>
      </c>
      <c r="G196" s="236"/>
      <c r="H196" s="239">
        <v>7.2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157</v>
      </c>
      <c r="AU196" s="245" t="s">
        <v>79</v>
      </c>
      <c r="AV196" s="11" t="s">
        <v>79</v>
      </c>
      <c r="AW196" s="11" t="s">
        <v>33</v>
      </c>
      <c r="AX196" s="11" t="s">
        <v>77</v>
      </c>
      <c r="AY196" s="245" t="s">
        <v>146</v>
      </c>
    </row>
    <row r="197" spans="2:65" s="1" customFormat="1" ht="16.5" customHeight="1">
      <c r="B197" s="45"/>
      <c r="C197" s="220" t="s">
        <v>309</v>
      </c>
      <c r="D197" s="220" t="s">
        <v>148</v>
      </c>
      <c r="E197" s="221" t="s">
        <v>310</v>
      </c>
      <c r="F197" s="222" t="s">
        <v>311</v>
      </c>
      <c r="G197" s="223" t="s">
        <v>151</v>
      </c>
      <c r="H197" s="224">
        <v>0.96</v>
      </c>
      <c r="I197" s="225"/>
      <c r="J197" s="226">
        <f>ROUND(I197*H197,2)</f>
        <v>0</v>
      </c>
      <c r="K197" s="222" t="s">
        <v>152</v>
      </c>
      <c r="L197" s="71"/>
      <c r="M197" s="227" t="s">
        <v>21</v>
      </c>
      <c r="N197" s="228" t="s">
        <v>40</v>
      </c>
      <c r="O197" s="46"/>
      <c r="P197" s="229">
        <f>O197*H197</f>
        <v>0</v>
      </c>
      <c r="Q197" s="229">
        <v>0.26723</v>
      </c>
      <c r="R197" s="229">
        <f>Q197*H197</f>
        <v>0.2565408</v>
      </c>
      <c r="S197" s="229">
        <v>0</v>
      </c>
      <c r="T197" s="230">
        <f>S197*H197</f>
        <v>0</v>
      </c>
      <c r="AR197" s="23" t="s">
        <v>161</v>
      </c>
      <c r="AT197" s="23" t="s">
        <v>148</v>
      </c>
      <c r="AU197" s="23" t="s">
        <v>79</v>
      </c>
      <c r="AY197" s="23" t="s">
        <v>146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23" t="s">
        <v>77</v>
      </c>
      <c r="BK197" s="231">
        <f>ROUND(I197*H197,2)</f>
        <v>0</v>
      </c>
      <c r="BL197" s="23" t="s">
        <v>161</v>
      </c>
      <c r="BM197" s="23" t="s">
        <v>312</v>
      </c>
    </row>
    <row r="198" spans="2:47" s="1" customFormat="1" ht="13.5">
      <c r="B198" s="45"/>
      <c r="C198" s="73"/>
      <c r="D198" s="232" t="s">
        <v>155</v>
      </c>
      <c r="E198" s="73"/>
      <c r="F198" s="233" t="s">
        <v>313</v>
      </c>
      <c r="G198" s="73"/>
      <c r="H198" s="73"/>
      <c r="I198" s="190"/>
      <c r="J198" s="73"/>
      <c r="K198" s="73"/>
      <c r="L198" s="71"/>
      <c r="M198" s="234"/>
      <c r="N198" s="46"/>
      <c r="O198" s="46"/>
      <c r="P198" s="46"/>
      <c r="Q198" s="46"/>
      <c r="R198" s="46"/>
      <c r="S198" s="46"/>
      <c r="T198" s="94"/>
      <c r="AT198" s="23" t="s">
        <v>155</v>
      </c>
      <c r="AU198" s="23" t="s">
        <v>79</v>
      </c>
    </row>
    <row r="199" spans="2:51" s="11" customFormat="1" ht="13.5">
      <c r="B199" s="235"/>
      <c r="C199" s="236"/>
      <c r="D199" s="232" t="s">
        <v>157</v>
      </c>
      <c r="E199" s="237" t="s">
        <v>21</v>
      </c>
      <c r="F199" s="238" t="s">
        <v>314</v>
      </c>
      <c r="G199" s="236"/>
      <c r="H199" s="239">
        <v>0.24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157</v>
      </c>
      <c r="AU199" s="245" t="s">
        <v>79</v>
      </c>
      <c r="AV199" s="11" t="s">
        <v>79</v>
      </c>
      <c r="AW199" s="11" t="s">
        <v>33</v>
      </c>
      <c r="AX199" s="11" t="s">
        <v>69</v>
      </c>
      <c r="AY199" s="245" t="s">
        <v>146</v>
      </c>
    </row>
    <row r="200" spans="2:51" s="11" customFormat="1" ht="13.5">
      <c r="B200" s="235"/>
      <c r="C200" s="236"/>
      <c r="D200" s="232" t="s">
        <v>157</v>
      </c>
      <c r="E200" s="237" t="s">
        <v>21</v>
      </c>
      <c r="F200" s="238" t="s">
        <v>315</v>
      </c>
      <c r="G200" s="236"/>
      <c r="H200" s="239">
        <v>0.24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157</v>
      </c>
      <c r="AU200" s="245" t="s">
        <v>79</v>
      </c>
      <c r="AV200" s="11" t="s">
        <v>79</v>
      </c>
      <c r="AW200" s="11" t="s">
        <v>33</v>
      </c>
      <c r="AX200" s="11" t="s">
        <v>69</v>
      </c>
      <c r="AY200" s="245" t="s">
        <v>146</v>
      </c>
    </row>
    <row r="201" spans="2:51" s="11" customFormat="1" ht="13.5">
      <c r="B201" s="235"/>
      <c r="C201" s="236"/>
      <c r="D201" s="232" t="s">
        <v>157</v>
      </c>
      <c r="E201" s="237" t="s">
        <v>21</v>
      </c>
      <c r="F201" s="238" t="s">
        <v>316</v>
      </c>
      <c r="G201" s="236"/>
      <c r="H201" s="239">
        <v>0.24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157</v>
      </c>
      <c r="AU201" s="245" t="s">
        <v>79</v>
      </c>
      <c r="AV201" s="11" t="s">
        <v>79</v>
      </c>
      <c r="AW201" s="11" t="s">
        <v>33</v>
      </c>
      <c r="AX201" s="11" t="s">
        <v>69</v>
      </c>
      <c r="AY201" s="245" t="s">
        <v>146</v>
      </c>
    </row>
    <row r="202" spans="2:51" s="11" customFormat="1" ht="13.5">
      <c r="B202" s="235"/>
      <c r="C202" s="236"/>
      <c r="D202" s="232" t="s">
        <v>157</v>
      </c>
      <c r="E202" s="237" t="s">
        <v>21</v>
      </c>
      <c r="F202" s="238" t="s">
        <v>317</v>
      </c>
      <c r="G202" s="236"/>
      <c r="H202" s="239">
        <v>0.24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157</v>
      </c>
      <c r="AU202" s="245" t="s">
        <v>79</v>
      </c>
      <c r="AV202" s="11" t="s">
        <v>79</v>
      </c>
      <c r="AW202" s="11" t="s">
        <v>33</v>
      </c>
      <c r="AX202" s="11" t="s">
        <v>69</v>
      </c>
      <c r="AY202" s="245" t="s">
        <v>146</v>
      </c>
    </row>
    <row r="203" spans="2:51" s="12" customFormat="1" ht="13.5">
      <c r="B203" s="246"/>
      <c r="C203" s="247"/>
      <c r="D203" s="232" t="s">
        <v>157</v>
      </c>
      <c r="E203" s="248" t="s">
        <v>21</v>
      </c>
      <c r="F203" s="249" t="s">
        <v>186</v>
      </c>
      <c r="G203" s="247"/>
      <c r="H203" s="250">
        <v>0.96</v>
      </c>
      <c r="I203" s="251"/>
      <c r="J203" s="247"/>
      <c r="K203" s="247"/>
      <c r="L203" s="252"/>
      <c r="M203" s="253"/>
      <c r="N203" s="254"/>
      <c r="O203" s="254"/>
      <c r="P203" s="254"/>
      <c r="Q203" s="254"/>
      <c r="R203" s="254"/>
      <c r="S203" s="254"/>
      <c r="T203" s="255"/>
      <c r="AT203" s="256" t="s">
        <v>157</v>
      </c>
      <c r="AU203" s="256" t="s">
        <v>79</v>
      </c>
      <c r="AV203" s="12" t="s">
        <v>161</v>
      </c>
      <c r="AW203" s="12" t="s">
        <v>33</v>
      </c>
      <c r="AX203" s="12" t="s">
        <v>77</v>
      </c>
      <c r="AY203" s="256" t="s">
        <v>146</v>
      </c>
    </row>
    <row r="204" spans="2:63" s="10" customFormat="1" ht="29.85" customHeight="1">
      <c r="B204" s="204"/>
      <c r="C204" s="205"/>
      <c r="D204" s="206" t="s">
        <v>68</v>
      </c>
      <c r="E204" s="218" t="s">
        <v>175</v>
      </c>
      <c r="F204" s="218" t="s">
        <v>318</v>
      </c>
      <c r="G204" s="205"/>
      <c r="H204" s="205"/>
      <c r="I204" s="208"/>
      <c r="J204" s="219">
        <f>BK204</f>
        <v>0</v>
      </c>
      <c r="K204" s="205"/>
      <c r="L204" s="210"/>
      <c r="M204" s="211"/>
      <c r="N204" s="212"/>
      <c r="O204" s="212"/>
      <c r="P204" s="213">
        <f>SUM(P205:P211)</f>
        <v>0</v>
      </c>
      <c r="Q204" s="212"/>
      <c r="R204" s="213">
        <f>SUM(R205:R211)</f>
        <v>0</v>
      </c>
      <c r="S204" s="212"/>
      <c r="T204" s="214">
        <f>SUM(T205:T211)</f>
        <v>0</v>
      </c>
      <c r="AR204" s="215" t="s">
        <v>77</v>
      </c>
      <c r="AT204" s="216" t="s">
        <v>68</v>
      </c>
      <c r="AU204" s="216" t="s">
        <v>77</v>
      </c>
      <c r="AY204" s="215" t="s">
        <v>146</v>
      </c>
      <c r="BK204" s="217">
        <f>SUM(BK205:BK211)</f>
        <v>0</v>
      </c>
    </row>
    <row r="205" spans="2:65" s="1" customFormat="1" ht="16.5" customHeight="1">
      <c r="B205" s="45"/>
      <c r="C205" s="220" t="s">
        <v>319</v>
      </c>
      <c r="D205" s="220" t="s">
        <v>148</v>
      </c>
      <c r="E205" s="221" t="s">
        <v>320</v>
      </c>
      <c r="F205" s="222" t="s">
        <v>321</v>
      </c>
      <c r="G205" s="223" t="s">
        <v>151</v>
      </c>
      <c r="H205" s="224">
        <v>13.829</v>
      </c>
      <c r="I205" s="225"/>
      <c r="J205" s="226">
        <f>ROUND(I205*H205,2)</f>
        <v>0</v>
      </c>
      <c r="K205" s="222" t="s">
        <v>21</v>
      </c>
      <c r="L205" s="71"/>
      <c r="M205" s="227" t="s">
        <v>21</v>
      </c>
      <c r="N205" s="228" t="s">
        <v>40</v>
      </c>
      <c r="O205" s="46"/>
      <c r="P205" s="229">
        <f>O205*H205</f>
        <v>0</v>
      </c>
      <c r="Q205" s="229">
        <v>0</v>
      </c>
      <c r="R205" s="229">
        <f>Q205*H205</f>
        <v>0</v>
      </c>
      <c r="S205" s="229">
        <v>0</v>
      </c>
      <c r="T205" s="230">
        <f>S205*H205</f>
        <v>0</v>
      </c>
      <c r="AR205" s="23" t="s">
        <v>161</v>
      </c>
      <c r="AT205" s="23" t="s">
        <v>148</v>
      </c>
      <c r="AU205" s="23" t="s">
        <v>79</v>
      </c>
      <c r="AY205" s="23" t="s">
        <v>146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77</v>
      </c>
      <c r="BK205" s="231">
        <f>ROUND(I205*H205,2)</f>
        <v>0</v>
      </c>
      <c r="BL205" s="23" t="s">
        <v>161</v>
      </c>
      <c r="BM205" s="23" t="s">
        <v>322</v>
      </c>
    </row>
    <row r="206" spans="2:47" s="1" customFormat="1" ht="13.5">
      <c r="B206" s="45"/>
      <c r="C206" s="73"/>
      <c r="D206" s="232" t="s">
        <v>155</v>
      </c>
      <c r="E206" s="73"/>
      <c r="F206" s="233" t="s">
        <v>321</v>
      </c>
      <c r="G206" s="73"/>
      <c r="H206" s="73"/>
      <c r="I206" s="190"/>
      <c r="J206" s="73"/>
      <c r="K206" s="73"/>
      <c r="L206" s="71"/>
      <c r="M206" s="234"/>
      <c r="N206" s="46"/>
      <c r="O206" s="46"/>
      <c r="P206" s="46"/>
      <c r="Q206" s="46"/>
      <c r="R206" s="46"/>
      <c r="S206" s="46"/>
      <c r="T206" s="94"/>
      <c r="AT206" s="23" t="s">
        <v>155</v>
      </c>
      <c r="AU206" s="23" t="s">
        <v>79</v>
      </c>
    </row>
    <row r="207" spans="2:51" s="11" customFormat="1" ht="13.5">
      <c r="B207" s="235"/>
      <c r="C207" s="236"/>
      <c r="D207" s="232" t="s">
        <v>157</v>
      </c>
      <c r="E207" s="237" t="s">
        <v>21</v>
      </c>
      <c r="F207" s="238" t="s">
        <v>323</v>
      </c>
      <c r="G207" s="236"/>
      <c r="H207" s="239">
        <v>13.829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157</v>
      </c>
      <c r="AU207" s="245" t="s">
        <v>79</v>
      </c>
      <c r="AV207" s="11" t="s">
        <v>79</v>
      </c>
      <c r="AW207" s="11" t="s">
        <v>33</v>
      </c>
      <c r="AX207" s="11" t="s">
        <v>77</v>
      </c>
      <c r="AY207" s="245" t="s">
        <v>146</v>
      </c>
    </row>
    <row r="208" spans="2:65" s="1" customFormat="1" ht="16.5" customHeight="1">
      <c r="B208" s="45"/>
      <c r="C208" s="220" t="s">
        <v>324</v>
      </c>
      <c r="D208" s="220" t="s">
        <v>148</v>
      </c>
      <c r="E208" s="221" t="s">
        <v>325</v>
      </c>
      <c r="F208" s="222" t="s">
        <v>326</v>
      </c>
      <c r="G208" s="223" t="s">
        <v>151</v>
      </c>
      <c r="H208" s="224">
        <v>4</v>
      </c>
      <c r="I208" s="225"/>
      <c r="J208" s="226">
        <f>ROUND(I208*H208,2)</f>
        <v>0</v>
      </c>
      <c r="K208" s="222" t="s">
        <v>21</v>
      </c>
      <c r="L208" s="71"/>
      <c r="M208" s="227" t="s">
        <v>21</v>
      </c>
      <c r="N208" s="228" t="s">
        <v>40</v>
      </c>
      <c r="O208" s="4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3" t="s">
        <v>161</v>
      </c>
      <c r="AT208" s="23" t="s">
        <v>148</v>
      </c>
      <c r="AU208" s="23" t="s">
        <v>79</v>
      </c>
      <c r="AY208" s="23" t="s">
        <v>146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77</v>
      </c>
      <c r="BK208" s="231">
        <f>ROUND(I208*H208,2)</f>
        <v>0</v>
      </c>
      <c r="BL208" s="23" t="s">
        <v>161</v>
      </c>
      <c r="BM208" s="23" t="s">
        <v>327</v>
      </c>
    </row>
    <row r="209" spans="2:65" s="1" customFormat="1" ht="16.5" customHeight="1">
      <c r="B209" s="45"/>
      <c r="C209" s="220" t="s">
        <v>328</v>
      </c>
      <c r="D209" s="220" t="s">
        <v>148</v>
      </c>
      <c r="E209" s="221" t="s">
        <v>329</v>
      </c>
      <c r="F209" s="222" t="s">
        <v>330</v>
      </c>
      <c r="G209" s="223" t="s">
        <v>151</v>
      </c>
      <c r="H209" s="224">
        <v>13.829</v>
      </c>
      <c r="I209" s="225"/>
      <c r="J209" s="226">
        <f>ROUND(I209*H209,2)</f>
        <v>0</v>
      </c>
      <c r="K209" s="222" t="s">
        <v>152</v>
      </c>
      <c r="L209" s="71"/>
      <c r="M209" s="227" t="s">
        <v>21</v>
      </c>
      <c r="N209" s="228" t="s">
        <v>40</v>
      </c>
      <c r="O209" s="46"/>
      <c r="P209" s="229">
        <f>O209*H209</f>
        <v>0</v>
      </c>
      <c r="Q209" s="229">
        <v>0</v>
      </c>
      <c r="R209" s="229">
        <f>Q209*H209</f>
        <v>0</v>
      </c>
      <c r="S209" s="229">
        <v>0</v>
      </c>
      <c r="T209" s="230">
        <f>S209*H209</f>
        <v>0</v>
      </c>
      <c r="AR209" s="23" t="s">
        <v>161</v>
      </c>
      <c r="AT209" s="23" t="s">
        <v>148</v>
      </c>
      <c r="AU209" s="23" t="s">
        <v>79</v>
      </c>
      <c r="AY209" s="23" t="s">
        <v>146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23" t="s">
        <v>77</v>
      </c>
      <c r="BK209" s="231">
        <f>ROUND(I209*H209,2)</f>
        <v>0</v>
      </c>
      <c r="BL209" s="23" t="s">
        <v>161</v>
      </c>
      <c r="BM209" s="23" t="s">
        <v>331</v>
      </c>
    </row>
    <row r="210" spans="2:47" s="1" customFormat="1" ht="13.5">
      <c r="B210" s="45"/>
      <c r="C210" s="73"/>
      <c r="D210" s="232" t="s">
        <v>155</v>
      </c>
      <c r="E210" s="73"/>
      <c r="F210" s="233" t="s">
        <v>332</v>
      </c>
      <c r="G210" s="73"/>
      <c r="H210" s="73"/>
      <c r="I210" s="190"/>
      <c r="J210" s="73"/>
      <c r="K210" s="73"/>
      <c r="L210" s="71"/>
      <c r="M210" s="234"/>
      <c r="N210" s="46"/>
      <c r="O210" s="46"/>
      <c r="P210" s="46"/>
      <c r="Q210" s="46"/>
      <c r="R210" s="46"/>
      <c r="S210" s="46"/>
      <c r="T210" s="94"/>
      <c r="AT210" s="23" t="s">
        <v>155</v>
      </c>
      <c r="AU210" s="23" t="s">
        <v>79</v>
      </c>
    </row>
    <row r="211" spans="2:51" s="11" customFormat="1" ht="13.5">
      <c r="B211" s="235"/>
      <c r="C211" s="236"/>
      <c r="D211" s="232" t="s">
        <v>157</v>
      </c>
      <c r="E211" s="237" t="s">
        <v>21</v>
      </c>
      <c r="F211" s="238" t="s">
        <v>323</v>
      </c>
      <c r="G211" s="236"/>
      <c r="H211" s="239">
        <v>13.829</v>
      </c>
      <c r="I211" s="240"/>
      <c r="J211" s="236"/>
      <c r="K211" s="236"/>
      <c r="L211" s="241"/>
      <c r="M211" s="242"/>
      <c r="N211" s="243"/>
      <c r="O211" s="243"/>
      <c r="P211" s="243"/>
      <c r="Q211" s="243"/>
      <c r="R211" s="243"/>
      <c r="S211" s="243"/>
      <c r="T211" s="244"/>
      <c r="AT211" s="245" t="s">
        <v>157</v>
      </c>
      <c r="AU211" s="245" t="s">
        <v>79</v>
      </c>
      <c r="AV211" s="11" t="s">
        <v>79</v>
      </c>
      <c r="AW211" s="11" t="s">
        <v>33</v>
      </c>
      <c r="AX211" s="11" t="s">
        <v>77</v>
      </c>
      <c r="AY211" s="245" t="s">
        <v>146</v>
      </c>
    </row>
    <row r="212" spans="2:63" s="10" customFormat="1" ht="29.85" customHeight="1">
      <c r="B212" s="204"/>
      <c r="C212" s="205"/>
      <c r="D212" s="206" t="s">
        <v>68</v>
      </c>
      <c r="E212" s="218" t="s">
        <v>180</v>
      </c>
      <c r="F212" s="218" t="s">
        <v>333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SUM(P213:P300)</f>
        <v>0</v>
      </c>
      <c r="Q212" s="212"/>
      <c r="R212" s="213">
        <f>SUM(R213:R300)</f>
        <v>9.754931370000001</v>
      </c>
      <c r="S212" s="212"/>
      <c r="T212" s="214">
        <f>SUM(T213:T300)</f>
        <v>0</v>
      </c>
      <c r="AR212" s="215" t="s">
        <v>77</v>
      </c>
      <c r="AT212" s="216" t="s">
        <v>68</v>
      </c>
      <c r="AU212" s="216" t="s">
        <v>77</v>
      </c>
      <c r="AY212" s="215" t="s">
        <v>146</v>
      </c>
      <c r="BK212" s="217">
        <f>SUM(BK213:BK300)</f>
        <v>0</v>
      </c>
    </row>
    <row r="213" spans="2:65" s="1" customFormat="1" ht="25.5" customHeight="1">
      <c r="B213" s="45"/>
      <c r="C213" s="220" t="s">
        <v>334</v>
      </c>
      <c r="D213" s="220" t="s">
        <v>148</v>
      </c>
      <c r="E213" s="221" t="s">
        <v>335</v>
      </c>
      <c r="F213" s="222" t="s">
        <v>336</v>
      </c>
      <c r="G213" s="223" t="s">
        <v>151</v>
      </c>
      <c r="H213" s="224">
        <v>125.323</v>
      </c>
      <c r="I213" s="225"/>
      <c r="J213" s="226">
        <f>ROUND(I213*H213,2)</f>
        <v>0</v>
      </c>
      <c r="K213" s="222" t="s">
        <v>152</v>
      </c>
      <c r="L213" s="71"/>
      <c r="M213" s="227" t="s">
        <v>21</v>
      </c>
      <c r="N213" s="228" t="s">
        <v>40</v>
      </c>
      <c r="O213" s="46"/>
      <c r="P213" s="229">
        <f>O213*H213</f>
        <v>0</v>
      </c>
      <c r="Q213" s="229">
        <v>0.0057</v>
      </c>
      <c r="R213" s="229">
        <f>Q213*H213</f>
        <v>0.7143411</v>
      </c>
      <c r="S213" s="229">
        <v>0</v>
      </c>
      <c r="T213" s="230">
        <f>S213*H213</f>
        <v>0</v>
      </c>
      <c r="AR213" s="23" t="s">
        <v>161</v>
      </c>
      <c r="AT213" s="23" t="s">
        <v>148</v>
      </c>
      <c r="AU213" s="23" t="s">
        <v>79</v>
      </c>
      <c r="AY213" s="23" t="s">
        <v>146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23" t="s">
        <v>77</v>
      </c>
      <c r="BK213" s="231">
        <f>ROUND(I213*H213,2)</f>
        <v>0</v>
      </c>
      <c r="BL213" s="23" t="s">
        <v>161</v>
      </c>
      <c r="BM213" s="23" t="s">
        <v>337</v>
      </c>
    </row>
    <row r="214" spans="2:47" s="1" customFormat="1" ht="13.5">
      <c r="B214" s="45"/>
      <c r="C214" s="73"/>
      <c r="D214" s="232" t="s">
        <v>155</v>
      </c>
      <c r="E214" s="73"/>
      <c r="F214" s="233" t="s">
        <v>338</v>
      </c>
      <c r="G214" s="73"/>
      <c r="H214" s="73"/>
      <c r="I214" s="190"/>
      <c r="J214" s="73"/>
      <c r="K214" s="73"/>
      <c r="L214" s="71"/>
      <c r="M214" s="234"/>
      <c r="N214" s="46"/>
      <c r="O214" s="46"/>
      <c r="P214" s="46"/>
      <c r="Q214" s="46"/>
      <c r="R214" s="46"/>
      <c r="S214" s="46"/>
      <c r="T214" s="94"/>
      <c r="AT214" s="23" t="s">
        <v>155</v>
      </c>
      <c r="AU214" s="23" t="s">
        <v>79</v>
      </c>
    </row>
    <row r="215" spans="2:51" s="11" customFormat="1" ht="13.5">
      <c r="B215" s="235"/>
      <c r="C215" s="236"/>
      <c r="D215" s="232" t="s">
        <v>157</v>
      </c>
      <c r="E215" s="237" t="s">
        <v>21</v>
      </c>
      <c r="F215" s="238" t="s">
        <v>339</v>
      </c>
      <c r="G215" s="236"/>
      <c r="H215" s="239">
        <v>75.615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157</v>
      </c>
      <c r="AU215" s="245" t="s">
        <v>79</v>
      </c>
      <c r="AV215" s="11" t="s">
        <v>79</v>
      </c>
      <c r="AW215" s="11" t="s">
        <v>33</v>
      </c>
      <c r="AX215" s="11" t="s">
        <v>69</v>
      </c>
      <c r="AY215" s="245" t="s">
        <v>146</v>
      </c>
    </row>
    <row r="216" spans="2:51" s="11" customFormat="1" ht="13.5">
      <c r="B216" s="235"/>
      <c r="C216" s="236"/>
      <c r="D216" s="232" t="s">
        <v>157</v>
      </c>
      <c r="E216" s="237" t="s">
        <v>21</v>
      </c>
      <c r="F216" s="238" t="s">
        <v>340</v>
      </c>
      <c r="G216" s="236"/>
      <c r="H216" s="239">
        <v>49.708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157</v>
      </c>
      <c r="AU216" s="245" t="s">
        <v>79</v>
      </c>
      <c r="AV216" s="11" t="s">
        <v>79</v>
      </c>
      <c r="AW216" s="11" t="s">
        <v>33</v>
      </c>
      <c r="AX216" s="11" t="s">
        <v>69</v>
      </c>
      <c r="AY216" s="245" t="s">
        <v>146</v>
      </c>
    </row>
    <row r="217" spans="2:51" s="12" customFormat="1" ht="13.5">
      <c r="B217" s="246"/>
      <c r="C217" s="247"/>
      <c r="D217" s="232" t="s">
        <v>157</v>
      </c>
      <c r="E217" s="248" t="s">
        <v>21</v>
      </c>
      <c r="F217" s="249" t="s">
        <v>186</v>
      </c>
      <c r="G217" s="247"/>
      <c r="H217" s="250">
        <v>125.323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AT217" s="256" t="s">
        <v>157</v>
      </c>
      <c r="AU217" s="256" t="s">
        <v>79</v>
      </c>
      <c r="AV217" s="12" t="s">
        <v>161</v>
      </c>
      <c r="AW217" s="12" t="s">
        <v>33</v>
      </c>
      <c r="AX217" s="12" t="s">
        <v>77</v>
      </c>
      <c r="AY217" s="256" t="s">
        <v>146</v>
      </c>
    </row>
    <row r="218" spans="2:65" s="1" customFormat="1" ht="16.5" customHeight="1">
      <c r="B218" s="45"/>
      <c r="C218" s="220" t="s">
        <v>341</v>
      </c>
      <c r="D218" s="220" t="s">
        <v>148</v>
      </c>
      <c r="E218" s="221" t="s">
        <v>342</v>
      </c>
      <c r="F218" s="222" t="s">
        <v>343</v>
      </c>
      <c r="G218" s="223" t="s">
        <v>151</v>
      </c>
      <c r="H218" s="224">
        <v>39.86</v>
      </c>
      <c r="I218" s="225"/>
      <c r="J218" s="226">
        <f>ROUND(I218*H218,2)</f>
        <v>0</v>
      </c>
      <c r="K218" s="222" t="s">
        <v>152</v>
      </c>
      <c r="L218" s="71"/>
      <c r="M218" s="227" t="s">
        <v>21</v>
      </c>
      <c r="N218" s="228" t="s">
        <v>40</v>
      </c>
      <c r="O218" s="46"/>
      <c r="P218" s="229">
        <f>O218*H218</f>
        <v>0</v>
      </c>
      <c r="Q218" s="229">
        <v>0.02048</v>
      </c>
      <c r="R218" s="229">
        <f>Q218*H218</f>
        <v>0.8163328000000001</v>
      </c>
      <c r="S218" s="229">
        <v>0</v>
      </c>
      <c r="T218" s="230">
        <f>S218*H218</f>
        <v>0</v>
      </c>
      <c r="AR218" s="23" t="s">
        <v>161</v>
      </c>
      <c r="AT218" s="23" t="s">
        <v>148</v>
      </c>
      <c r="AU218" s="23" t="s">
        <v>79</v>
      </c>
      <c r="AY218" s="23" t="s">
        <v>146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161</v>
      </c>
      <c r="BM218" s="23" t="s">
        <v>344</v>
      </c>
    </row>
    <row r="219" spans="2:47" s="1" customFormat="1" ht="13.5">
      <c r="B219" s="45"/>
      <c r="C219" s="73"/>
      <c r="D219" s="232" t="s">
        <v>155</v>
      </c>
      <c r="E219" s="73"/>
      <c r="F219" s="233" t="s">
        <v>345</v>
      </c>
      <c r="G219" s="73"/>
      <c r="H219" s="73"/>
      <c r="I219" s="190"/>
      <c r="J219" s="73"/>
      <c r="K219" s="73"/>
      <c r="L219" s="71"/>
      <c r="M219" s="234"/>
      <c r="N219" s="46"/>
      <c r="O219" s="46"/>
      <c r="P219" s="46"/>
      <c r="Q219" s="46"/>
      <c r="R219" s="46"/>
      <c r="S219" s="46"/>
      <c r="T219" s="94"/>
      <c r="AT219" s="23" t="s">
        <v>155</v>
      </c>
      <c r="AU219" s="23" t="s">
        <v>79</v>
      </c>
    </row>
    <row r="220" spans="2:51" s="13" customFormat="1" ht="13.5">
      <c r="B220" s="257"/>
      <c r="C220" s="258"/>
      <c r="D220" s="232" t="s">
        <v>157</v>
      </c>
      <c r="E220" s="259" t="s">
        <v>21</v>
      </c>
      <c r="F220" s="260" t="s">
        <v>346</v>
      </c>
      <c r="G220" s="258"/>
      <c r="H220" s="259" t="s">
        <v>21</v>
      </c>
      <c r="I220" s="261"/>
      <c r="J220" s="258"/>
      <c r="K220" s="258"/>
      <c r="L220" s="262"/>
      <c r="M220" s="263"/>
      <c r="N220" s="264"/>
      <c r="O220" s="264"/>
      <c r="P220" s="264"/>
      <c r="Q220" s="264"/>
      <c r="R220" s="264"/>
      <c r="S220" s="264"/>
      <c r="T220" s="265"/>
      <c r="AT220" s="266" t="s">
        <v>157</v>
      </c>
      <c r="AU220" s="266" t="s">
        <v>79</v>
      </c>
      <c r="AV220" s="13" t="s">
        <v>77</v>
      </c>
      <c r="AW220" s="13" t="s">
        <v>33</v>
      </c>
      <c r="AX220" s="13" t="s">
        <v>69</v>
      </c>
      <c r="AY220" s="266" t="s">
        <v>146</v>
      </c>
    </row>
    <row r="221" spans="2:51" s="11" customFormat="1" ht="13.5">
      <c r="B221" s="235"/>
      <c r="C221" s="236"/>
      <c r="D221" s="232" t="s">
        <v>157</v>
      </c>
      <c r="E221" s="237" t="s">
        <v>21</v>
      </c>
      <c r="F221" s="238" t="s">
        <v>347</v>
      </c>
      <c r="G221" s="236"/>
      <c r="H221" s="239">
        <v>1.2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157</v>
      </c>
      <c r="AU221" s="245" t="s">
        <v>79</v>
      </c>
      <c r="AV221" s="11" t="s">
        <v>79</v>
      </c>
      <c r="AW221" s="11" t="s">
        <v>33</v>
      </c>
      <c r="AX221" s="11" t="s">
        <v>69</v>
      </c>
      <c r="AY221" s="245" t="s">
        <v>146</v>
      </c>
    </row>
    <row r="222" spans="2:51" s="11" customFormat="1" ht="13.5">
      <c r="B222" s="235"/>
      <c r="C222" s="236"/>
      <c r="D222" s="232" t="s">
        <v>157</v>
      </c>
      <c r="E222" s="237" t="s">
        <v>21</v>
      </c>
      <c r="F222" s="238" t="s">
        <v>348</v>
      </c>
      <c r="G222" s="236"/>
      <c r="H222" s="239">
        <v>3.96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157</v>
      </c>
      <c r="AU222" s="245" t="s">
        <v>79</v>
      </c>
      <c r="AV222" s="11" t="s">
        <v>79</v>
      </c>
      <c r="AW222" s="11" t="s">
        <v>33</v>
      </c>
      <c r="AX222" s="11" t="s">
        <v>69</v>
      </c>
      <c r="AY222" s="245" t="s">
        <v>146</v>
      </c>
    </row>
    <row r="223" spans="2:51" s="11" customFormat="1" ht="13.5">
      <c r="B223" s="235"/>
      <c r="C223" s="236"/>
      <c r="D223" s="232" t="s">
        <v>157</v>
      </c>
      <c r="E223" s="237" t="s">
        <v>21</v>
      </c>
      <c r="F223" s="238" t="s">
        <v>349</v>
      </c>
      <c r="G223" s="236"/>
      <c r="H223" s="239">
        <v>1.2</v>
      </c>
      <c r="I223" s="240"/>
      <c r="J223" s="236"/>
      <c r="K223" s="236"/>
      <c r="L223" s="241"/>
      <c r="M223" s="242"/>
      <c r="N223" s="243"/>
      <c r="O223" s="243"/>
      <c r="P223" s="243"/>
      <c r="Q223" s="243"/>
      <c r="R223" s="243"/>
      <c r="S223" s="243"/>
      <c r="T223" s="244"/>
      <c r="AT223" s="245" t="s">
        <v>157</v>
      </c>
      <c r="AU223" s="245" t="s">
        <v>79</v>
      </c>
      <c r="AV223" s="11" t="s">
        <v>79</v>
      </c>
      <c r="AW223" s="11" t="s">
        <v>33</v>
      </c>
      <c r="AX223" s="11" t="s">
        <v>69</v>
      </c>
      <c r="AY223" s="245" t="s">
        <v>146</v>
      </c>
    </row>
    <row r="224" spans="2:51" s="11" customFormat="1" ht="13.5">
      <c r="B224" s="235"/>
      <c r="C224" s="236"/>
      <c r="D224" s="232" t="s">
        <v>157</v>
      </c>
      <c r="E224" s="237" t="s">
        <v>21</v>
      </c>
      <c r="F224" s="238" t="s">
        <v>350</v>
      </c>
      <c r="G224" s="236"/>
      <c r="H224" s="239">
        <v>8.52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157</v>
      </c>
      <c r="AU224" s="245" t="s">
        <v>79</v>
      </c>
      <c r="AV224" s="11" t="s">
        <v>79</v>
      </c>
      <c r="AW224" s="11" t="s">
        <v>33</v>
      </c>
      <c r="AX224" s="11" t="s">
        <v>69</v>
      </c>
      <c r="AY224" s="245" t="s">
        <v>146</v>
      </c>
    </row>
    <row r="225" spans="2:51" s="13" customFormat="1" ht="13.5">
      <c r="B225" s="257"/>
      <c r="C225" s="258"/>
      <c r="D225" s="232" t="s">
        <v>157</v>
      </c>
      <c r="E225" s="259" t="s">
        <v>21</v>
      </c>
      <c r="F225" s="260" t="s">
        <v>351</v>
      </c>
      <c r="G225" s="258"/>
      <c r="H225" s="259" t="s">
        <v>21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AT225" s="266" t="s">
        <v>157</v>
      </c>
      <c r="AU225" s="266" t="s">
        <v>79</v>
      </c>
      <c r="AV225" s="13" t="s">
        <v>77</v>
      </c>
      <c r="AW225" s="13" t="s">
        <v>33</v>
      </c>
      <c r="AX225" s="13" t="s">
        <v>69</v>
      </c>
      <c r="AY225" s="266" t="s">
        <v>146</v>
      </c>
    </row>
    <row r="226" spans="2:51" s="11" customFormat="1" ht="13.5">
      <c r="B226" s="235"/>
      <c r="C226" s="236"/>
      <c r="D226" s="232" t="s">
        <v>157</v>
      </c>
      <c r="E226" s="237" t="s">
        <v>21</v>
      </c>
      <c r="F226" s="238" t="s">
        <v>352</v>
      </c>
      <c r="G226" s="236"/>
      <c r="H226" s="239">
        <v>18.74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157</v>
      </c>
      <c r="AU226" s="245" t="s">
        <v>79</v>
      </c>
      <c r="AV226" s="11" t="s">
        <v>79</v>
      </c>
      <c r="AW226" s="11" t="s">
        <v>33</v>
      </c>
      <c r="AX226" s="11" t="s">
        <v>69</v>
      </c>
      <c r="AY226" s="245" t="s">
        <v>146</v>
      </c>
    </row>
    <row r="227" spans="2:51" s="11" customFormat="1" ht="13.5">
      <c r="B227" s="235"/>
      <c r="C227" s="236"/>
      <c r="D227" s="232" t="s">
        <v>157</v>
      </c>
      <c r="E227" s="237" t="s">
        <v>21</v>
      </c>
      <c r="F227" s="238" t="s">
        <v>353</v>
      </c>
      <c r="G227" s="236"/>
      <c r="H227" s="239">
        <v>2.34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157</v>
      </c>
      <c r="AU227" s="245" t="s">
        <v>79</v>
      </c>
      <c r="AV227" s="11" t="s">
        <v>79</v>
      </c>
      <c r="AW227" s="11" t="s">
        <v>33</v>
      </c>
      <c r="AX227" s="11" t="s">
        <v>69</v>
      </c>
      <c r="AY227" s="245" t="s">
        <v>146</v>
      </c>
    </row>
    <row r="228" spans="2:51" s="11" customFormat="1" ht="13.5">
      <c r="B228" s="235"/>
      <c r="C228" s="236"/>
      <c r="D228" s="232" t="s">
        <v>157</v>
      </c>
      <c r="E228" s="237" t="s">
        <v>21</v>
      </c>
      <c r="F228" s="238" t="s">
        <v>354</v>
      </c>
      <c r="G228" s="236"/>
      <c r="H228" s="239">
        <v>3.9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157</v>
      </c>
      <c r="AU228" s="245" t="s">
        <v>79</v>
      </c>
      <c r="AV228" s="11" t="s">
        <v>79</v>
      </c>
      <c r="AW228" s="11" t="s">
        <v>33</v>
      </c>
      <c r="AX228" s="11" t="s">
        <v>69</v>
      </c>
      <c r="AY228" s="245" t="s">
        <v>146</v>
      </c>
    </row>
    <row r="229" spans="2:51" s="12" customFormat="1" ht="13.5">
      <c r="B229" s="246"/>
      <c r="C229" s="247"/>
      <c r="D229" s="232" t="s">
        <v>157</v>
      </c>
      <c r="E229" s="248" t="s">
        <v>21</v>
      </c>
      <c r="F229" s="249" t="s">
        <v>186</v>
      </c>
      <c r="G229" s="247"/>
      <c r="H229" s="250">
        <v>39.86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157</v>
      </c>
      <c r="AU229" s="256" t="s">
        <v>79</v>
      </c>
      <c r="AV229" s="12" t="s">
        <v>161</v>
      </c>
      <c r="AW229" s="12" t="s">
        <v>33</v>
      </c>
      <c r="AX229" s="12" t="s">
        <v>77</v>
      </c>
      <c r="AY229" s="256" t="s">
        <v>146</v>
      </c>
    </row>
    <row r="230" spans="2:65" s="1" customFormat="1" ht="16.5" customHeight="1">
      <c r="B230" s="45"/>
      <c r="C230" s="220" t="s">
        <v>355</v>
      </c>
      <c r="D230" s="220" t="s">
        <v>148</v>
      </c>
      <c r="E230" s="221" t="s">
        <v>356</v>
      </c>
      <c r="F230" s="222" t="s">
        <v>357</v>
      </c>
      <c r="G230" s="223" t="s">
        <v>151</v>
      </c>
      <c r="H230" s="224">
        <v>68.678</v>
      </c>
      <c r="I230" s="225"/>
      <c r="J230" s="226">
        <f>ROUND(I230*H230,2)</f>
        <v>0</v>
      </c>
      <c r="K230" s="222" t="s">
        <v>152</v>
      </c>
      <c r="L230" s="71"/>
      <c r="M230" s="227" t="s">
        <v>21</v>
      </c>
      <c r="N230" s="228" t="s">
        <v>40</v>
      </c>
      <c r="O230" s="46"/>
      <c r="P230" s="229">
        <f>O230*H230</f>
        <v>0</v>
      </c>
      <c r="Q230" s="229">
        <v>0.03358</v>
      </c>
      <c r="R230" s="229">
        <f>Q230*H230</f>
        <v>2.30620724</v>
      </c>
      <c r="S230" s="229">
        <v>0</v>
      </c>
      <c r="T230" s="230">
        <f>S230*H230</f>
        <v>0</v>
      </c>
      <c r="AR230" s="23" t="s">
        <v>161</v>
      </c>
      <c r="AT230" s="23" t="s">
        <v>148</v>
      </c>
      <c r="AU230" s="23" t="s">
        <v>79</v>
      </c>
      <c r="AY230" s="23" t="s">
        <v>146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77</v>
      </c>
      <c r="BK230" s="231">
        <f>ROUND(I230*H230,2)</f>
        <v>0</v>
      </c>
      <c r="BL230" s="23" t="s">
        <v>161</v>
      </c>
      <c r="BM230" s="23" t="s">
        <v>358</v>
      </c>
    </row>
    <row r="231" spans="2:47" s="1" customFormat="1" ht="13.5">
      <c r="B231" s="45"/>
      <c r="C231" s="73"/>
      <c r="D231" s="232" t="s">
        <v>155</v>
      </c>
      <c r="E231" s="73"/>
      <c r="F231" s="233" t="s">
        <v>359</v>
      </c>
      <c r="G231" s="73"/>
      <c r="H231" s="73"/>
      <c r="I231" s="190"/>
      <c r="J231" s="73"/>
      <c r="K231" s="73"/>
      <c r="L231" s="71"/>
      <c r="M231" s="234"/>
      <c r="N231" s="46"/>
      <c r="O231" s="46"/>
      <c r="P231" s="46"/>
      <c r="Q231" s="46"/>
      <c r="R231" s="46"/>
      <c r="S231" s="46"/>
      <c r="T231" s="94"/>
      <c r="AT231" s="23" t="s">
        <v>155</v>
      </c>
      <c r="AU231" s="23" t="s">
        <v>79</v>
      </c>
    </row>
    <row r="232" spans="2:51" s="13" customFormat="1" ht="13.5">
      <c r="B232" s="257"/>
      <c r="C232" s="258"/>
      <c r="D232" s="232" t="s">
        <v>157</v>
      </c>
      <c r="E232" s="259" t="s">
        <v>21</v>
      </c>
      <c r="F232" s="260" t="s">
        <v>360</v>
      </c>
      <c r="G232" s="258"/>
      <c r="H232" s="259" t="s">
        <v>21</v>
      </c>
      <c r="I232" s="261"/>
      <c r="J232" s="258"/>
      <c r="K232" s="258"/>
      <c r="L232" s="262"/>
      <c r="M232" s="263"/>
      <c r="N232" s="264"/>
      <c r="O232" s="264"/>
      <c r="P232" s="264"/>
      <c r="Q232" s="264"/>
      <c r="R232" s="264"/>
      <c r="S232" s="264"/>
      <c r="T232" s="265"/>
      <c r="AT232" s="266" t="s">
        <v>157</v>
      </c>
      <c r="AU232" s="266" t="s">
        <v>79</v>
      </c>
      <c r="AV232" s="13" t="s">
        <v>77</v>
      </c>
      <c r="AW232" s="13" t="s">
        <v>33</v>
      </c>
      <c r="AX232" s="13" t="s">
        <v>69</v>
      </c>
      <c r="AY232" s="266" t="s">
        <v>146</v>
      </c>
    </row>
    <row r="233" spans="2:51" s="11" customFormat="1" ht="13.5">
      <c r="B233" s="235"/>
      <c r="C233" s="236"/>
      <c r="D233" s="232" t="s">
        <v>157</v>
      </c>
      <c r="E233" s="237" t="s">
        <v>21</v>
      </c>
      <c r="F233" s="238" t="s">
        <v>361</v>
      </c>
      <c r="G233" s="236"/>
      <c r="H233" s="239">
        <v>4.032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157</v>
      </c>
      <c r="AU233" s="245" t="s">
        <v>79</v>
      </c>
      <c r="AV233" s="11" t="s">
        <v>79</v>
      </c>
      <c r="AW233" s="11" t="s">
        <v>33</v>
      </c>
      <c r="AX233" s="11" t="s">
        <v>69</v>
      </c>
      <c r="AY233" s="245" t="s">
        <v>146</v>
      </c>
    </row>
    <row r="234" spans="2:51" s="11" customFormat="1" ht="13.5">
      <c r="B234" s="235"/>
      <c r="C234" s="236"/>
      <c r="D234" s="232" t="s">
        <v>157</v>
      </c>
      <c r="E234" s="237" t="s">
        <v>21</v>
      </c>
      <c r="F234" s="238" t="s">
        <v>362</v>
      </c>
      <c r="G234" s="236"/>
      <c r="H234" s="239">
        <v>10.212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157</v>
      </c>
      <c r="AU234" s="245" t="s">
        <v>79</v>
      </c>
      <c r="AV234" s="11" t="s">
        <v>79</v>
      </c>
      <c r="AW234" s="11" t="s">
        <v>33</v>
      </c>
      <c r="AX234" s="11" t="s">
        <v>69</v>
      </c>
      <c r="AY234" s="245" t="s">
        <v>146</v>
      </c>
    </row>
    <row r="235" spans="2:51" s="11" customFormat="1" ht="13.5">
      <c r="B235" s="235"/>
      <c r="C235" s="236"/>
      <c r="D235" s="232" t="s">
        <v>157</v>
      </c>
      <c r="E235" s="237" t="s">
        <v>21</v>
      </c>
      <c r="F235" s="238" t="s">
        <v>363</v>
      </c>
      <c r="G235" s="236"/>
      <c r="H235" s="239">
        <v>4.032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157</v>
      </c>
      <c r="AU235" s="245" t="s">
        <v>79</v>
      </c>
      <c r="AV235" s="11" t="s">
        <v>79</v>
      </c>
      <c r="AW235" s="11" t="s">
        <v>33</v>
      </c>
      <c r="AX235" s="11" t="s">
        <v>69</v>
      </c>
      <c r="AY235" s="245" t="s">
        <v>146</v>
      </c>
    </row>
    <row r="236" spans="2:51" s="11" customFormat="1" ht="13.5">
      <c r="B236" s="235"/>
      <c r="C236" s="236"/>
      <c r="D236" s="232" t="s">
        <v>157</v>
      </c>
      <c r="E236" s="237" t="s">
        <v>21</v>
      </c>
      <c r="F236" s="238" t="s">
        <v>364</v>
      </c>
      <c r="G236" s="236"/>
      <c r="H236" s="239">
        <v>18.632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157</v>
      </c>
      <c r="AU236" s="245" t="s">
        <v>79</v>
      </c>
      <c r="AV236" s="11" t="s">
        <v>79</v>
      </c>
      <c r="AW236" s="11" t="s">
        <v>33</v>
      </c>
      <c r="AX236" s="11" t="s">
        <v>69</v>
      </c>
      <c r="AY236" s="245" t="s">
        <v>146</v>
      </c>
    </row>
    <row r="237" spans="2:51" s="11" customFormat="1" ht="13.5">
      <c r="B237" s="235"/>
      <c r="C237" s="236"/>
      <c r="D237" s="232" t="s">
        <v>157</v>
      </c>
      <c r="E237" s="237" t="s">
        <v>21</v>
      </c>
      <c r="F237" s="238" t="s">
        <v>365</v>
      </c>
      <c r="G237" s="236"/>
      <c r="H237" s="239">
        <v>3.57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157</v>
      </c>
      <c r="AU237" s="245" t="s">
        <v>79</v>
      </c>
      <c r="AV237" s="11" t="s">
        <v>79</v>
      </c>
      <c r="AW237" s="11" t="s">
        <v>33</v>
      </c>
      <c r="AX237" s="11" t="s">
        <v>69</v>
      </c>
      <c r="AY237" s="245" t="s">
        <v>146</v>
      </c>
    </row>
    <row r="238" spans="2:51" s="11" customFormat="1" ht="13.5">
      <c r="B238" s="235"/>
      <c r="C238" s="236"/>
      <c r="D238" s="232" t="s">
        <v>157</v>
      </c>
      <c r="E238" s="237" t="s">
        <v>21</v>
      </c>
      <c r="F238" s="238" t="s">
        <v>366</v>
      </c>
      <c r="G238" s="236"/>
      <c r="H238" s="239">
        <v>3.2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157</v>
      </c>
      <c r="AU238" s="245" t="s">
        <v>79</v>
      </c>
      <c r="AV238" s="11" t="s">
        <v>79</v>
      </c>
      <c r="AW238" s="11" t="s">
        <v>33</v>
      </c>
      <c r="AX238" s="11" t="s">
        <v>69</v>
      </c>
      <c r="AY238" s="245" t="s">
        <v>146</v>
      </c>
    </row>
    <row r="239" spans="2:51" s="11" customFormat="1" ht="13.5">
      <c r="B239" s="235"/>
      <c r="C239" s="236"/>
      <c r="D239" s="232" t="s">
        <v>157</v>
      </c>
      <c r="E239" s="237" t="s">
        <v>21</v>
      </c>
      <c r="F239" s="238" t="s">
        <v>367</v>
      </c>
      <c r="G239" s="236"/>
      <c r="H239" s="239">
        <v>25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157</v>
      </c>
      <c r="AU239" s="245" t="s">
        <v>79</v>
      </c>
      <c r="AV239" s="11" t="s">
        <v>79</v>
      </c>
      <c r="AW239" s="11" t="s">
        <v>33</v>
      </c>
      <c r="AX239" s="11" t="s">
        <v>69</v>
      </c>
      <c r="AY239" s="245" t="s">
        <v>146</v>
      </c>
    </row>
    <row r="240" spans="2:51" s="12" customFormat="1" ht="13.5">
      <c r="B240" s="246"/>
      <c r="C240" s="247"/>
      <c r="D240" s="232" t="s">
        <v>157</v>
      </c>
      <c r="E240" s="248" t="s">
        <v>21</v>
      </c>
      <c r="F240" s="249" t="s">
        <v>186</v>
      </c>
      <c r="G240" s="247"/>
      <c r="H240" s="250">
        <v>68.678</v>
      </c>
      <c r="I240" s="251"/>
      <c r="J240" s="247"/>
      <c r="K240" s="247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157</v>
      </c>
      <c r="AU240" s="256" t="s">
        <v>79</v>
      </c>
      <c r="AV240" s="12" t="s">
        <v>161</v>
      </c>
      <c r="AW240" s="12" t="s">
        <v>33</v>
      </c>
      <c r="AX240" s="12" t="s">
        <v>77</v>
      </c>
      <c r="AY240" s="256" t="s">
        <v>146</v>
      </c>
    </row>
    <row r="241" spans="2:65" s="1" customFormat="1" ht="25.5" customHeight="1">
      <c r="B241" s="45"/>
      <c r="C241" s="220" t="s">
        <v>368</v>
      </c>
      <c r="D241" s="220" t="s">
        <v>148</v>
      </c>
      <c r="E241" s="221" t="s">
        <v>369</v>
      </c>
      <c r="F241" s="222" t="s">
        <v>370</v>
      </c>
      <c r="G241" s="223" t="s">
        <v>151</v>
      </c>
      <c r="H241" s="224">
        <v>331.28</v>
      </c>
      <c r="I241" s="225"/>
      <c r="J241" s="226">
        <f>ROUND(I241*H241,2)</f>
        <v>0</v>
      </c>
      <c r="K241" s="222" t="s">
        <v>152</v>
      </c>
      <c r="L241" s="71"/>
      <c r="M241" s="227" t="s">
        <v>21</v>
      </c>
      <c r="N241" s="228" t="s">
        <v>40</v>
      </c>
      <c r="O241" s="46"/>
      <c r="P241" s="229">
        <f>O241*H241</f>
        <v>0</v>
      </c>
      <c r="Q241" s="229">
        <v>0.0057</v>
      </c>
      <c r="R241" s="229">
        <f>Q241*H241</f>
        <v>1.888296</v>
      </c>
      <c r="S241" s="229">
        <v>0</v>
      </c>
      <c r="T241" s="230">
        <f>S241*H241</f>
        <v>0</v>
      </c>
      <c r="AR241" s="23" t="s">
        <v>161</v>
      </c>
      <c r="AT241" s="23" t="s">
        <v>148</v>
      </c>
      <c r="AU241" s="23" t="s">
        <v>79</v>
      </c>
      <c r="AY241" s="23" t="s">
        <v>146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77</v>
      </c>
      <c r="BK241" s="231">
        <f>ROUND(I241*H241,2)</f>
        <v>0</v>
      </c>
      <c r="BL241" s="23" t="s">
        <v>161</v>
      </c>
      <c r="BM241" s="23" t="s">
        <v>371</v>
      </c>
    </row>
    <row r="242" spans="2:47" s="1" customFormat="1" ht="13.5">
      <c r="B242" s="45"/>
      <c r="C242" s="73"/>
      <c r="D242" s="232" t="s">
        <v>155</v>
      </c>
      <c r="E242" s="73"/>
      <c r="F242" s="233" t="s">
        <v>372</v>
      </c>
      <c r="G242" s="73"/>
      <c r="H242" s="73"/>
      <c r="I242" s="190"/>
      <c r="J242" s="73"/>
      <c r="K242" s="73"/>
      <c r="L242" s="71"/>
      <c r="M242" s="234"/>
      <c r="N242" s="46"/>
      <c r="O242" s="46"/>
      <c r="P242" s="46"/>
      <c r="Q242" s="46"/>
      <c r="R242" s="46"/>
      <c r="S242" s="46"/>
      <c r="T242" s="94"/>
      <c r="AT242" s="23" t="s">
        <v>155</v>
      </c>
      <c r="AU242" s="23" t="s">
        <v>79</v>
      </c>
    </row>
    <row r="243" spans="2:51" s="11" customFormat="1" ht="13.5">
      <c r="B243" s="235"/>
      <c r="C243" s="236"/>
      <c r="D243" s="232" t="s">
        <v>157</v>
      </c>
      <c r="E243" s="237" t="s">
        <v>21</v>
      </c>
      <c r="F243" s="238" t="s">
        <v>373</v>
      </c>
      <c r="G243" s="236"/>
      <c r="H243" s="239">
        <v>137.08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157</v>
      </c>
      <c r="AU243" s="245" t="s">
        <v>79</v>
      </c>
      <c r="AV243" s="11" t="s">
        <v>79</v>
      </c>
      <c r="AW243" s="11" t="s">
        <v>33</v>
      </c>
      <c r="AX243" s="11" t="s">
        <v>69</v>
      </c>
      <c r="AY243" s="245" t="s">
        <v>146</v>
      </c>
    </row>
    <row r="244" spans="2:51" s="11" customFormat="1" ht="13.5">
      <c r="B244" s="235"/>
      <c r="C244" s="236"/>
      <c r="D244" s="232" t="s">
        <v>157</v>
      </c>
      <c r="E244" s="237" t="s">
        <v>21</v>
      </c>
      <c r="F244" s="238" t="s">
        <v>374</v>
      </c>
      <c r="G244" s="236"/>
      <c r="H244" s="239">
        <v>194.2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157</v>
      </c>
      <c r="AU244" s="245" t="s">
        <v>79</v>
      </c>
      <c r="AV244" s="11" t="s">
        <v>79</v>
      </c>
      <c r="AW244" s="11" t="s">
        <v>33</v>
      </c>
      <c r="AX244" s="11" t="s">
        <v>69</v>
      </c>
      <c r="AY244" s="245" t="s">
        <v>146</v>
      </c>
    </row>
    <row r="245" spans="2:51" s="12" customFormat="1" ht="13.5">
      <c r="B245" s="246"/>
      <c r="C245" s="247"/>
      <c r="D245" s="232" t="s">
        <v>157</v>
      </c>
      <c r="E245" s="248" t="s">
        <v>21</v>
      </c>
      <c r="F245" s="249" t="s">
        <v>186</v>
      </c>
      <c r="G245" s="247"/>
      <c r="H245" s="250">
        <v>331.28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AT245" s="256" t="s">
        <v>157</v>
      </c>
      <c r="AU245" s="256" t="s">
        <v>79</v>
      </c>
      <c r="AV245" s="12" t="s">
        <v>161</v>
      </c>
      <c r="AW245" s="12" t="s">
        <v>33</v>
      </c>
      <c r="AX245" s="12" t="s">
        <v>77</v>
      </c>
      <c r="AY245" s="256" t="s">
        <v>146</v>
      </c>
    </row>
    <row r="246" spans="2:65" s="1" customFormat="1" ht="25.5" customHeight="1">
      <c r="B246" s="45"/>
      <c r="C246" s="220" t="s">
        <v>375</v>
      </c>
      <c r="D246" s="220" t="s">
        <v>148</v>
      </c>
      <c r="E246" s="221" t="s">
        <v>376</v>
      </c>
      <c r="F246" s="222" t="s">
        <v>377</v>
      </c>
      <c r="G246" s="223" t="s">
        <v>151</v>
      </c>
      <c r="H246" s="224">
        <v>53.7</v>
      </c>
      <c r="I246" s="225"/>
      <c r="J246" s="226">
        <f>ROUND(I246*H246,2)</f>
        <v>0</v>
      </c>
      <c r="K246" s="222" t="s">
        <v>152</v>
      </c>
      <c r="L246" s="71"/>
      <c r="M246" s="227" t="s">
        <v>21</v>
      </c>
      <c r="N246" s="228" t="s">
        <v>40</v>
      </c>
      <c r="O246" s="46"/>
      <c r="P246" s="229">
        <f>O246*H246</f>
        <v>0</v>
      </c>
      <c r="Q246" s="229">
        <v>0.01103</v>
      </c>
      <c r="R246" s="229">
        <f>Q246*H246</f>
        <v>0.592311</v>
      </c>
      <c r="S246" s="229">
        <v>0</v>
      </c>
      <c r="T246" s="230">
        <f>S246*H246</f>
        <v>0</v>
      </c>
      <c r="AR246" s="23" t="s">
        <v>161</v>
      </c>
      <c r="AT246" s="23" t="s">
        <v>148</v>
      </c>
      <c r="AU246" s="23" t="s">
        <v>79</v>
      </c>
      <c r="AY246" s="23" t="s">
        <v>146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23" t="s">
        <v>77</v>
      </c>
      <c r="BK246" s="231">
        <f>ROUND(I246*H246,2)</f>
        <v>0</v>
      </c>
      <c r="BL246" s="23" t="s">
        <v>161</v>
      </c>
      <c r="BM246" s="23" t="s">
        <v>378</v>
      </c>
    </row>
    <row r="247" spans="2:47" s="1" customFormat="1" ht="13.5">
      <c r="B247" s="45"/>
      <c r="C247" s="73"/>
      <c r="D247" s="232" t="s">
        <v>155</v>
      </c>
      <c r="E247" s="73"/>
      <c r="F247" s="233" t="s">
        <v>379</v>
      </c>
      <c r="G247" s="73"/>
      <c r="H247" s="73"/>
      <c r="I247" s="190"/>
      <c r="J247" s="73"/>
      <c r="K247" s="73"/>
      <c r="L247" s="71"/>
      <c r="M247" s="234"/>
      <c r="N247" s="46"/>
      <c r="O247" s="46"/>
      <c r="P247" s="46"/>
      <c r="Q247" s="46"/>
      <c r="R247" s="46"/>
      <c r="S247" s="46"/>
      <c r="T247" s="94"/>
      <c r="AT247" s="23" t="s">
        <v>155</v>
      </c>
      <c r="AU247" s="23" t="s">
        <v>79</v>
      </c>
    </row>
    <row r="248" spans="2:51" s="11" customFormat="1" ht="13.5">
      <c r="B248" s="235"/>
      <c r="C248" s="236"/>
      <c r="D248" s="232" t="s">
        <v>157</v>
      </c>
      <c r="E248" s="237" t="s">
        <v>21</v>
      </c>
      <c r="F248" s="238" t="s">
        <v>380</v>
      </c>
      <c r="G248" s="236"/>
      <c r="H248" s="239">
        <v>24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157</v>
      </c>
      <c r="AU248" s="245" t="s">
        <v>79</v>
      </c>
      <c r="AV248" s="11" t="s">
        <v>79</v>
      </c>
      <c r="AW248" s="11" t="s">
        <v>33</v>
      </c>
      <c r="AX248" s="11" t="s">
        <v>69</v>
      </c>
      <c r="AY248" s="245" t="s">
        <v>146</v>
      </c>
    </row>
    <row r="249" spans="2:51" s="11" customFormat="1" ht="13.5">
      <c r="B249" s="235"/>
      <c r="C249" s="236"/>
      <c r="D249" s="232" t="s">
        <v>157</v>
      </c>
      <c r="E249" s="237" t="s">
        <v>21</v>
      </c>
      <c r="F249" s="238" t="s">
        <v>381</v>
      </c>
      <c r="G249" s="236"/>
      <c r="H249" s="239">
        <v>29.7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157</v>
      </c>
      <c r="AU249" s="245" t="s">
        <v>79</v>
      </c>
      <c r="AV249" s="11" t="s">
        <v>79</v>
      </c>
      <c r="AW249" s="11" t="s">
        <v>33</v>
      </c>
      <c r="AX249" s="11" t="s">
        <v>69</v>
      </c>
      <c r="AY249" s="245" t="s">
        <v>146</v>
      </c>
    </row>
    <row r="250" spans="2:51" s="12" customFormat="1" ht="13.5">
      <c r="B250" s="246"/>
      <c r="C250" s="247"/>
      <c r="D250" s="232" t="s">
        <v>157</v>
      </c>
      <c r="E250" s="248" t="s">
        <v>21</v>
      </c>
      <c r="F250" s="249" t="s">
        <v>186</v>
      </c>
      <c r="G250" s="247"/>
      <c r="H250" s="250">
        <v>53.7</v>
      </c>
      <c r="I250" s="251"/>
      <c r="J250" s="247"/>
      <c r="K250" s="247"/>
      <c r="L250" s="252"/>
      <c r="M250" s="253"/>
      <c r="N250" s="254"/>
      <c r="O250" s="254"/>
      <c r="P250" s="254"/>
      <c r="Q250" s="254"/>
      <c r="R250" s="254"/>
      <c r="S250" s="254"/>
      <c r="T250" s="255"/>
      <c r="AT250" s="256" t="s">
        <v>157</v>
      </c>
      <c r="AU250" s="256" t="s">
        <v>79</v>
      </c>
      <c r="AV250" s="12" t="s">
        <v>161</v>
      </c>
      <c r="AW250" s="12" t="s">
        <v>33</v>
      </c>
      <c r="AX250" s="12" t="s">
        <v>77</v>
      </c>
      <c r="AY250" s="256" t="s">
        <v>146</v>
      </c>
    </row>
    <row r="251" spans="2:65" s="1" customFormat="1" ht="25.5" customHeight="1">
      <c r="B251" s="45"/>
      <c r="C251" s="220" t="s">
        <v>382</v>
      </c>
      <c r="D251" s="220" t="s">
        <v>148</v>
      </c>
      <c r="E251" s="221" t="s">
        <v>383</v>
      </c>
      <c r="F251" s="222" t="s">
        <v>384</v>
      </c>
      <c r="G251" s="223" t="s">
        <v>151</v>
      </c>
      <c r="H251" s="224">
        <v>9.607</v>
      </c>
      <c r="I251" s="225"/>
      <c r="J251" s="226">
        <f>ROUND(I251*H251,2)</f>
        <v>0</v>
      </c>
      <c r="K251" s="222" t="s">
        <v>152</v>
      </c>
      <c r="L251" s="71"/>
      <c r="M251" s="227" t="s">
        <v>21</v>
      </c>
      <c r="N251" s="228" t="s">
        <v>40</v>
      </c>
      <c r="O251" s="46"/>
      <c r="P251" s="229">
        <f>O251*H251</f>
        <v>0</v>
      </c>
      <c r="Q251" s="229">
        <v>0.00825</v>
      </c>
      <c r="R251" s="229">
        <f>Q251*H251</f>
        <v>0.07925775</v>
      </c>
      <c r="S251" s="229">
        <v>0</v>
      </c>
      <c r="T251" s="230">
        <f>S251*H251</f>
        <v>0</v>
      </c>
      <c r="AR251" s="23" t="s">
        <v>161</v>
      </c>
      <c r="AT251" s="23" t="s">
        <v>148</v>
      </c>
      <c r="AU251" s="23" t="s">
        <v>79</v>
      </c>
      <c r="AY251" s="23" t="s">
        <v>146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23" t="s">
        <v>77</v>
      </c>
      <c r="BK251" s="231">
        <f>ROUND(I251*H251,2)</f>
        <v>0</v>
      </c>
      <c r="BL251" s="23" t="s">
        <v>161</v>
      </c>
      <c r="BM251" s="23" t="s">
        <v>385</v>
      </c>
    </row>
    <row r="252" spans="2:47" s="1" customFormat="1" ht="13.5">
      <c r="B252" s="45"/>
      <c r="C252" s="73"/>
      <c r="D252" s="232" t="s">
        <v>155</v>
      </c>
      <c r="E252" s="73"/>
      <c r="F252" s="233" t="s">
        <v>386</v>
      </c>
      <c r="G252" s="73"/>
      <c r="H252" s="73"/>
      <c r="I252" s="190"/>
      <c r="J252" s="73"/>
      <c r="K252" s="73"/>
      <c r="L252" s="71"/>
      <c r="M252" s="234"/>
      <c r="N252" s="46"/>
      <c r="O252" s="46"/>
      <c r="P252" s="46"/>
      <c r="Q252" s="46"/>
      <c r="R252" s="46"/>
      <c r="S252" s="46"/>
      <c r="T252" s="94"/>
      <c r="AT252" s="23" t="s">
        <v>155</v>
      </c>
      <c r="AU252" s="23" t="s">
        <v>79</v>
      </c>
    </row>
    <row r="253" spans="2:51" s="11" customFormat="1" ht="13.5">
      <c r="B253" s="235"/>
      <c r="C253" s="236"/>
      <c r="D253" s="232" t="s">
        <v>157</v>
      </c>
      <c r="E253" s="237" t="s">
        <v>21</v>
      </c>
      <c r="F253" s="238" t="s">
        <v>387</v>
      </c>
      <c r="G253" s="236"/>
      <c r="H253" s="239">
        <v>9.607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157</v>
      </c>
      <c r="AU253" s="245" t="s">
        <v>79</v>
      </c>
      <c r="AV253" s="11" t="s">
        <v>79</v>
      </c>
      <c r="AW253" s="11" t="s">
        <v>33</v>
      </c>
      <c r="AX253" s="11" t="s">
        <v>77</v>
      </c>
      <c r="AY253" s="245" t="s">
        <v>146</v>
      </c>
    </row>
    <row r="254" spans="2:65" s="1" customFormat="1" ht="16.5" customHeight="1">
      <c r="B254" s="45"/>
      <c r="C254" s="267" t="s">
        <v>388</v>
      </c>
      <c r="D254" s="267" t="s">
        <v>389</v>
      </c>
      <c r="E254" s="268" t="s">
        <v>390</v>
      </c>
      <c r="F254" s="269" t="s">
        <v>391</v>
      </c>
      <c r="G254" s="270" t="s">
        <v>151</v>
      </c>
      <c r="H254" s="271">
        <v>9.799</v>
      </c>
      <c r="I254" s="272"/>
      <c r="J254" s="273">
        <f>ROUND(I254*H254,2)</f>
        <v>0</v>
      </c>
      <c r="K254" s="269" t="s">
        <v>21</v>
      </c>
      <c r="L254" s="274"/>
      <c r="M254" s="275" t="s">
        <v>21</v>
      </c>
      <c r="N254" s="276" t="s">
        <v>40</v>
      </c>
      <c r="O254" s="46"/>
      <c r="P254" s="229">
        <f>O254*H254</f>
        <v>0</v>
      </c>
      <c r="Q254" s="229">
        <v>0.0018</v>
      </c>
      <c r="R254" s="229">
        <f>Q254*H254</f>
        <v>0.0176382</v>
      </c>
      <c r="S254" s="229">
        <v>0</v>
      </c>
      <c r="T254" s="230">
        <f>S254*H254</f>
        <v>0</v>
      </c>
      <c r="AR254" s="23" t="s">
        <v>193</v>
      </c>
      <c r="AT254" s="23" t="s">
        <v>389</v>
      </c>
      <c r="AU254" s="23" t="s">
        <v>79</v>
      </c>
      <c r="AY254" s="23" t="s">
        <v>146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23" t="s">
        <v>77</v>
      </c>
      <c r="BK254" s="231">
        <f>ROUND(I254*H254,2)</f>
        <v>0</v>
      </c>
      <c r="BL254" s="23" t="s">
        <v>161</v>
      </c>
      <c r="BM254" s="23" t="s">
        <v>392</v>
      </c>
    </row>
    <row r="255" spans="2:47" s="1" customFormat="1" ht="13.5">
      <c r="B255" s="45"/>
      <c r="C255" s="73"/>
      <c r="D255" s="232" t="s">
        <v>155</v>
      </c>
      <c r="E255" s="73"/>
      <c r="F255" s="233" t="s">
        <v>391</v>
      </c>
      <c r="G255" s="73"/>
      <c r="H255" s="73"/>
      <c r="I255" s="190"/>
      <c r="J255" s="73"/>
      <c r="K255" s="73"/>
      <c r="L255" s="71"/>
      <c r="M255" s="234"/>
      <c r="N255" s="46"/>
      <c r="O255" s="46"/>
      <c r="P255" s="46"/>
      <c r="Q255" s="46"/>
      <c r="R255" s="46"/>
      <c r="S255" s="46"/>
      <c r="T255" s="94"/>
      <c r="AT255" s="23" t="s">
        <v>155</v>
      </c>
      <c r="AU255" s="23" t="s">
        <v>79</v>
      </c>
    </row>
    <row r="256" spans="2:51" s="11" customFormat="1" ht="13.5">
      <c r="B256" s="235"/>
      <c r="C256" s="236"/>
      <c r="D256" s="232" t="s">
        <v>157</v>
      </c>
      <c r="E256" s="236"/>
      <c r="F256" s="238" t="s">
        <v>393</v>
      </c>
      <c r="G256" s="236"/>
      <c r="H256" s="239">
        <v>9.799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157</v>
      </c>
      <c r="AU256" s="245" t="s">
        <v>79</v>
      </c>
      <c r="AV256" s="11" t="s">
        <v>79</v>
      </c>
      <c r="AW256" s="11" t="s">
        <v>6</v>
      </c>
      <c r="AX256" s="11" t="s">
        <v>77</v>
      </c>
      <c r="AY256" s="245" t="s">
        <v>146</v>
      </c>
    </row>
    <row r="257" spans="2:65" s="1" customFormat="1" ht="16.5" customHeight="1">
      <c r="B257" s="45"/>
      <c r="C257" s="220" t="s">
        <v>394</v>
      </c>
      <c r="D257" s="220" t="s">
        <v>148</v>
      </c>
      <c r="E257" s="221" t="s">
        <v>395</v>
      </c>
      <c r="F257" s="222" t="s">
        <v>396</v>
      </c>
      <c r="G257" s="223" t="s">
        <v>151</v>
      </c>
      <c r="H257" s="224">
        <v>35.5</v>
      </c>
      <c r="I257" s="225"/>
      <c r="J257" s="226">
        <f>ROUND(I257*H257,2)</f>
        <v>0</v>
      </c>
      <c r="K257" s="222" t="s">
        <v>152</v>
      </c>
      <c r="L257" s="71"/>
      <c r="M257" s="227" t="s">
        <v>21</v>
      </c>
      <c r="N257" s="228" t="s">
        <v>40</v>
      </c>
      <c r="O257" s="46"/>
      <c r="P257" s="229">
        <f>O257*H257</f>
        <v>0</v>
      </c>
      <c r="Q257" s="229">
        <v>0.01282</v>
      </c>
      <c r="R257" s="229">
        <f>Q257*H257</f>
        <v>0.45511</v>
      </c>
      <c r="S257" s="229">
        <v>0</v>
      </c>
      <c r="T257" s="230">
        <f>S257*H257</f>
        <v>0</v>
      </c>
      <c r="AR257" s="23" t="s">
        <v>161</v>
      </c>
      <c r="AT257" s="23" t="s">
        <v>148</v>
      </c>
      <c r="AU257" s="23" t="s">
        <v>79</v>
      </c>
      <c r="AY257" s="23" t="s">
        <v>146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23" t="s">
        <v>77</v>
      </c>
      <c r="BK257" s="231">
        <f>ROUND(I257*H257,2)</f>
        <v>0</v>
      </c>
      <c r="BL257" s="23" t="s">
        <v>161</v>
      </c>
      <c r="BM257" s="23" t="s">
        <v>397</v>
      </c>
    </row>
    <row r="258" spans="2:47" s="1" customFormat="1" ht="13.5">
      <c r="B258" s="45"/>
      <c r="C258" s="73"/>
      <c r="D258" s="232" t="s">
        <v>155</v>
      </c>
      <c r="E258" s="73"/>
      <c r="F258" s="233" t="s">
        <v>398</v>
      </c>
      <c r="G258" s="73"/>
      <c r="H258" s="73"/>
      <c r="I258" s="190"/>
      <c r="J258" s="73"/>
      <c r="K258" s="73"/>
      <c r="L258" s="71"/>
      <c r="M258" s="234"/>
      <c r="N258" s="46"/>
      <c r="O258" s="46"/>
      <c r="P258" s="46"/>
      <c r="Q258" s="46"/>
      <c r="R258" s="46"/>
      <c r="S258" s="46"/>
      <c r="T258" s="94"/>
      <c r="AT258" s="23" t="s">
        <v>155</v>
      </c>
      <c r="AU258" s="23" t="s">
        <v>79</v>
      </c>
    </row>
    <row r="259" spans="2:51" s="11" customFormat="1" ht="13.5">
      <c r="B259" s="235"/>
      <c r="C259" s="236"/>
      <c r="D259" s="232" t="s">
        <v>157</v>
      </c>
      <c r="E259" s="237" t="s">
        <v>21</v>
      </c>
      <c r="F259" s="238" t="s">
        <v>399</v>
      </c>
      <c r="G259" s="236"/>
      <c r="H259" s="239">
        <v>35.5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157</v>
      </c>
      <c r="AU259" s="245" t="s">
        <v>79</v>
      </c>
      <c r="AV259" s="11" t="s">
        <v>79</v>
      </c>
      <c r="AW259" s="11" t="s">
        <v>33</v>
      </c>
      <c r="AX259" s="11" t="s">
        <v>77</v>
      </c>
      <c r="AY259" s="245" t="s">
        <v>146</v>
      </c>
    </row>
    <row r="260" spans="2:65" s="1" customFormat="1" ht="25.5" customHeight="1">
      <c r="B260" s="45"/>
      <c r="C260" s="220" t="s">
        <v>400</v>
      </c>
      <c r="D260" s="220" t="s">
        <v>148</v>
      </c>
      <c r="E260" s="221" t="s">
        <v>401</v>
      </c>
      <c r="F260" s="222" t="s">
        <v>402</v>
      </c>
      <c r="G260" s="223" t="s">
        <v>171</v>
      </c>
      <c r="H260" s="224">
        <v>0.396</v>
      </c>
      <c r="I260" s="225"/>
      <c r="J260" s="226">
        <f>ROUND(I260*H260,2)</f>
        <v>0</v>
      </c>
      <c r="K260" s="222" t="s">
        <v>152</v>
      </c>
      <c r="L260" s="71"/>
      <c r="M260" s="227" t="s">
        <v>21</v>
      </c>
      <c r="N260" s="228" t="s">
        <v>40</v>
      </c>
      <c r="O260" s="46"/>
      <c r="P260" s="229">
        <f>O260*H260</f>
        <v>0</v>
      </c>
      <c r="Q260" s="229">
        <v>2.25634</v>
      </c>
      <c r="R260" s="229">
        <f>Q260*H260</f>
        <v>0.8935106399999999</v>
      </c>
      <c r="S260" s="229">
        <v>0</v>
      </c>
      <c r="T260" s="230">
        <f>S260*H260</f>
        <v>0</v>
      </c>
      <c r="AR260" s="23" t="s">
        <v>161</v>
      </c>
      <c r="AT260" s="23" t="s">
        <v>148</v>
      </c>
      <c r="AU260" s="23" t="s">
        <v>79</v>
      </c>
      <c r="AY260" s="23" t="s">
        <v>146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23" t="s">
        <v>77</v>
      </c>
      <c r="BK260" s="231">
        <f>ROUND(I260*H260,2)</f>
        <v>0</v>
      </c>
      <c r="BL260" s="23" t="s">
        <v>161</v>
      </c>
      <c r="BM260" s="23" t="s">
        <v>403</v>
      </c>
    </row>
    <row r="261" spans="2:47" s="1" customFormat="1" ht="13.5">
      <c r="B261" s="45"/>
      <c r="C261" s="73"/>
      <c r="D261" s="232" t="s">
        <v>155</v>
      </c>
      <c r="E261" s="73"/>
      <c r="F261" s="233" t="s">
        <v>404</v>
      </c>
      <c r="G261" s="73"/>
      <c r="H261" s="73"/>
      <c r="I261" s="190"/>
      <c r="J261" s="73"/>
      <c r="K261" s="73"/>
      <c r="L261" s="71"/>
      <c r="M261" s="234"/>
      <c r="N261" s="46"/>
      <c r="O261" s="46"/>
      <c r="P261" s="46"/>
      <c r="Q261" s="46"/>
      <c r="R261" s="46"/>
      <c r="S261" s="46"/>
      <c r="T261" s="94"/>
      <c r="AT261" s="23" t="s">
        <v>155</v>
      </c>
      <c r="AU261" s="23" t="s">
        <v>79</v>
      </c>
    </row>
    <row r="262" spans="2:51" s="13" customFormat="1" ht="13.5">
      <c r="B262" s="257"/>
      <c r="C262" s="258"/>
      <c r="D262" s="232" t="s">
        <v>157</v>
      </c>
      <c r="E262" s="259" t="s">
        <v>21</v>
      </c>
      <c r="F262" s="260" t="s">
        <v>405</v>
      </c>
      <c r="G262" s="258"/>
      <c r="H262" s="259" t="s">
        <v>21</v>
      </c>
      <c r="I262" s="261"/>
      <c r="J262" s="258"/>
      <c r="K262" s="258"/>
      <c r="L262" s="262"/>
      <c r="M262" s="263"/>
      <c r="N262" s="264"/>
      <c r="O262" s="264"/>
      <c r="P262" s="264"/>
      <c r="Q262" s="264"/>
      <c r="R262" s="264"/>
      <c r="S262" s="264"/>
      <c r="T262" s="265"/>
      <c r="AT262" s="266" t="s">
        <v>157</v>
      </c>
      <c r="AU262" s="266" t="s">
        <v>79</v>
      </c>
      <c r="AV262" s="13" t="s">
        <v>77</v>
      </c>
      <c r="AW262" s="13" t="s">
        <v>33</v>
      </c>
      <c r="AX262" s="13" t="s">
        <v>69</v>
      </c>
      <c r="AY262" s="266" t="s">
        <v>146</v>
      </c>
    </row>
    <row r="263" spans="2:51" s="11" customFormat="1" ht="13.5">
      <c r="B263" s="235"/>
      <c r="C263" s="236"/>
      <c r="D263" s="232" t="s">
        <v>157</v>
      </c>
      <c r="E263" s="237" t="s">
        <v>21</v>
      </c>
      <c r="F263" s="238" t="s">
        <v>406</v>
      </c>
      <c r="G263" s="236"/>
      <c r="H263" s="239">
        <v>0.066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157</v>
      </c>
      <c r="AU263" s="245" t="s">
        <v>79</v>
      </c>
      <c r="AV263" s="11" t="s">
        <v>79</v>
      </c>
      <c r="AW263" s="11" t="s">
        <v>33</v>
      </c>
      <c r="AX263" s="11" t="s">
        <v>69</v>
      </c>
      <c r="AY263" s="245" t="s">
        <v>146</v>
      </c>
    </row>
    <row r="264" spans="2:51" s="11" customFormat="1" ht="13.5">
      <c r="B264" s="235"/>
      <c r="C264" s="236"/>
      <c r="D264" s="232" t="s">
        <v>157</v>
      </c>
      <c r="E264" s="237" t="s">
        <v>21</v>
      </c>
      <c r="F264" s="238" t="s">
        <v>407</v>
      </c>
      <c r="G264" s="236"/>
      <c r="H264" s="239">
        <v>0.132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157</v>
      </c>
      <c r="AU264" s="245" t="s">
        <v>79</v>
      </c>
      <c r="AV264" s="11" t="s">
        <v>79</v>
      </c>
      <c r="AW264" s="11" t="s">
        <v>33</v>
      </c>
      <c r="AX264" s="11" t="s">
        <v>69</v>
      </c>
      <c r="AY264" s="245" t="s">
        <v>146</v>
      </c>
    </row>
    <row r="265" spans="2:51" s="11" customFormat="1" ht="13.5">
      <c r="B265" s="235"/>
      <c r="C265" s="236"/>
      <c r="D265" s="232" t="s">
        <v>157</v>
      </c>
      <c r="E265" s="237" t="s">
        <v>21</v>
      </c>
      <c r="F265" s="238" t="s">
        <v>408</v>
      </c>
      <c r="G265" s="236"/>
      <c r="H265" s="239">
        <v>0.066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157</v>
      </c>
      <c r="AU265" s="245" t="s">
        <v>79</v>
      </c>
      <c r="AV265" s="11" t="s">
        <v>79</v>
      </c>
      <c r="AW265" s="11" t="s">
        <v>33</v>
      </c>
      <c r="AX265" s="11" t="s">
        <v>69</v>
      </c>
      <c r="AY265" s="245" t="s">
        <v>146</v>
      </c>
    </row>
    <row r="266" spans="2:51" s="11" customFormat="1" ht="13.5">
      <c r="B266" s="235"/>
      <c r="C266" s="236"/>
      <c r="D266" s="232" t="s">
        <v>157</v>
      </c>
      <c r="E266" s="237" t="s">
        <v>21</v>
      </c>
      <c r="F266" s="238" t="s">
        <v>409</v>
      </c>
      <c r="G266" s="236"/>
      <c r="H266" s="239">
        <v>0.132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157</v>
      </c>
      <c r="AU266" s="245" t="s">
        <v>79</v>
      </c>
      <c r="AV266" s="11" t="s">
        <v>79</v>
      </c>
      <c r="AW266" s="11" t="s">
        <v>33</v>
      </c>
      <c r="AX266" s="11" t="s">
        <v>69</v>
      </c>
      <c r="AY266" s="245" t="s">
        <v>146</v>
      </c>
    </row>
    <row r="267" spans="2:51" s="12" customFormat="1" ht="13.5">
      <c r="B267" s="246"/>
      <c r="C267" s="247"/>
      <c r="D267" s="232" t="s">
        <v>157</v>
      </c>
      <c r="E267" s="248" t="s">
        <v>21</v>
      </c>
      <c r="F267" s="249" t="s">
        <v>186</v>
      </c>
      <c r="G267" s="247"/>
      <c r="H267" s="250">
        <v>0.396</v>
      </c>
      <c r="I267" s="251"/>
      <c r="J267" s="247"/>
      <c r="K267" s="247"/>
      <c r="L267" s="252"/>
      <c r="M267" s="253"/>
      <c r="N267" s="254"/>
      <c r="O267" s="254"/>
      <c r="P267" s="254"/>
      <c r="Q267" s="254"/>
      <c r="R267" s="254"/>
      <c r="S267" s="254"/>
      <c r="T267" s="255"/>
      <c r="AT267" s="256" t="s">
        <v>157</v>
      </c>
      <c r="AU267" s="256" t="s">
        <v>79</v>
      </c>
      <c r="AV267" s="12" t="s">
        <v>161</v>
      </c>
      <c r="AW267" s="12" t="s">
        <v>33</v>
      </c>
      <c r="AX267" s="12" t="s">
        <v>77</v>
      </c>
      <c r="AY267" s="256" t="s">
        <v>146</v>
      </c>
    </row>
    <row r="268" spans="2:65" s="1" customFormat="1" ht="25.5" customHeight="1">
      <c r="B268" s="45"/>
      <c r="C268" s="220" t="s">
        <v>410</v>
      </c>
      <c r="D268" s="220" t="s">
        <v>148</v>
      </c>
      <c r="E268" s="221" t="s">
        <v>411</v>
      </c>
      <c r="F268" s="222" t="s">
        <v>412</v>
      </c>
      <c r="G268" s="223" t="s">
        <v>171</v>
      </c>
      <c r="H268" s="224">
        <v>0.396</v>
      </c>
      <c r="I268" s="225"/>
      <c r="J268" s="226">
        <f>ROUND(I268*H268,2)</f>
        <v>0</v>
      </c>
      <c r="K268" s="222" t="s">
        <v>152</v>
      </c>
      <c r="L268" s="71"/>
      <c r="M268" s="227" t="s">
        <v>21</v>
      </c>
      <c r="N268" s="228" t="s">
        <v>40</v>
      </c>
      <c r="O268" s="46"/>
      <c r="P268" s="229">
        <f>O268*H268</f>
        <v>0</v>
      </c>
      <c r="Q268" s="229">
        <v>0</v>
      </c>
      <c r="R268" s="229">
        <f>Q268*H268</f>
        <v>0</v>
      </c>
      <c r="S268" s="229">
        <v>0</v>
      </c>
      <c r="T268" s="230">
        <f>S268*H268</f>
        <v>0</v>
      </c>
      <c r="AR268" s="23" t="s">
        <v>161</v>
      </c>
      <c r="AT268" s="23" t="s">
        <v>148</v>
      </c>
      <c r="AU268" s="23" t="s">
        <v>79</v>
      </c>
      <c r="AY268" s="23" t="s">
        <v>146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23" t="s">
        <v>77</v>
      </c>
      <c r="BK268" s="231">
        <f>ROUND(I268*H268,2)</f>
        <v>0</v>
      </c>
      <c r="BL268" s="23" t="s">
        <v>161</v>
      </c>
      <c r="BM268" s="23" t="s">
        <v>413</v>
      </c>
    </row>
    <row r="269" spans="2:47" s="1" customFormat="1" ht="13.5">
      <c r="B269" s="45"/>
      <c r="C269" s="73"/>
      <c r="D269" s="232" t="s">
        <v>155</v>
      </c>
      <c r="E269" s="73"/>
      <c r="F269" s="233" t="s">
        <v>414</v>
      </c>
      <c r="G269" s="73"/>
      <c r="H269" s="73"/>
      <c r="I269" s="190"/>
      <c r="J269" s="73"/>
      <c r="K269" s="73"/>
      <c r="L269" s="71"/>
      <c r="M269" s="234"/>
      <c r="N269" s="46"/>
      <c r="O269" s="46"/>
      <c r="P269" s="46"/>
      <c r="Q269" s="46"/>
      <c r="R269" s="46"/>
      <c r="S269" s="46"/>
      <c r="T269" s="94"/>
      <c r="AT269" s="23" t="s">
        <v>155</v>
      </c>
      <c r="AU269" s="23" t="s">
        <v>79</v>
      </c>
    </row>
    <row r="270" spans="2:51" s="13" customFormat="1" ht="13.5">
      <c r="B270" s="257"/>
      <c r="C270" s="258"/>
      <c r="D270" s="232" t="s">
        <v>157</v>
      </c>
      <c r="E270" s="259" t="s">
        <v>21</v>
      </c>
      <c r="F270" s="260" t="s">
        <v>405</v>
      </c>
      <c r="G270" s="258"/>
      <c r="H270" s="259" t="s">
        <v>21</v>
      </c>
      <c r="I270" s="261"/>
      <c r="J270" s="258"/>
      <c r="K270" s="258"/>
      <c r="L270" s="262"/>
      <c r="M270" s="263"/>
      <c r="N270" s="264"/>
      <c r="O270" s="264"/>
      <c r="P270" s="264"/>
      <c r="Q270" s="264"/>
      <c r="R270" s="264"/>
      <c r="S270" s="264"/>
      <c r="T270" s="265"/>
      <c r="AT270" s="266" t="s">
        <v>157</v>
      </c>
      <c r="AU270" s="266" t="s">
        <v>79</v>
      </c>
      <c r="AV270" s="13" t="s">
        <v>77</v>
      </c>
      <c r="AW270" s="13" t="s">
        <v>33</v>
      </c>
      <c r="AX270" s="13" t="s">
        <v>69</v>
      </c>
      <c r="AY270" s="266" t="s">
        <v>146</v>
      </c>
    </row>
    <row r="271" spans="2:51" s="11" customFormat="1" ht="13.5">
      <c r="B271" s="235"/>
      <c r="C271" s="236"/>
      <c r="D271" s="232" t="s">
        <v>157</v>
      </c>
      <c r="E271" s="237" t="s">
        <v>21</v>
      </c>
      <c r="F271" s="238" t="s">
        <v>406</v>
      </c>
      <c r="G271" s="236"/>
      <c r="H271" s="239">
        <v>0.066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157</v>
      </c>
      <c r="AU271" s="245" t="s">
        <v>79</v>
      </c>
      <c r="AV271" s="11" t="s">
        <v>79</v>
      </c>
      <c r="AW271" s="11" t="s">
        <v>33</v>
      </c>
      <c r="AX271" s="11" t="s">
        <v>69</v>
      </c>
      <c r="AY271" s="245" t="s">
        <v>146</v>
      </c>
    </row>
    <row r="272" spans="2:51" s="11" customFormat="1" ht="13.5">
      <c r="B272" s="235"/>
      <c r="C272" s="236"/>
      <c r="D272" s="232" t="s">
        <v>157</v>
      </c>
      <c r="E272" s="237" t="s">
        <v>21</v>
      </c>
      <c r="F272" s="238" t="s">
        <v>407</v>
      </c>
      <c r="G272" s="236"/>
      <c r="H272" s="239">
        <v>0.132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157</v>
      </c>
      <c r="AU272" s="245" t="s">
        <v>79</v>
      </c>
      <c r="AV272" s="11" t="s">
        <v>79</v>
      </c>
      <c r="AW272" s="11" t="s">
        <v>33</v>
      </c>
      <c r="AX272" s="11" t="s">
        <v>69</v>
      </c>
      <c r="AY272" s="245" t="s">
        <v>146</v>
      </c>
    </row>
    <row r="273" spans="2:51" s="11" customFormat="1" ht="13.5">
      <c r="B273" s="235"/>
      <c r="C273" s="236"/>
      <c r="D273" s="232" t="s">
        <v>157</v>
      </c>
      <c r="E273" s="237" t="s">
        <v>21</v>
      </c>
      <c r="F273" s="238" t="s">
        <v>408</v>
      </c>
      <c r="G273" s="236"/>
      <c r="H273" s="239">
        <v>0.066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157</v>
      </c>
      <c r="AU273" s="245" t="s">
        <v>79</v>
      </c>
      <c r="AV273" s="11" t="s">
        <v>79</v>
      </c>
      <c r="AW273" s="11" t="s">
        <v>33</v>
      </c>
      <c r="AX273" s="11" t="s">
        <v>69</v>
      </c>
      <c r="AY273" s="245" t="s">
        <v>146</v>
      </c>
    </row>
    <row r="274" spans="2:51" s="11" customFormat="1" ht="13.5">
      <c r="B274" s="235"/>
      <c r="C274" s="236"/>
      <c r="D274" s="232" t="s">
        <v>157</v>
      </c>
      <c r="E274" s="237" t="s">
        <v>21</v>
      </c>
      <c r="F274" s="238" t="s">
        <v>409</v>
      </c>
      <c r="G274" s="236"/>
      <c r="H274" s="239">
        <v>0.132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157</v>
      </c>
      <c r="AU274" s="245" t="s">
        <v>79</v>
      </c>
      <c r="AV274" s="11" t="s">
        <v>79</v>
      </c>
      <c r="AW274" s="11" t="s">
        <v>33</v>
      </c>
      <c r="AX274" s="11" t="s">
        <v>69</v>
      </c>
      <c r="AY274" s="245" t="s">
        <v>146</v>
      </c>
    </row>
    <row r="275" spans="2:51" s="12" customFormat="1" ht="13.5">
      <c r="B275" s="246"/>
      <c r="C275" s="247"/>
      <c r="D275" s="232" t="s">
        <v>157</v>
      </c>
      <c r="E275" s="248" t="s">
        <v>21</v>
      </c>
      <c r="F275" s="249" t="s">
        <v>186</v>
      </c>
      <c r="G275" s="247"/>
      <c r="H275" s="250">
        <v>0.396</v>
      </c>
      <c r="I275" s="251"/>
      <c r="J275" s="247"/>
      <c r="K275" s="247"/>
      <c r="L275" s="252"/>
      <c r="M275" s="253"/>
      <c r="N275" s="254"/>
      <c r="O275" s="254"/>
      <c r="P275" s="254"/>
      <c r="Q275" s="254"/>
      <c r="R275" s="254"/>
      <c r="S275" s="254"/>
      <c r="T275" s="255"/>
      <c r="AT275" s="256" t="s">
        <v>157</v>
      </c>
      <c r="AU275" s="256" t="s">
        <v>79</v>
      </c>
      <c r="AV275" s="12" t="s">
        <v>161</v>
      </c>
      <c r="AW275" s="12" t="s">
        <v>33</v>
      </c>
      <c r="AX275" s="12" t="s">
        <v>77</v>
      </c>
      <c r="AY275" s="256" t="s">
        <v>146</v>
      </c>
    </row>
    <row r="276" spans="2:65" s="1" customFormat="1" ht="16.5" customHeight="1">
      <c r="B276" s="45"/>
      <c r="C276" s="220" t="s">
        <v>415</v>
      </c>
      <c r="D276" s="220" t="s">
        <v>148</v>
      </c>
      <c r="E276" s="221" t="s">
        <v>416</v>
      </c>
      <c r="F276" s="222" t="s">
        <v>417</v>
      </c>
      <c r="G276" s="223" t="s">
        <v>196</v>
      </c>
      <c r="H276" s="224">
        <v>0.024</v>
      </c>
      <c r="I276" s="225"/>
      <c r="J276" s="226">
        <f>ROUND(I276*H276,2)</f>
        <v>0</v>
      </c>
      <c r="K276" s="222" t="s">
        <v>152</v>
      </c>
      <c r="L276" s="71"/>
      <c r="M276" s="227" t="s">
        <v>21</v>
      </c>
      <c r="N276" s="228" t="s">
        <v>40</v>
      </c>
      <c r="O276" s="46"/>
      <c r="P276" s="229">
        <f>O276*H276</f>
        <v>0</v>
      </c>
      <c r="Q276" s="229">
        <v>1.05306</v>
      </c>
      <c r="R276" s="229">
        <f>Q276*H276</f>
        <v>0.025273440000000005</v>
      </c>
      <c r="S276" s="229">
        <v>0</v>
      </c>
      <c r="T276" s="230">
        <f>S276*H276</f>
        <v>0</v>
      </c>
      <c r="AR276" s="23" t="s">
        <v>161</v>
      </c>
      <c r="AT276" s="23" t="s">
        <v>148</v>
      </c>
      <c r="AU276" s="23" t="s">
        <v>79</v>
      </c>
      <c r="AY276" s="23" t="s">
        <v>146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23" t="s">
        <v>77</v>
      </c>
      <c r="BK276" s="231">
        <f>ROUND(I276*H276,2)</f>
        <v>0</v>
      </c>
      <c r="BL276" s="23" t="s">
        <v>161</v>
      </c>
      <c r="BM276" s="23" t="s">
        <v>418</v>
      </c>
    </row>
    <row r="277" spans="2:47" s="1" customFormat="1" ht="13.5">
      <c r="B277" s="45"/>
      <c r="C277" s="73"/>
      <c r="D277" s="232" t="s">
        <v>155</v>
      </c>
      <c r="E277" s="73"/>
      <c r="F277" s="233" t="s">
        <v>419</v>
      </c>
      <c r="G277" s="73"/>
      <c r="H277" s="73"/>
      <c r="I277" s="190"/>
      <c r="J277" s="73"/>
      <c r="K277" s="73"/>
      <c r="L277" s="71"/>
      <c r="M277" s="234"/>
      <c r="N277" s="46"/>
      <c r="O277" s="46"/>
      <c r="P277" s="46"/>
      <c r="Q277" s="46"/>
      <c r="R277" s="46"/>
      <c r="S277" s="46"/>
      <c r="T277" s="94"/>
      <c r="AT277" s="23" t="s">
        <v>155</v>
      </c>
      <c r="AU277" s="23" t="s">
        <v>79</v>
      </c>
    </row>
    <row r="278" spans="2:51" s="13" customFormat="1" ht="13.5">
      <c r="B278" s="257"/>
      <c r="C278" s="258"/>
      <c r="D278" s="232" t="s">
        <v>157</v>
      </c>
      <c r="E278" s="259" t="s">
        <v>21</v>
      </c>
      <c r="F278" s="260" t="s">
        <v>405</v>
      </c>
      <c r="G278" s="258"/>
      <c r="H278" s="259" t="s">
        <v>21</v>
      </c>
      <c r="I278" s="261"/>
      <c r="J278" s="258"/>
      <c r="K278" s="258"/>
      <c r="L278" s="262"/>
      <c r="M278" s="263"/>
      <c r="N278" s="264"/>
      <c r="O278" s="264"/>
      <c r="P278" s="264"/>
      <c r="Q278" s="264"/>
      <c r="R278" s="264"/>
      <c r="S278" s="264"/>
      <c r="T278" s="265"/>
      <c r="AT278" s="266" t="s">
        <v>157</v>
      </c>
      <c r="AU278" s="266" t="s">
        <v>79</v>
      </c>
      <c r="AV278" s="13" t="s">
        <v>77</v>
      </c>
      <c r="AW278" s="13" t="s">
        <v>33</v>
      </c>
      <c r="AX278" s="13" t="s">
        <v>69</v>
      </c>
      <c r="AY278" s="266" t="s">
        <v>146</v>
      </c>
    </row>
    <row r="279" spans="2:51" s="11" customFormat="1" ht="13.5">
      <c r="B279" s="235"/>
      <c r="C279" s="236"/>
      <c r="D279" s="232" t="s">
        <v>157</v>
      </c>
      <c r="E279" s="237" t="s">
        <v>21</v>
      </c>
      <c r="F279" s="238" t="s">
        <v>420</v>
      </c>
      <c r="G279" s="236"/>
      <c r="H279" s="239">
        <v>0.004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157</v>
      </c>
      <c r="AU279" s="245" t="s">
        <v>79</v>
      </c>
      <c r="AV279" s="11" t="s">
        <v>79</v>
      </c>
      <c r="AW279" s="11" t="s">
        <v>33</v>
      </c>
      <c r="AX279" s="11" t="s">
        <v>69</v>
      </c>
      <c r="AY279" s="245" t="s">
        <v>146</v>
      </c>
    </row>
    <row r="280" spans="2:51" s="11" customFormat="1" ht="13.5">
      <c r="B280" s="235"/>
      <c r="C280" s="236"/>
      <c r="D280" s="232" t="s">
        <v>157</v>
      </c>
      <c r="E280" s="237" t="s">
        <v>21</v>
      </c>
      <c r="F280" s="238" t="s">
        <v>421</v>
      </c>
      <c r="G280" s="236"/>
      <c r="H280" s="239">
        <v>0.008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157</v>
      </c>
      <c r="AU280" s="245" t="s">
        <v>79</v>
      </c>
      <c r="AV280" s="11" t="s">
        <v>79</v>
      </c>
      <c r="AW280" s="11" t="s">
        <v>33</v>
      </c>
      <c r="AX280" s="11" t="s">
        <v>69</v>
      </c>
      <c r="AY280" s="245" t="s">
        <v>146</v>
      </c>
    </row>
    <row r="281" spans="2:51" s="11" customFormat="1" ht="13.5">
      <c r="B281" s="235"/>
      <c r="C281" s="236"/>
      <c r="D281" s="232" t="s">
        <v>157</v>
      </c>
      <c r="E281" s="237" t="s">
        <v>21</v>
      </c>
      <c r="F281" s="238" t="s">
        <v>422</v>
      </c>
      <c r="G281" s="236"/>
      <c r="H281" s="239">
        <v>0.004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157</v>
      </c>
      <c r="AU281" s="245" t="s">
        <v>79</v>
      </c>
      <c r="AV281" s="11" t="s">
        <v>79</v>
      </c>
      <c r="AW281" s="11" t="s">
        <v>33</v>
      </c>
      <c r="AX281" s="11" t="s">
        <v>69</v>
      </c>
      <c r="AY281" s="245" t="s">
        <v>146</v>
      </c>
    </row>
    <row r="282" spans="2:51" s="11" customFormat="1" ht="13.5">
      <c r="B282" s="235"/>
      <c r="C282" s="236"/>
      <c r="D282" s="232" t="s">
        <v>157</v>
      </c>
      <c r="E282" s="237" t="s">
        <v>21</v>
      </c>
      <c r="F282" s="238" t="s">
        <v>423</v>
      </c>
      <c r="G282" s="236"/>
      <c r="H282" s="239">
        <v>0.008</v>
      </c>
      <c r="I282" s="240"/>
      <c r="J282" s="236"/>
      <c r="K282" s="236"/>
      <c r="L282" s="241"/>
      <c r="M282" s="242"/>
      <c r="N282" s="243"/>
      <c r="O282" s="243"/>
      <c r="P282" s="243"/>
      <c r="Q282" s="243"/>
      <c r="R282" s="243"/>
      <c r="S282" s="243"/>
      <c r="T282" s="244"/>
      <c r="AT282" s="245" t="s">
        <v>157</v>
      </c>
      <c r="AU282" s="245" t="s">
        <v>79</v>
      </c>
      <c r="AV282" s="11" t="s">
        <v>79</v>
      </c>
      <c r="AW282" s="11" t="s">
        <v>33</v>
      </c>
      <c r="AX282" s="11" t="s">
        <v>69</v>
      </c>
      <c r="AY282" s="245" t="s">
        <v>146</v>
      </c>
    </row>
    <row r="283" spans="2:51" s="12" customFormat="1" ht="13.5">
      <c r="B283" s="246"/>
      <c r="C283" s="247"/>
      <c r="D283" s="232" t="s">
        <v>157</v>
      </c>
      <c r="E283" s="248" t="s">
        <v>21</v>
      </c>
      <c r="F283" s="249" t="s">
        <v>186</v>
      </c>
      <c r="G283" s="247"/>
      <c r="H283" s="250">
        <v>0.024</v>
      </c>
      <c r="I283" s="251"/>
      <c r="J283" s="247"/>
      <c r="K283" s="247"/>
      <c r="L283" s="252"/>
      <c r="M283" s="253"/>
      <c r="N283" s="254"/>
      <c r="O283" s="254"/>
      <c r="P283" s="254"/>
      <c r="Q283" s="254"/>
      <c r="R283" s="254"/>
      <c r="S283" s="254"/>
      <c r="T283" s="255"/>
      <c r="AT283" s="256" t="s">
        <v>157</v>
      </c>
      <c r="AU283" s="256" t="s">
        <v>79</v>
      </c>
      <c r="AV283" s="12" t="s">
        <v>161</v>
      </c>
      <c r="AW283" s="12" t="s">
        <v>33</v>
      </c>
      <c r="AX283" s="12" t="s">
        <v>77</v>
      </c>
      <c r="AY283" s="256" t="s">
        <v>146</v>
      </c>
    </row>
    <row r="284" spans="2:65" s="1" customFormat="1" ht="16.5" customHeight="1">
      <c r="B284" s="45"/>
      <c r="C284" s="220" t="s">
        <v>424</v>
      </c>
      <c r="D284" s="220" t="s">
        <v>148</v>
      </c>
      <c r="E284" s="221" t="s">
        <v>425</v>
      </c>
      <c r="F284" s="222" t="s">
        <v>426</v>
      </c>
      <c r="G284" s="223" t="s">
        <v>151</v>
      </c>
      <c r="H284" s="224">
        <v>83.98</v>
      </c>
      <c r="I284" s="225"/>
      <c r="J284" s="226">
        <f>ROUND(I284*H284,2)</f>
        <v>0</v>
      </c>
      <c r="K284" s="222" t="s">
        <v>152</v>
      </c>
      <c r="L284" s="71"/>
      <c r="M284" s="227" t="s">
        <v>21</v>
      </c>
      <c r="N284" s="228" t="s">
        <v>40</v>
      </c>
      <c r="O284" s="46"/>
      <c r="P284" s="229">
        <f>O284*H284</f>
        <v>0</v>
      </c>
      <c r="Q284" s="229">
        <v>0.02234</v>
      </c>
      <c r="R284" s="229">
        <f>Q284*H284</f>
        <v>1.8761132</v>
      </c>
      <c r="S284" s="229">
        <v>0</v>
      </c>
      <c r="T284" s="230">
        <f>S284*H284</f>
        <v>0</v>
      </c>
      <c r="AR284" s="23" t="s">
        <v>161</v>
      </c>
      <c r="AT284" s="23" t="s">
        <v>148</v>
      </c>
      <c r="AU284" s="23" t="s">
        <v>79</v>
      </c>
      <c r="AY284" s="23" t="s">
        <v>146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23" t="s">
        <v>77</v>
      </c>
      <c r="BK284" s="231">
        <f>ROUND(I284*H284,2)</f>
        <v>0</v>
      </c>
      <c r="BL284" s="23" t="s">
        <v>161</v>
      </c>
      <c r="BM284" s="23" t="s">
        <v>427</v>
      </c>
    </row>
    <row r="285" spans="2:47" s="1" customFormat="1" ht="13.5">
      <c r="B285" s="45"/>
      <c r="C285" s="73"/>
      <c r="D285" s="232" t="s">
        <v>155</v>
      </c>
      <c r="E285" s="73"/>
      <c r="F285" s="233" t="s">
        <v>428</v>
      </c>
      <c r="G285" s="73"/>
      <c r="H285" s="73"/>
      <c r="I285" s="190"/>
      <c r="J285" s="73"/>
      <c r="K285" s="73"/>
      <c r="L285" s="71"/>
      <c r="M285" s="234"/>
      <c r="N285" s="46"/>
      <c r="O285" s="46"/>
      <c r="P285" s="46"/>
      <c r="Q285" s="46"/>
      <c r="R285" s="46"/>
      <c r="S285" s="46"/>
      <c r="T285" s="94"/>
      <c r="AT285" s="23" t="s">
        <v>155</v>
      </c>
      <c r="AU285" s="23" t="s">
        <v>79</v>
      </c>
    </row>
    <row r="286" spans="2:51" s="11" customFormat="1" ht="13.5">
      <c r="B286" s="235"/>
      <c r="C286" s="236"/>
      <c r="D286" s="232" t="s">
        <v>157</v>
      </c>
      <c r="E286" s="237" t="s">
        <v>21</v>
      </c>
      <c r="F286" s="238" t="s">
        <v>429</v>
      </c>
      <c r="G286" s="236"/>
      <c r="H286" s="239">
        <v>83.98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157</v>
      </c>
      <c r="AU286" s="245" t="s">
        <v>79</v>
      </c>
      <c r="AV286" s="11" t="s">
        <v>79</v>
      </c>
      <c r="AW286" s="11" t="s">
        <v>33</v>
      </c>
      <c r="AX286" s="11" t="s">
        <v>77</v>
      </c>
      <c r="AY286" s="245" t="s">
        <v>146</v>
      </c>
    </row>
    <row r="287" spans="2:65" s="1" customFormat="1" ht="16.5" customHeight="1">
      <c r="B287" s="45"/>
      <c r="C287" s="220" t="s">
        <v>430</v>
      </c>
      <c r="D287" s="220" t="s">
        <v>148</v>
      </c>
      <c r="E287" s="221" t="s">
        <v>431</v>
      </c>
      <c r="F287" s="222" t="s">
        <v>432</v>
      </c>
      <c r="G287" s="223" t="s">
        <v>433</v>
      </c>
      <c r="H287" s="224">
        <v>3</v>
      </c>
      <c r="I287" s="225"/>
      <c r="J287" s="226">
        <f>ROUND(I287*H287,2)</f>
        <v>0</v>
      </c>
      <c r="K287" s="222" t="s">
        <v>152</v>
      </c>
      <c r="L287" s="71"/>
      <c r="M287" s="227" t="s">
        <v>21</v>
      </c>
      <c r="N287" s="228" t="s">
        <v>40</v>
      </c>
      <c r="O287" s="46"/>
      <c r="P287" s="229">
        <f>O287*H287</f>
        <v>0</v>
      </c>
      <c r="Q287" s="229">
        <v>0.01698</v>
      </c>
      <c r="R287" s="229">
        <f>Q287*H287</f>
        <v>0.05094</v>
      </c>
      <c r="S287" s="229">
        <v>0</v>
      </c>
      <c r="T287" s="230">
        <f>S287*H287</f>
        <v>0</v>
      </c>
      <c r="AR287" s="23" t="s">
        <v>161</v>
      </c>
      <c r="AT287" s="23" t="s">
        <v>148</v>
      </c>
      <c r="AU287" s="23" t="s">
        <v>79</v>
      </c>
      <c r="AY287" s="23" t="s">
        <v>146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23" t="s">
        <v>77</v>
      </c>
      <c r="BK287" s="231">
        <f>ROUND(I287*H287,2)</f>
        <v>0</v>
      </c>
      <c r="BL287" s="23" t="s">
        <v>161</v>
      </c>
      <c r="BM287" s="23" t="s">
        <v>434</v>
      </c>
    </row>
    <row r="288" spans="2:47" s="1" customFormat="1" ht="13.5">
      <c r="B288" s="45"/>
      <c r="C288" s="73"/>
      <c r="D288" s="232" t="s">
        <v>155</v>
      </c>
      <c r="E288" s="73"/>
      <c r="F288" s="233" t="s">
        <v>435</v>
      </c>
      <c r="G288" s="73"/>
      <c r="H288" s="73"/>
      <c r="I288" s="190"/>
      <c r="J288" s="73"/>
      <c r="K288" s="73"/>
      <c r="L288" s="71"/>
      <c r="M288" s="234"/>
      <c r="N288" s="46"/>
      <c r="O288" s="46"/>
      <c r="P288" s="46"/>
      <c r="Q288" s="46"/>
      <c r="R288" s="46"/>
      <c r="S288" s="46"/>
      <c r="T288" s="94"/>
      <c r="AT288" s="23" t="s">
        <v>155</v>
      </c>
      <c r="AU288" s="23" t="s">
        <v>79</v>
      </c>
    </row>
    <row r="289" spans="2:51" s="11" customFormat="1" ht="13.5">
      <c r="B289" s="235"/>
      <c r="C289" s="236"/>
      <c r="D289" s="232" t="s">
        <v>157</v>
      </c>
      <c r="E289" s="237" t="s">
        <v>21</v>
      </c>
      <c r="F289" s="238" t="s">
        <v>436</v>
      </c>
      <c r="G289" s="236"/>
      <c r="H289" s="239">
        <v>2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157</v>
      </c>
      <c r="AU289" s="245" t="s">
        <v>79</v>
      </c>
      <c r="AV289" s="11" t="s">
        <v>79</v>
      </c>
      <c r="AW289" s="11" t="s">
        <v>33</v>
      </c>
      <c r="AX289" s="11" t="s">
        <v>69</v>
      </c>
      <c r="AY289" s="245" t="s">
        <v>146</v>
      </c>
    </row>
    <row r="290" spans="2:51" s="11" customFormat="1" ht="13.5">
      <c r="B290" s="235"/>
      <c r="C290" s="236"/>
      <c r="D290" s="232" t="s">
        <v>157</v>
      </c>
      <c r="E290" s="237" t="s">
        <v>21</v>
      </c>
      <c r="F290" s="238" t="s">
        <v>437</v>
      </c>
      <c r="G290" s="236"/>
      <c r="H290" s="239">
        <v>1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157</v>
      </c>
      <c r="AU290" s="245" t="s">
        <v>79</v>
      </c>
      <c r="AV290" s="11" t="s">
        <v>79</v>
      </c>
      <c r="AW290" s="11" t="s">
        <v>33</v>
      </c>
      <c r="AX290" s="11" t="s">
        <v>69</v>
      </c>
      <c r="AY290" s="245" t="s">
        <v>146</v>
      </c>
    </row>
    <row r="291" spans="2:51" s="12" customFormat="1" ht="13.5">
      <c r="B291" s="246"/>
      <c r="C291" s="247"/>
      <c r="D291" s="232" t="s">
        <v>157</v>
      </c>
      <c r="E291" s="248" t="s">
        <v>21</v>
      </c>
      <c r="F291" s="249" t="s">
        <v>186</v>
      </c>
      <c r="G291" s="247"/>
      <c r="H291" s="250">
        <v>3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AT291" s="256" t="s">
        <v>157</v>
      </c>
      <c r="AU291" s="256" t="s">
        <v>79</v>
      </c>
      <c r="AV291" s="12" t="s">
        <v>161</v>
      </c>
      <c r="AW291" s="12" t="s">
        <v>33</v>
      </c>
      <c r="AX291" s="12" t="s">
        <v>77</v>
      </c>
      <c r="AY291" s="256" t="s">
        <v>146</v>
      </c>
    </row>
    <row r="292" spans="2:65" s="1" customFormat="1" ht="16.5" customHeight="1">
      <c r="B292" s="45"/>
      <c r="C292" s="267" t="s">
        <v>438</v>
      </c>
      <c r="D292" s="267" t="s">
        <v>389</v>
      </c>
      <c r="E292" s="268" t="s">
        <v>439</v>
      </c>
      <c r="F292" s="269" t="s">
        <v>440</v>
      </c>
      <c r="G292" s="270" t="s">
        <v>433</v>
      </c>
      <c r="H292" s="271">
        <v>1</v>
      </c>
      <c r="I292" s="272"/>
      <c r="J292" s="273">
        <f>ROUND(I292*H292,2)</f>
        <v>0</v>
      </c>
      <c r="K292" s="269" t="s">
        <v>152</v>
      </c>
      <c r="L292" s="274"/>
      <c r="M292" s="275" t="s">
        <v>21</v>
      </c>
      <c r="N292" s="276" t="s">
        <v>40</v>
      </c>
      <c r="O292" s="46"/>
      <c r="P292" s="229">
        <f>O292*H292</f>
        <v>0</v>
      </c>
      <c r="Q292" s="229">
        <v>0.0129</v>
      </c>
      <c r="R292" s="229">
        <f>Q292*H292</f>
        <v>0.0129</v>
      </c>
      <c r="S292" s="229">
        <v>0</v>
      </c>
      <c r="T292" s="230">
        <f>S292*H292</f>
        <v>0</v>
      </c>
      <c r="AR292" s="23" t="s">
        <v>193</v>
      </c>
      <c r="AT292" s="23" t="s">
        <v>389</v>
      </c>
      <c r="AU292" s="23" t="s">
        <v>79</v>
      </c>
      <c r="AY292" s="23" t="s">
        <v>146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23" t="s">
        <v>77</v>
      </c>
      <c r="BK292" s="231">
        <f>ROUND(I292*H292,2)</f>
        <v>0</v>
      </c>
      <c r="BL292" s="23" t="s">
        <v>161</v>
      </c>
      <c r="BM292" s="23" t="s">
        <v>441</v>
      </c>
    </row>
    <row r="293" spans="2:47" s="1" customFormat="1" ht="13.5">
      <c r="B293" s="45"/>
      <c r="C293" s="73"/>
      <c r="D293" s="232" t="s">
        <v>155</v>
      </c>
      <c r="E293" s="73"/>
      <c r="F293" s="233" t="s">
        <v>442</v>
      </c>
      <c r="G293" s="73"/>
      <c r="H293" s="73"/>
      <c r="I293" s="190"/>
      <c r="J293" s="73"/>
      <c r="K293" s="73"/>
      <c r="L293" s="71"/>
      <c r="M293" s="234"/>
      <c r="N293" s="46"/>
      <c r="O293" s="46"/>
      <c r="P293" s="46"/>
      <c r="Q293" s="46"/>
      <c r="R293" s="46"/>
      <c r="S293" s="46"/>
      <c r="T293" s="94"/>
      <c r="AT293" s="23" t="s">
        <v>155</v>
      </c>
      <c r="AU293" s="23" t="s">
        <v>79</v>
      </c>
    </row>
    <row r="294" spans="2:51" s="11" customFormat="1" ht="13.5">
      <c r="B294" s="235"/>
      <c r="C294" s="236"/>
      <c r="D294" s="232" t="s">
        <v>157</v>
      </c>
      <c r="E294" s="237" t="s">
        <v>21</v>
      </c>
      <c r="F294" s="238" t="s">
        <v>443</v>
      </c>
      <c r="G294" s="236"/>
      <c r="H294" s="239">
        <v>1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157</v>
      </c>
      <c r="AU294" s="245" t="s">
        <v>79</v>
      </c>
      <c r="AV294" s="11" t="s">
        <v>79</v>
      </c>
      <c r="AW294" s="11" t="s">
        <v>33</v>
      </c>
      <c r="AX294" s="11" t="s">
        <v>77</v>
      </c>
      <c r="AY294" s="245" t="s">
        <v>146</v>
      </c>
    </row>
    <row r="295" spans="2:65" s="1" customFormat="1" ht="16.5" customHeight="1">
      <c r="B295" s="45"/>
      <c r="C295" s="267" t="s">
        <v>444</v>
      </c>
      <c r="D295" s="267" t="s">
        <v>389</v>
      </c>
      <c r="E295" s="268" t="s">
        <v>445</v>
      </c>
      <c r="F295" s="269" t="s">
        <v>446</v>
      </c>
      <c r="G295" s="270" t="s">
        <v>433</v>
      </c>
      <c r="H295" s="271">
        <v>1</v>
      </c>
      <c r="I295" s="272"/>
      <c r="J295" s="273">
        <f>ROUND(I295*H295,2)</f>
        <v>0</v>
      </c>
      <c r="K295" s="269" t="s">
        <v>152</v>
      </c>
      <c r="L295" s="274"/>
      <c r="M295" s="275" t="s">
        <v>21</v>
      </c>
      <c r="N295" s="276" t="s">
        <v>40</v>
      </c>
      <c r="O295" s="46"/>
      <c r="P295" s="229">
        <f>O295*H295</f>
        <v>0</v>
      </c>
      <c r="Q295" s="229">
        <v>0.0132</v>
      </c>
      <c r="R295" s="229">
        <f>Q295*H295</f>
        <v>0.0132</v>
      </c>
      <c r="S295" s="229">
        <v>0</v>
      </c>
      <c r="T295" s="230">
        <f>S295*H295</f>
        <v>0</v>
      </c>
      <c r="AR295" s="23" t="s">
        <v>193</v>
      </c>
      <c r="AT295" s="23" t="s">
        <v>389</v>
      </c>
      <c r="AU295" s="23" t="s">
        <v>79</v>
      </c>
      <c r="AY295" s="23" t="s">
        <v>146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23" t="s">
        <v>77</v>
      </c>
      <c r="BK295" s="231">
        <f>ROUND(I295*H295,2)</f>
        <v>0</v>
      </c>
      <c r="BL295" s="23" t="s">
        <v>161</v>
      </c>
      <c r="BM295" s="23" t="s">
        <v>447</v>
      </c>
    </row>
    <row r="296" spans="2:47" s="1" customFormat="1" ht="13.5">
      <c r="B296" s="45"/>
      <c r="C296" s="73"/>
      <c r="D296" s="232" t="s">
        <v>155</v>
      </c>
      <c r="E296" s="73"/>
      <c r="F296" s="233" t="s">
        <v>448</v>
      </c>
      <c r="G296" s="73"/>
      <c r="H296" s="73"/>
      <c r="I296" s="190"/>
      <c r="J296" s="73"/>
      <c r="K296" s="73"/>
      <c r="L296" s="71"/>
      <c r="M296" s="234"/>
      <c r="N296" s="46"/>
      <c r="O296" s="46"/>
      <c r="P296" s="46"/>
      <c r="Q296" s="46"/>
      <c r="R296" s="46"/>
      <c r="S296" s="46"/>
      <c r="T296" s="94"/>
      <c r="AT296" s="23" t="s">
        <v>155</v>
      </c>
      <c r="AU296" s="23" t="s">
        <v>79</v>
      </c>
    </row>
    <row r="297" spans="2:51" s="11" customFormat="1" ht="13.5">
      <c r="B297" s="235"/>
      <c r="C297" s="236"/>
      <c r="D297" s="232" t="s">
        <v>157</v>
      </c>
      <c r="E297" s="237" t="s">
        <v>21</v>
      </c>
      <c r="F297" s="238" t="s">
        <v>443</v>
      </c>
      <c r="G297" s="236"/>
      <c r="H297" s="239">
        <v>1</v>
      </c>
      <c r="I297" s="240"/>
      <c r="J297" s="236"/>
      <c r="K297" s="236"/>
      <c r="L297" s="241"/>
      <c r="M297" s="242"/>
      <c r="N297" s="243"/>
      <c r="O297" s="243"/>
      <c r="P297" s="243"/>
      <c r="Q297" s="243"/>
      <c r="R297" s="243"/>
      <c r="S297" s="243"/>
      <c r="T297" s="244"/>
      <c r="AT297" s="245" t="s">
        <v>157</v>
      </c>
      <c r="AU297" s="245" t="s">
        <v>79</v>
      </c>
      <c r="AV297" s="11" t="s">
        <v>79</v>
      </c>
      <c r="AW297" s="11" t="s">
        <v>33</v>
      </c>
      <c r="AX297" s="11" t="s">
        <v>77</v>
      </c>
      <c r="AY297" s="245" t="s">
        <v>146</v>
      </c>
    </row>
    <row r="298" spans="2:65" s="1" customFormat="1" ht="16.5" customHeight="1">
      <c r="B298" s="45"/>
      <c r="C298" s="267" t="s">
        <v>449</v>
      </c>
      <c r="D298" s="267" t="s">
        <v>389</v>
      </c>
      <c r="E298" s="268" t="s">
        <v>450</v>
      </c>
      <c r="F298" s="269" t="s">
        <v>451</v>
      </c>
      <c r="G298" s="270" t="s">
        <v>433</v>
      </c>
      <c r="H298" s="271">
        <v>1</v>
      </c>
      <c r="I298" s="272"/>
      <c r="J298" s="273">
        <f>ROUND(I298*H298,2)</f>
        <v>0</v>
      </c>
      <c r="K298" s="269" t="s">
        <v>152</v>
      </c>
      <c r="L298" s="274"/>
      <c r="M298" s="275" t="s">
        <v>21</v>
      </c>
      <c r="N298" s="276" t="s">
        <v>40</v>
      </c>
      <c r="O298" s="46"/>
      <c r="P298" s="229">
        <f>O298*H298</f>
        <v>0</v>
      </c>
      <c r="Q298" s="229">
        <v>0.0135</v>
      </c>
      <c r="R298" s="229">
        <f>Q298*H298</f>
        <v>0.0135</v>
      </c>
      <c r="S298" s="229">
        <v>0</v>
      </c>
      <c r="T298" s="230">
        <f>S298*H298</f>
        <v>0</v>
      </c>
      <c r="AR298" s="23" t="s">
        <v>193</v>
      </c>
      <c r="AT298" s="23" t="s">
        <v>389</v>
      </c>
      <c r="AU298" s="23" t="s">
        <v>79</v>
      </c>
      <c r="AY298" s="23" t="s">
        <v>146</v>
      </c>
      <c r="BE298" s="231">
        <f>IF(N298="základní",J298,0)</f>
        <v>0</v>
      </c>
      <c r="BF298" s="231">
        <f>IF(N298="snížená",J298,0)</f>
        <v>0</v>
      </c>
      <c r="BG298" s="231">
        <f>IF(N298="zákl. přenesená",J298,0)</f>
        <v>0</v>
      </c>
      <c r="BH298" s="231">
        <f>IF(N298="sníž. přenesená",J298,0)</f>
        <v>0</v>
      </c>
      <c r="BI298" s="231">
        <f>IF(N298="nulová",J298,0)</f>
        <v>0</v>
      </c>
      <c r="BJ298" s="23" t="s">
        <v>77</v>
      </c>
      <c r="BK298" s="231">
        <f>ROUND(I298*H298,2)</f>
        <v>0</v>
      </c>
      <c r="BL298" s="23" t="s">
        <v>161</v>
      </c>
      <c r="BM298" s="23" t="s">
        <v>452</v>
      </c>
    </row>
    <row r="299" spans="2:47" s="1" customFormat="1" ht="13.5">
      <c r="B299" s="45"/>
      <c r="C299" s="73"/>
      <c r="D299" s="232" t="s">
        <v>155</v>
      </c>
      <c r="E299" s="73"/>
      <c r="F299" s="233" t="s">
        <v>453</v>
      </c>
      <c r="G299" s="73"/>
      <c r="H299" s="73"/>
      <c r="I299" s="190"/>
      <c r="J299" s="73"/>
      <c r="K299" s="73"/>
      <c r="L299" s="71"/>
      <c r="M299" s="234"/>
      <c r="N299" s="46"/>
      <c r="O299" s="46"/>
      <c r="P299" s="46"/>
      <c r="Q299" s="46"/>
      <c r="R299" s="46"/>
      <c r="S299" s="46"/>
      <c r="T299" s="94"/>
      <c r="AT299" s="23" t="s">
        <v>155</v>
      </c>
      <c r="AU299" s="23" t="s">
        <v>79</v>
      </c>
    </row>
    <row r="300" spans="2:51" s="11" customFormat="1" ht="13.5">
      <c r="B300" s="235"/>
      <c r="C300" s="236"/>
      <c r="D300" s="232" t="s">
        <v>157</v>
      </c>
      <c r="E300" s="237" t="s">
        <v>21</v>
      </c>
      <c r="F300" s="238" t="s">
        <v>437</v>
      </c>
      <c r="G300" s="236"/>
      <c r="H300" s="239">
        <v>1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AT300" s="245" t="s">
        <v>157</v>
      </c>
      <c r="AU300" s="245" t="s">
        <v>79</v>
      </c>
      <c r="AV300" s="11" t="s">
        <v>79</v>
      </c>
      <c r="AW300" s="11" t="s">
        <v>33</v>
      </c>
      <c r="AX300" s="11" t="s">
        <v>77</v>
      </c>
      <c r="AY300" s="245" t="s">
        <v>146</v>
      </c>
    </row>
    <row r="301" spans="2:63" s="10" customFormat="1" ht="29.85" customHeight="1">
      <c r="B301" s="204"/>
      <c r="C301" s="205"/>
      <c r="D301" s="206" t="s">
        <v>68</v>
      </c>
      <c r="E301" s="218" t="s">
        <v>200</v>
      </c>
      <c r="F301" s="218" t="s">
        <v>454</v>
      </c>
      <c r="G301" s="205"/>
      <c r="H301" s="205"/>
      <c r="I301" s="208"/>
      <c r="J301" s="219">
        <f>BK301</f>
        <v>0</v>
      </c>
      <c r="K301" s="205"/>
      <c r="L301" s="210"/>
      <c r="M301" s="211"/>
      <c r="N301" s="212"/>
      <c r="O301" s="212"/>
      <c r="P301" s="213">
        <f>SUM(P302:P381)</f>
        <v>0</v>
      </c>
      <c r="Q301" s="212"/>
      <c r="R301" s="213">
        <f>SUM(R302:R381)</f>
        <v>0.024273399999999997</v>
      </c>
      <c r="S301" s="212"/>
      <c r="T301" s="214">
        <f>SUM(T302:T381)</f>
        <v>24.378992000000004</v>
      </c>
      <c r="AR301" s="215" t="s">
        <v>77</v>
      </c>
      <c r="AT301" s="216" t="s">
        <v>68</v>
      </c>
      <c r="AU301" s="216" t="s">
        <v>77</v>
      </c>
      <c r="AY301" s="215" t="s">
        <v>146</v>
      </c>
      <c r="BK301" s="217">
        <f>SUM(BK302:BK381)</f>
        <v>0</v>
      </c>
    </row>
    <row r="302" spans="2:65" s="1" customFormat="1" ht="16.5" customHeight="1">
      <c r="B302" s="45"/>
      <c r="C302" s="220" t="s">
        <v>455</v>
      </c>
      <c r="D302" s="220" t="s">
        <v>148</v>
      </c>
      <c r="E302" s="221" t="s">
        <v>456</v>
      </c>
      <c r="F302" s="222" t="s">
        <v>457</v>
      </c>
      <c r="G302" s="223" t="s">
        <v>458</v>
      </c>
      <c r="H302" s="224">
        <v>13</v>
      </c>
      <c r="I302" s="225"/>
      <c r="J302" s="226">
        <f>ROUND(I302*H302,2)</f>
        <v>0</v>
      </c>
      <c r="K302" s="222" t="s">
        <v>152</v>
      </c>
      <c r="L302" s="71"/>
      <c r="M302" s="227" t="s">
        <v>21</v>
      </c>
      <c r="N302" s="228" t="s">
        <v>40</v>
      </c>
      <c r="O302" s="46"/>
      <c r="P302" s="229">
        <f>O302*H302</f>
        <v>0</v>
      </c>
      <c r="Q302" s="229">
        <v>0</v>
      </c>
      <c r="R302" s="229">
        <f>Q302*H302</f>
        <v>0</v>
      </c>
      <c r="S302" s="229">
        <v>0</v>
      </c>
      <c r="T302" s="230">
        <f>S302*H302</f>
        <v>0</v>
      </c>
      <c r="AR302" s="23" t="s">
        <v>161</v>
      </c>
      <c r="AT302" s="23" t="s">
        <v>148</v>
      </c>
      <c r="AU302" s="23" t="s">
        <v>79</v>
      </c>
      <c r="AY302" s="23" t="s">
        <v>146</v>
      </c>
      <c r="BE302" s="231">
        <f>IF(N302="základní",J302,0)</f>
        <v>0</v>
      </c>
      <c r="BF302" s="231">
        <f>IF(N302="snížená",J302,0)</f>
        <v>0</v>
      </c>
      <c r="BG302" s="231">
        <f>IF(N302="zákl. přenesená",J302,0)</f>
        <v>0</v>
      </c>
      <c r="BH302" s="231">
        <f>IF(N302="sníž. přenesená",J302,0)</f>
        <v>0</v>
      </c>
      <c r="BI302" s="231">
        <f>IF(N302="nulová",J302,0)</f>
        <v>0</v>
      </c>
      <c r="BJ302" s="23" t="s">
        <v>77</v>
      </c>
      <c r="BK302" s="231">
        <f>ROUND(I302*H302,2)</f>
        <v>0</v>
      </c>
      <c r="BL302" s="23" t="s">
        <v>161</v>
      </c>
      <c r="BM302" s="23" t="s">
        <v>459</v>
      </c>
    </row>
    <row r="303" spans="2:47" s="1" customFormat="1" ht="13.5">
      <c r="B303" s="45"/>
      <c r="C303" s="73"/>
      <c r="D303" s="232" t="s">
        <v>155</v>
      </c>
      <c r="E303" s="73"/>
      <c r="F303" s="233" t="s">
        <v>460</v>
      </c>
      <c r="G303" s="73"/>
      <c r="H303" s="73"/>
      <c r="I303" s="190"/>
      <c r="J303" s="73"/>
      <c r="K303" s="73"/>
      <c r="L303" s="71"/>
      <c r="M303" s="234"/>
      <c r="N303" s="46"/>
      <c r="O303" s="46"/>
      <c r="P303" s="46"/>
      <c r="Q303" s="46"/>
      <c r="R303" s="46"/>
      <c r="S303" s="46"/>
      <c r="T303" s="94"/>
      <c r="AT303" s="23" t="s">
        <v>155</v>
      </c>
      <c r="AU303" s="23" t="s">
        <v>79</v>
      </c>
    </row>
    <row r="304" spans="2:51" s="11" customFormat="1" ht="13.5">
      <c r="B304" s="235"/>
      <c r="C304" s="236"/>
      <c r="D304" s="232" t="s">
        <v>157</v>
      </c>
      <c r="E304" s="237" t="s">
        <v>21</v>
      </c>
      <c r="F304" s="238" t="s">
        <v>461</v>
      </c>
      <c r="G304" s="236"/>
      <c r="H304" s="239">
        <v>13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157</v>
      </c>
      <c r="AU304" s="245" t="s">
        <v>79</v>
      </c>
      <c r="AV304" s="11" t="s">
        <v>79</v>
      </c>
      <c r="AW304" s="11" t="s">
        <v>33</v>
      </c>
      <c r="AX304" s="11" t="s">
        <v>77</v>
      </c>
      <c r="AY304" s="245" t="s">
        <v>146</v>
      </c>
    </row>
    <row r="305" spans="2:65" s="1" customFormat="1" ht="25.5" customHeight="1">
      <c r="B305" s="45"/>
      <c r="C305" s="220" t="s">
        <v>462</v>
      </c>
      <c r="D305" s="220" t="s">
        <v>148</v>
      </c>
      <c r="E305" s="221" t="s">
        <v>463</v>
      </c>
      <c r="F305" s="222" t="s">
        <v>464</v>
      </c>
      <c r="G305" s="223" t="s">
        <v>151</v>
      </c>
      <c r="H305" s="224">
        <v>47.5</v>
      </c>
      <c r="I305" s="225"/>
      <c r="J305" s="226">
        <f>ROUND(I305*H305,2)</f>
        <v>0</v>
      </c>
      <c r="K305" s="222" t="s">
        <v>152</v>
      </c>
      <c r="L305" s="71"/>
      <c r="M305" s="227" t="s">
        <v>21</v>
      </c>
      <c r="N305" s="228" t="s">
        <v>40</v>
      </c>
      <c r="O305" s="46"/>
      <c r="P305" s="229">
        <f>O305*H305</f>
        <v>0</v>
      </c>
      <c r="Q305" s="229">
        <v>0</v>
      </c>
      <c r="R305" s="229">
        <f>Q305*H305</f>
        <v>0</v>
      </c>
      <c r="S305" s="229">
        <v>0</v>
      </c>
      <c r="T305" s="230">
        <f>S305*H305</f>
        <v>0</v>
      </c>
      <c r="AR305" s="23" t="s">
        <v>161</v>
      </c>
      <c r="AT305" s="23" t="s">
        <v>148</v>
      </c>
      <c r="AU305" s="23" t="s">
        <v>79</v>
      </c>
      <c r="AY305" s="23" t="s">
        <v>146</v>
      </c>
      <c r="BE305" s="231">
        <f>IF(N305="základní",J305,0)</f>
        <v>0</v>
      </c>
      <c r="BF305" s="231">
        <f>IF(N305="snížená",J305,0)</f>
        <v>0</v>
      </c>
      <c r="BG305" s="231">
        <f>IF(N305="zákl. přenesená",J305,0)</f>
        <v>0</v>
      </c>
      <c r="BH305" s="231">
        <f>IF(N305="sníž. přenesená",J305,0)</f>
        <v>0</v>
      </c>
      <c r="BI305" s="231">
        <f>IF(N305="nulová",J305,0)</f>
        <v>0</v>
      </c>
      <c r="BJ305" s="23" t="s">
        <v>77</v>
      </c>
      <c r="BK305" s="231">
        <f>ROUND(I305*H305,2)</f>
        <v>0</v>
      </c>
      <c r="BL305" s="23" t="s">
        <v>161</v>
      </c>
      <c r="BM305" s="23" t="s">
        <v>465</v>
      </c>
    </row>
    <row r="306" spans="2:47" s="1" customFormat="1" ht="13.5">
      <c r="B306" s="45"/>
      <c r="C306" s="73"/>
      <c r="D306" s="232" t="s">
        <v>155</v>
      </c>
      <c r="E306" s="73"/>
      <c r="F306" s="233" t="s">
        <v>466</v>
      </c>
      <c r="G306" s="73"/>
      <c r="H306" s="73"/>
      <c r="I306" s="190"/>
      <c r="J306" s="73"/>
      <c r="K306" s="73"/>
      <c r="L306" s="71"/>
      <c r="M306" s="234"/>
      <c r="N306" s="46"/>
      <c r="O306" s="46"/>
      <c r="P306" s="46"/>
      <c r="Q306" s="46"/>
      <c r="R306" s="46"/>
      <c r="S306" s="46"/>
      <c r="T306" s="94"/>
      <c r="AT306" s="23" t="s">
        <v>155</v>
      </c>
      <c r="AU306" s="23" t="s">
        <v>79</v>
      </c>
    </row>
    <row r="307" spans="2:51" s="11" customFormat="1" ht="13.5">
      <c r="B307" s="235"/>
      <c r="C307" s="236"/>
      <c r="D307" s="232" t="s">
        <v>157</v>
      </c>
      <c r="E307" s="237" t="s">
        <v>21</v>
      </c>
      <c r="F307" s="238" t="s">
        <v>467</v>
      </c>
      <c r="G307" s="236"/>
      <c r="H307" s="239">
        <v>47.5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157</v>
      </c>
      <c r="AU307" s="245" t="s">
        <v>79</v>
      </c>
      <c r="AV307" s="11" t="s">
        <v>79</v>
      </c>
      <c r="AW307" s="11" t="s">
        <v>33</v>
      </c>
      <c r="AX307" s="11" t="s">
        <v>77</v>
      </c>
      <c r="AY307" s="245" t="s">
        <v>146</v>
      </c>
    </row>
    <row r="308" spans="2:65" s="1" customFormat="1" ht="25.5" customHeight="1">
      <c r="B308" s="45"/>
      <c r="C308" s="220" t="s">
        <v>468</v>
      </c>
      <c r="D308" s="220" t="s">
        <v>148</v>
      </c>
      <c r="E308" s="221" t="s">
        <v>469</v>
      </c>
      <c r="F308" s="222" t="s">
        <v>470</v>
      </c>
      <c r="G308" s="223" t="s">
        <v>151</v>
      </c>
      <c r="H308" s="224">
        <v>2137.5</v>
      </c>
      <c r="I308" s="225"/>
      <c r="J308" s="226">
        <f>ROUND(I308*H308,2)</f>
        <v>0</v>
      </c>
      <c r="K308" s="222" t="s">
        <v>152</v>
      </c>
      <c r="L308" s="71"/>
      <c r="M308" s="227" t="s">
        <v>21</v>
      </c>
      <c r="N308" s="228" t="s">
        <v>40</v>
      </c>
      <c r="O308" s="46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AR308" s="23" t="s">
        <v>161</v>
      </c>
      <c r="AT308" s="23" t="s">
        <v>148</v>
      </c>
      <c r="AU308" s="23" t="s">
        <v>79</v>
      </c>
      <c r="AY308" s="23" t="s">
        <v>146</v>
      </c>
      <c r="BE308" s="231">
        <f>IF(N308="základní",J308,0)</f>
        <v>0</v>
      </c>
      <c r="BF308" s="231">
        <f>IF(N308="snížená",J308,0)</f>
        <v>0</v>
      </c>
      <c r="BG308" s="231">
        <f>IF(N308="zákl. přenesená",J308,0)</f>
        <v>0</v>
      </c>
      <c r="BH308" s="231">
        <f>IF(N308="sníž. přenesená",J308,0)</f>
        <v>0</v>
      </c>
      <c r="BI308" s="231">
        <f>IF(N308="nulová",J308,0)</f>
        <v>0</v>
      </c>
      <c r="BJ308" s="23" t="s">
        <v>77</v>
      </c>
      <c r="BK308" s="231">
        <f>ROUND(I308*H308,2)</f>
        <v>0</v>
      </c>
      <c r="BL308" s="23" t="s">
        <v>161</v>
      </c>
      <c r="BM308" s="23" t="s">
        <v>471</v>
      </c>
    </row>
    <row r="309" spans="2:47" s="1" customFormat="1" ht="13.5">
      <c r="B309" s="45"/>
      <c r="C309" s="73"/>
      <c r="D309" s="232" t="s">
        <v>155</v>
      </c>
      <c r="E309" s="73"/>
      <c r="F309" s="233" t="s">
        <v>472</v>
      </c>
      <c r="G309" s="73"/>
      <c r="H309" s="73"/>
      <c r="I309" s="190"/>
      <c r="J309" s="73"/>
      <c r="K309" s="73"/>
      <c r="L309" s="71"/>
      <c r="M309" s="234"/>
      <c r="N309" s="46"/>
      <c r="O309" s="46"/>
      <c r="P309" s="46"/>
      <c r="Q309" s="46"/>
      <c r="R309" s="46"/>
      <c r="S309" s="46"/>
      <c r="T309" s="94"/>
      <c r="AT309" s="23" t="s">
        <v>155</v>
      </c>
      <c r="AU309" s="23" t="s">
        <v>79</v>
      </c>
    </row>
    <row r="310" spans="2:51" s="11" customFormat="1" ht="13.5">
      <c r="B310" s="235"/>
      <c r="C310" s="236"/>
      <c r="D310" s="232" t="s">
        <v>157</v>
      </c>
      <c r="E310" s="236"/>
      <c r="F310" s="238" t="s">
        <v>473</v>
      </c>
      <c r="G310" s="236"/>
      <c r="H310" s="239">
        <v>2137.5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157</v>
      </c>
      <c r="AU310" s="245" t="s">
        <v>79</v>
      </c>
      <c r="AV310" s="11" t="s">
        <v>79</v>
      </c>
      <c r="AW310" s="11" t="s">
        <v>6</v>
      </c>
      <c r="AX310" s="11" t="s">
        <v>77</v>
      </c>
      <c r="AY310" s="245" t="s">
        <v>146</v>
      </c>
    </row>
    <row r="311" spans="2:65" s="1" customFormat="1" ht="25.5" customHeight="1">
      <c r="B311" s="45"/>
      <c r="C311" s="220" t="s">
        <v>474</v>
      </c>
      <c r="D311" s="220" t="s">
        <v>148</v>
      </c>
      <c r="E311" s="221" t="s">
        <v>475</v>
      </c>
      <c r="F311" s="222" t="s">
        <v>476</v>
      </c>
      <c r="G311" s="223" t="s">
        <v>151</v>
      </c>
      <c r="H311" s="224">
        <v>47.5</v>
      </c>
      <c r="I311" s="225"/>
      <c r="J311" s="226">
        <f>ROUND(I311*H311,2)</f>
        <v>0</v>
      </c>
      <c r="K311" s="222" t="s">
        <v>152</v>
      </c>
      <c r="L311" s="71"/>
      <c r="M311" s="227" t="s">
        <v>21</v>
      </c>
      <c r="N311" s="228" t="s">
        <v>40</v>
      </c>
      <c r="O311" s="46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AR311" s="23" t="s">
        <v>161</v>
      </c>
      <c r="AT311" s="23" t="s">
        <v>148</v>
      </c>
      <c r="AU311" s="23" t="s">
        <v>79</v>
      </c>
      <c r="AY311" s="23" t="s">
        <v>146</v>
      </c>
      <c r="BE311" s="231">
        <f>IF(N311="základní",J311,0)</f>
        <v>0</v>
      </c>
      <c r="BF311" s="231">
        <f>IF(N311="snížená",J311,0)</f>
        <v>0</v>
      </c>
      <c r="BG311" s="231">
        <f>IF(N311="zákl. přenesená",J311,0)</f>
        <v>0</v>
      </c>
      <c r="BH311" s="231">
        <f>IF(N311="sníž. přenesená",J311,0)</f>
        <v>0</v>
      </c>
      <c r="BI311" s="231">
        <f>IF(N311="nulová",J311,0)</f>
        <v>0</v>
      </c>
      <c r="BJ311" s="23" t="s">
        <v>77</v>
      </c>
      <c r="BK311" s="231">
        <f>ROUND(I311*H311,2)</f>
        <v>0</v>
      </c>
      <c r="BL311" s="23" t="s">
        <v>161</v>
      </c>
      <c r="BM311" s="23" t="s">
        <v>477</v>
      </c>
    </row>
    <row r="312" spans="2:47" s="1" customFormat="1" ht="13.5">
      <c r="B312" s="45"/>
      <c r="C312" s="73"/>
      <c r="D312" s="232" t="s">
        <v>155</v>
      </c>
      <c r="E312" s="73"/>
      <c r="F312" s="233" t="s">
        <v>478</v>
      </c>
      <c r="G312" s="73"/>
      <c r="H312" s="73"/>
      <c r="I312" s="190"/>
      <c r="J312" s="73"/>
      <c r="K312" s="73"/>
      <c r="L312" s="71"/>
      <c r="M312" s="234"/>
      <c r="N312" s="46"/>
      <c r="O312" s="46"/>
      <c r="P312" s="46"/>
      <c r="Q312" s="46"/>
      <c r="R312" s="46"/>
      <c r="S312" s="46"/>
      <c r="T312" s="94"/>
      <c r="AT312" s="23" t="s">
        <v>155</v>
      </c>
      <c r="AU312" s="23" t="s">
        <v>79</v>
      </c>
    </row>
    <row r="313" spans="2:65" s="1" customFormat="1" ht="25.5" customHeight="1">
      <c r="B313" s="45"/>
      <c r="C313" s="220" t="s">
        <v>479</v>
      </c>
      <c r="D313" s="220" t="s">
        <v>148</v>
      </c>
      <c r="E313" s="221" t="s">
        <v>480</v>
      </c>
      <c r="F313" s="222" t="s">
        <v>481</v>
      </c>
      <c r="G313" s="223" t="s">
        <v>151</v>
      </c>
      <c r="H313" s="224">
        <v>113.24</v>
      </c>
      <c r="I313" s="225"/>
      <c r="J313" s="226">
        <f>ROUND(I313*H313,2)</f>
        <v>0</v>
      </c>
      <c r="K313" s="222" t="s">
        <v>152</v>
      </c>
      <c r="L313" s="71"/>
      <c r="M313" s="227" t="s">
        <v>21</v>
      </c>
      <c r="N313" s="228" t="s">
        <v>40</v>
      </c>
      <c r="O313" s="46"/>
      <c r="P313" s="229">
        <f>O313*H313</f>
        <v>0</v>
      </c>
      <c r="Q313" s="229">
        <v>0.00013</v>
      </c>
      <c r="R313" s="229">
        <f>Q313*H313</f>
        <v>0.014721199999999999</v>
      </c>
      <c r="S313" s="229">
        <v>0</v>
      </c>
      <c r="T313" s="230">
        <f>S313*H313</f>
        <v>0</v>
      </c>
      <c r="AR313" s="23" t="s">
        <v>161</v>
      </c>
      <c r="AT313" s="23" t="s">
        <v>148</v>
      </c>
      <c r="AU313" s="23" t="s">
        <v>79</v>
      </c>
      <c r="AY313" s="23" t="s">
        <v>146</v>
      </c>
      <c r="BE313" s="231">
        <f>IF(N313="základní",J313,0)</f>
        <v>0</v>
      </c>
      <c r="BF313" s="231">
        <f>IF(N313="snížená",J313,0)</f>
        <v>0</v>
      </c>
      <c r="BG313" s="231">
        <f>IF(N313="zákl. přenesená",J313,0)</f>
        <v>0</v>
      </c>
      <c r="BH313" s="231">
        <f>IF(N313="sníž. přenesená",J313,0)</f>
        <v>0</v>
      </c>
      <c r="BI313" s="231">
        <f>IF(N313="nulová",J313,0)</f>
        <v>0</v>
      </c>
      <c r="BJ313" s="23" t="s">
        <v>77</v>
      </c>
      <c r="BK313" s="231">
        <f>ROUND(I313*H313,2)</f>
        <v>0</v>
      </c>
      <c r="BL313" s="23" t="s">
        <v>161</v>
      </c>
      <c r="BM313" s="23" t="s">
        <v>482</v>
      </c>
    </row>
    <row r="314" spans="2:47" s="1" customFormat="1" ht="13.5">
      <c r="B314" s="45"/>
      <c r="C314" s="73"/>
      <c r="D314" s="232" t="s">
        <v>155</v>
      </c>
      <c r="E314" s="73"/>
      <c r="F314" s="233" t="s">
        <v>483</v>
      </c>
      <c r="G314" s="73"/>
      <c r="H314" s="73"/>
      <c r="I314" s="190"/>
      <c r="J314" s="73"/>
      <c r="K314" s="73"/>
      <c r="L314" s="71"/>
      <c r="M314" s="234"/>
      <c r="N314" s="46"/>
      <c r="O314" s="46"/>
      <c r="P314" s="46"/>
      <c r="Q314" s="46"/>
      <c r="R314" s="46"/>
      <c r="S314" s="46"/>
      <c r="T314" s="94"/>
      <c r="AT314" s="23" t="s">
        <v>155</v>
      </c>
      <c r="AU314" s="23" t="s">
        <v>79</v>
      </c>
    </row>
    <row r="315" spans="2:51" s="11" customFormat="1" ht="13.5">
      <c r="B315" s="235"/>
      <c r="C315" s="236"/>
      <c r="D315" s="232" t="s">
        <v>157</v>
      </c>
      <c r="E315" s="237" t="s">
        <v>21</v>
      </c>
      <c r="F315" s="238" t="s">
        <v>484</v>
      </c>
      <c r="G315" s="236"/>
      <c r="H315" s="239">
        <v>4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AT315" s="245" t="s">
        <v>157</v>
      </c>
      <c r="AU315" s="245" t="s">
        <v>79</v>
      </c>
      <c r="AV315" s="11" t="s">
        <v>79</v>
      </c>
      <c r="AW315" s="11" t="s">
        <v>33</v>
      </c>
      <c r="AX315" s="11" t="s">
        <v>69</v>
      </c>
      <c r="AY315" s="245" t="s">
        <v>146</v>
      </c>
    </row>
    <row r="316" spans="2:51" s="11" customFormat="1" ht="13.5">
      <c r="B316" s="235"/>
      <c r="C316" s="236"/>
      <c r="D316" s="232" t="s">
        <v>157</v>
      </c>
      <c r="E316" s="237" t="s">
        <v>21</v>
      </c>
      <c r="F316" s="238" t="s">
        <v>485</v>
      </c>
      <c r="G316" s="236"/>
      <c r="H316" s="239">
        <v>10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157</v>
      </c>
      <c r="AU316" s="245" t="s">
        <v>79</v>
      </c>
      <c r="AV316" s="11" t="s">
        <v>79</v>
      </c>
      <c r="AW316" s="11" t="s">
        <v>33</v>
      </c>
      <c r="AX316" s="11" t="s">
        <v>69</v>
      </c>
      <c r="AY316" s="245" t="s">
        <v>146</v>
      </c>
    </row>
    <row r="317" spans="2:51" s="11" customFormat="1" ht="13.5">
      <c r="B317" s="235"/>
      <c r="C317" s="236"/>
      <c r="D317" s="232" t="s">
        <v>157</v>
      </c>
      <c r="E317" s="237" t="s">
        <v>21</v>
      </c>
      <c r="F317" s="238" t="s">
        <v>486</v>
      </c>
      <c r="G317" s="236"/>
      <c r="H317" s="239">
        <v>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AT317" s="245" t="s">
        <v>157</v>
      </c>
      <c r="AU317" s="245" t="s">
        <v>79</v>
      </c>
      <c r="AV317" s="11" t="s">
        <v>79</v>
      </c>
      <c r="AW317" s="11" t="s">
        <v>33</v>
      </c>
      <c r="AX317" s="11" t="s">
        <v>69</v>
      </c>
      <c r="AY317" s="245" t="s">
        <v>146</v>
      </c>
    </row>
    <row r="318" spans="2:51" s="11" customFormat="1" ht="13.5">
      <c r="B318" s="235"/>
      <c r="C318" s="236"/>
      <c r="D318" s="232" t="s">
        <v>157</v>
      </c>
      <c r="E318" s="237" t="s">
        <v>21</v>
      </c>
      <c r="F318" s="238" t="s">
        <v>487</v>
      </c>
      <c r="G318" s="236"/>
      <c r="H318" s="239">
        <v>11.26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157</v>
      </c>
      <c r="AU318" s="245" t="s">
        <v>79</v>
      </c>
      <c r="AV318" s="11" t="s">
        <v>79</v>
      </c>
      <c r="AW318" s="11" t="s">
        <v>33</v>
      </c>
      <c r="AX318" s="11" t="s">
        <v>69</v>
      </c>
      <c r="AY318" s="245" t="s">
        <v>146</v>
      </c>
    </row>
    <row r="319" spans="2:51" s="11" customFormat="1" ht="13.5">
      <c r="B319" s="235"/>
      <c r="C319" s="236"/>
      <c r="D319" s="232" t="s">
        <v>157</v>
      </c>
      <c r="E319" s="237" t="s">
        <v>21</v>
      </c>
      <c r="F319" s="238" t="s">
        <v>488</v>
      </c>
      <c r="G319" s="236"/>
      <c r="H319" s="239">
        <v>83.98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157</v>
      </c>
      <c r="AU319" s="245" t="s">
        <v>79</v>
      </c>
      <c r="AV319" s="11" t="s">
        <v>79</v>
      </c>
      <c r="AW319" s="11" t="s">
        <v>33</v>
      </c>
      <c r="AX319" s="11" t="s">
        <v>69</v>
      </c>
      <c r="AY319" s="245" t="s">
        <v>146</v>
      </c>
    </row>
    <row r="320" spans="2:51" s="12" customFormat="1" ht="13.5">
      <c r="B320" s="246"/>
      <c r="C320" s="247"/>
      <c r="D320" s="232" t="s">
        <v>157</v>
      </c>
      <c r="E320" s="248" t="s">
        <v>21</v>
      </c>
      <c r="F320" s="249" t="s">
        <v>186</v>
      </c>
      <c r="G320" s="247"/>
      <c r="H320" s="250">
        <v>113.24</v>
      </c>
      <c r="I320" s="251"/>
      <c r="J320" s="247"/>
      <c r="K320" s="247"/>
      <c r="L320" s="252"/>
      <c r="M320" s="253"/>
      <c r="N320" s="254"/>
      <c r="O320" s="254"/>
      <c r="P320" s="254"/>
      <c r="Q320" s="254"/>
      <c r="R320" s="254"/>
      <c r="S320" s="254"/>
      <c r="T320" s="255"/>
      <c r="AT320" s="256" t="s">
        <v>157</v>
      </c>
      <c r="AU320" s="256" t="s">
        <v>79</v>
      </c>
      <c r="AV320" s="12" t="s">
        <v>161</v>
      </c>
      <c r="AW320" s="12" t="s">
        <v>33</v>
      </c>
      <c r="AX320" s="12" t="s">
        <v>77</v>
      </c>
      <c r="AY320" s="256" t="s">
        <v>146</v>
      </c>
    </row>
    <row r="321" spans="2:65" s="1" customFormat="1" ht="16.5" customHeight="1">
      <c r="B321" s="45"/>
      <c r="C321" s="220" t="s">
        <v>489</v>
      </c>
      <c r="D321" s="220" t="s">
        <v>148</v>
      </c>
      <c r="E321" s="221" t="s">
        <v>490</v>
      </c>
      <c r="F321" s="222" t="s">
        <v>491</v>
      </c>
      <c r="G321" s="223" t="s">
        <v>151</v>
      </c>
      <c r="H321" s="224">
        <v>161</v>
      </c>
      <c r="I321" s="225"/>
      <c r="J321" s="226">
        <f>ROUND(I321*H321,2)</f>
        <v>0</v>
      </c>
      <c r="K321" s="222" t="s">
        <v>152</v>
      </c>
      <c r="L321" s="71"/>
      <c r="M321" s="227" t="s">
        <v>21</v>
      </c>
      <c r="N321" s="228" t="s">
        <v>40</v>
      </c>
      <c r="O321" s="46"/>
      <c r="P321" s="229">
        <f>O321*H321</f>
        <v>0</v>
      </c>
      <c r="Q321" s="229">
        <v>4E-05</v>
      </c>
      <c r="R321" s="229">
        <f>Q321*H321</f>
        <v>0.00644</v>
      </c>
      <c r="S321" s="229">
        <v>0</v>
      </c>
      <c r="T321" s="230">
        <f>S321*H321</f>
        <v>0</v>
      </c>
      <c r="AR321" s="23" t="s">
        <v>161</v>
      </c>
      <c r="AT321" s="23" t="s">
        <v>148</v>
      </c>
      <c r="AU321" s="23" t="s">
        <v>79</v>
      </c>
      <c r="AY321" s="23" t="s">
        <v>146</v>
      </c>
      <c r="BE321" s="231">
        <f>IF(N321="základní",J321,0)</f>
        <v>0</v>
      </c>
      <c r="BF321" s="231">
        <f>IF(N321="snížená",J321,0)</f>
        <v>0</v>
      </c>
      <c r="BG321" s="231">
        <f>IF(N321="zákl. přenesená",J321,0)</f>
        <v>0</v>
      </c>
      <c r="BH321" s="231">
        <f>IF(N321="sníž. přenesená",J321,0)</f>
        <v>0</v>
      </c>
      <c r="BI321" s="231">
        <f>IF(N321="nulová",J321,0)</f>
        <v>0</v>
      </c>
      <c r="BJ321" s="23" t="s">
        <v>77</v>
      </c>
      <c r="BK321" s="231">
        <f>ROUND(I321*H321,2)</f>
        <v>0</v>
      </c>
      <c r="BL321" s="23" t="s">
        <v>161</v>
      </c>
      <c r="BM321" s="23" t="s">
        <v>492</v>
      </c>
    </row>
    <row r="322" spans="2:47" s="1" customFormat="1" ht="13.5">
      <c r="B322" s="45"/>
      <c r="C322" s="73"/>
      <c r="D322" s="232" t="s">
        <v>155</v>
      </c>
      <c r="E322" s="73"/>
      <c r="F322" s="233" t="s">
        <v>493</v>
      </c>
      <c r="G322" s="73"/>
      <c r="H322" s="73"/>
      <c r="I322" s="190"/>
      <c r="J322" s="73"/>
      <c r="K322" s="73"/>
      <c r="L322" s="71"/>
      <c r="M322" s="234"/>
      <c r="N322" s="46"/>
      <c r="O322" s="46"/>
      <c r="P322" s="46"/>
      <c r="Q322" s="46"/>
      <c r="R322" s="46"/>
      <c r="S322" s="46"/>
      <c r="T322" s="94"/>
      <c r="AT322" s="23" t="s">
        <v>155</v>
      </c>
      <c r="AU322" s="23" t="s">
        <v>79</v>
      </c>
    </row>
    <row r="323" spans="2:51" s="11" customFormat="1" ht="13.5">
      <c r="B323" s="235"/>
      <c r="C323" s="236"/>
      <c r="D323" s="232" t="s">
        <v>157</v>
      </c>
      <c r="E323" s="237" t="s">
        <v>21</v>
      </c>
      <c r="F323" s="238" t="s">
        <v>494</v>
      </c>
      <c r="G323" s="236"/>
      <c r="H323" s="239">
        <v>5</v>
      </c>
      <c r="I323" s="240"/>
      <c r="J323" s="236"/>
      <c r="K323" s="236"/>
      <c r="L323" s="241"/>
      <c r="M323" s="242"/>
      <c r="N323" s="243"/>
      <c r="O323" s="243"/>
      <c r="P323" s="243"/>
      <c r="Q323" s="243"/>
      <c r="R323" s="243"/>
      <c r="S323" s="243"/>
      <c r="T323" s="244"/>
      <c r="AT323" s="245" t="s">
        <v>157</v>
      </c>
      <c r="AU323" s="245" t="s">
        <v>79</v>
      </c>
      <c r="AV323" s="11" t="s">
        <v>79</v>
      </c>
      <c r="AW323" s="11" t="s">
        <v>33</v>
      </c>
      <c r="AX323" s="11" t="s">
        <v>69</v>
      </c>
      <c r="AY323" s="245" t="s">
        <v>146</v>
      </c>
    </row>
    <row r="324" spans="2:51" s="11" customFormat="1" ht="13.5">
      <c r="B324" s="235"/>
      <c r="C324" s="236"/>
      <c r="D324" s="232" t="s">
        <v>157</v>
      </c>
      <c r="E324" s="237" t="s">
        <v>21</v>
      </c>
      <c r="F324" s="238" t="s">
        <v>495</v>
      </c>
      <c r="G324" s="236"/>
      <c r="H324" s="239">
        <v>20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157</v>
      </c>
      <c r="AU324" s="245" t="s">
        <v>79</v>
      </c>
      <c r="AV324" s="11" t="s">
        <v>79</v>
      </c>
      <c r="AW324" s="11" t="s">
        <v>33</v>
      </c>
      <c r="AX324" s="11" t="s">
        <v>69</v>
      </c>
      <c r="AY324" s="245" t="s">
        <v>146</v>
      </c>
    </row>
    <row r="325" spans="2:51" s="11" customFormat="1" ht="13.5">
      <c r="B325" s="235"/>
      <c r="C325" s="236"/>
      <c r="D325" s="232" t="s">
        <v>157</v>
      </c>
      <c r="E325" s="237" t="s">
        <v>21</v>
      </c>
      <c r="F325" s="238" t="s">
        <v>496</v>
      </c>
      <c r="G325" s="236"/>
      <c r="H325" s="239">
        <v>5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157</v>
      </c>
      <c r="AU325" s="245" t="s">
        <v>79</v>
      </c>
      <c r="AV325" s="11" t="s">
        <v>79</v>
      </c>
      <c r="AW325" s="11" t="s">
        <v>33</v>
      </c>
      <c r="AX325" s="11" t="s">
        <v>69</v>
      </c>
      <c r="AY325" s="245" t="s">
        <v>146</v>
      </c>
    </row>
    <row r="326" spans="2:51" s="11" customFormat="1" ht="13.5">
      <c r="B326" s="235"/>
      <c r="C326" s="236"/>
      <c r="D326" s="232" t="s">
        <v>157</v>
      </c>
      <c r="E326" s="237" t="s">
        <v>21</v>
      </c>
      <c r="F326" s="238" t="s">
        <v>497</v>
      </c>
      <c r="G326" s="236"/>
      <c r="H326" s="239">
        <v>131</v>
      </c>
      <c r="I326" s="240"/>
      <c r="J326" s="236"/>
      <c r="K326" s="236"/>
      <c r="L326" s="241"/>
      <c r="M326" s="242"/>
      <c r="N326" s="243"/>
      <c r="O326" s="243"/>
      <c r="P326" s="243"/>
      <c r="Q326" s="243"/>
      <c r="R326" s="243"/>
      <c r="S326" s="243"/>
      <c r="T326" s="244"/>
      <c r="AT326" s="245" t="s">
        <v>157</v>
      </c>
      <c r="AU326" s="245" t="s">
        <v>79</v>
      </c>
      <c r="AV326" s="11" t="s">
        <v>79</v>
      </c>
      <c r="AW326" s="11" t="s">
        <v>33</v>
      </c>
      <c r="AX326" s="11" t="s">
        <v>69</v>
      </c>
      <c r="AY326" s="245" t="s">
        <v>146</v>
      </c>
    </row>
    <row r="327" spans="2:51" s="12" customFormat="1" ht="13.5">
      <c r="B327" s="246"/>
      <c r="C327" s="247"/>
      <c r="D327" s="232" t="s">
        <v>157</v>
      </c>
      <c r="E327" s="248" t="s">
        <v>21</v>
      </c>
      <c r="F327" s="249" t="s">
        <v>186</v>
      </c>
      <c r="G327" s="247"/>
      <c r="H327" s="250">
        <v>161</v>
      </c>
      <c r="I327" s="251"/>
      <c r="J327" s="247"/>
      <c r="K327" s="247"/>
      <c r="L327" s="252"/>
      <c r="M327" s="253"/>
      <c r="N327" s="254"/>
      <c r="O327" s="254"/>
      <c r="P327" s="254"/>
      <c r="Q327" s="254"/>
      <c r="R327" s="254"/>
      <c r="S327" s="254"/>
      <c r="T327" s="255"/>
      <c r="AT327" s="256" t="s">
        <v>157</v>
      </c>
      <c r="AU327" s="256" t="s">
        <v>79</v>
      </c>
      <c r="AV327" s="12" t="s">
        <v>161</v>
      </c>
      <c r="AW327" s="12" t="s">
        <v>33</v>
      </c>
      <c r="AX327" s="12" t="s">
        <v>77</v>
      </c>
      <c r="AY327" s="256" t="s">
        <v>146</v>
      </c>
    </row>
    <row r="328" spans="2:65" s="1" customFormat="1" ht="25.5" customHeight="1">
      <c r="B328" s="45"/>
      <c r="C328" s="220" t="s">
        <v>498</v>
      </c>
      <c r="D328" s="220" t="s">
        <v>148</v>
      </c>
      <c r="E328" s="221" t="s">
        <v>499</v>
      </c>
      <c r="F328" s="222" t="s">
        <v>500</v>
      </c>
      <c r="G328" s="223" t="s">
        <v>151</v>
      </c>
      <c r="H328" s="224">
        <v>4.94</v>
      </c>
      <c r="I328" s="225"/>
      <c r="J328" s="226">
        <f>ROUND(I328*H328,2)</f>
        <v>0</v>
      </c>
      <c r="K328" s="222" t="s">
        <v>152</v>
      </c>
      <c r="L328" s="71"/>
      <c r="M328" s="227" t="s">
        <v>21</v>
      </c>
      <c r="N328" s="228" t="s">
        <v>40</v>
      </c>
      <c r="O328" s="46"/>
      <c r="P328" s="229">
        <f>O328*H328</f>
        <v>0</v>
      </c>
      <c r="Q328" s="229">
        <v>0.00063</v>
      </c>
      <c r="R328" s="229">
        <f>Q328*H328</f>
        <v>0.0031122000000000003</v>
      </c>
      <c r="S328" s="229">
        <v>0</v>
      </c>
      <c r="T328" s="230">
        <f>S328*H328</f>
        <v>0</v>
      </c>
      <c r="AR328" s="23" t="s">
        <v>161</v>
      </c>
      <c r="AT328" s="23" t="s">
        <v>148</v>
      </c>
      <c r="AU328" s="23" t="s">
        <v>79</v>
      </c>
      <c r="AY328" s="23" t="s">
        <v>146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23" t="s">
        <v>77</v>
      </c>
      <c r="BK328" s="231">
        <f>ROUND(I328*H328,2)</f>
        <v>0</v>
      </c>
      <c r="BL328" s="23" t="s">
        <v>161</v>
      </c>
      <c r="BM328" s="23" t="s">
        <v>501</v>
      </c>
    </row>
    <row r="329" spans="2:47" s="1" customFormat="1" ht="13.5">
      <c r="B329" s="45"/>
      <c r="C329" s="73"/>
      <c r="D329" s="232" t="s">
        <v>155</v>
      </c>
      <c r="E329" s="73"/>
      <c r="F329" s="233" t="s">
        <v>502</v>
      </c>
      <c r="G329" s="73"/>
      <c r="H329" s="73"/>
      <c r="I329" s="190"/>
      <c r="J329" s="73"/>
      <c r="K329" s="73"/>
      <c r="L329" s="71"/>
      <c r="M329" s="234"/>
      <c r="N329" s="46"/>
      <c r="O329" s="46"/>
      <c r="P329" s="46"/>
      <c r="Q329" s="46"/>
      <c r="R329" s="46"/>
      <c r="S329" s="46"/>
      <c r="T329" s="94"/>
      <c r="AT329" s="23" t="s">
        <v>155</v>
      </c>
      <c r="AU329" s="23" t="s">
        <v>79</v>
      </c>
    </row>
    <row r="330" spans="2:51" s="11" customFormat="1" ht="13.5">
      <c r="B330" s="235"/>
      <c r="C330" s="236"/>
      <c r="D330" s="232" t="s">
        <v>157</v>
      </c>
      <c r="E330" s="237" t="s">
        <v>21</v>
      </c>
      <c r="F330" s="238" t="s">
        <v>503</v>
      </c>
      <c r="G330" s="236"/>
      <c r="H330" s="239">
        <v>4.94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AT330" s="245" t="s">
        <v>157</v>
      </c>
      <c r="AU330" s="245" t="s">
        <v>79</v>
      </c>
      <c r="AV330" s="11" t="s">
        <v>79</v>
      </c>
      <c r="AW330" s="11" t="s">
        <v>33</v>
      </c>
      <c r="AX330" s="11" t="s">
        <v>77</v>
      </c>
      <c r="AY330" s="245" t="s">
        <v>146</v>
      </c>
    </row>
    <row r="331" spans="2:65" s="1" customFormat="1" ht="16.5" customHeight="1">
      <c r="B331" s="45"/>
      <c r="C331" s="220" t="s">
        <v>504</v>
      </c>
      <c r="D331" s="220" t="s">
        <v>148</v>
      </c>
      <c r="E331" s="221" t="s">
        <v>505</v>
      </c>
      <c r="F331" s="222" t="s">
        <v>506</v>
      </c>
      <c r="G331" s="223" t="s">
        <v>458</v>
      </c>
      <c r="H331" s="224">
        <v>13</v>
      </c>
      <c r="I331" s="225"/>
      <c r="J331" s="226">
        <f>ROUND(I331*H331,2)</f>
        <v>0</v>
      </c>
      <c r="K331" s="222" t="s">
        <v>152</v>
      </c>
      <c r="L331" s="71"/>
      <c r="M331" s="227" t="s">
        <v>21</v>
      </c>
      <c r="N331" s="228" t="s">
        <v>40</v>
      </c>
      <c r="O331" s="46"/>
      <c r="P331" s="229">
        <f>O331*H331</f>
        <v>0</v>
      </c>
      <c r="Q331" s="229">
        <v>0</v>
      </c>
      <c r="R331" s="229">
        <f>Q331*H331</f>
        <v>0</v>
      </c>
      <c r="S331" s="229">
        <v>0.11</v>
      </c>
      <c r="T331" s="230">
        <f>S331*H331</f>
        <v>1.43</v>
      </c>
      <c r="AR331" s="23" t="s">
        <v>161</v>
      </c>
      <c r="AT331" s="23" t="s">
        <v>148</v>
      </c>
      <c r="AU331" s="23" t="s">
        <v>79</v>
      </c>
      <c r="AY331" s="23" t="s">
        <v>146</v>
      </c>
      <c r="BE331" s="231">
        <f>IF(N331="základní",J331,0)</f>
        <v>0</v>
      </c>
      <c r="BF331" s="231">
        <f>IF(N331="snížená",J331,0)</f>
        <v>0</v>
      </c>
      <c r="BG331" s="231">
        <f>IF(N331="zákl. přenesená",J331,0)</f>
        <v>0</v>
      </c>
      <c r="BH331" s="231">
        <f>IF(N331="sníž. přenesená",J331,0)</f>
        <v>0</v>
      </c>
      <c r="BI331" s="231">
        <f>IF(N331="nulová",J331,0)</f>
        <v>0</v>
      </c>
      <c r="BJ331" s="23" t="s">
        <v>77</v>
      </c>
      <c r="BK331" s="231">
        <f>ROUND(I331*H331,2)</f>
        <v>0</v>
      </c>
      <c r="BL331" s="23" t="s">
        <v>161</v>
      </c>
      <c r="BM331" s="23" t="s">
        <v>507</v>
      </c>
    </row>
    <row r="332" spans="2:47" s="1" customFormat="1" ht="13.5">
      <c r="B332" s="45"/>
      <c r="C332" s="73"/>
      <c r="D332" s="232" t="s">
        <v>155</v>
      </c>
      <c r="E332" s="73"/>
      <c r="F332" s="233" t="s">
        <v>508</v>
      </c>
      <c r="G332" s="73"/>
      <c r="H332" s="73"/>
      <c r="I332" s="190"/>
      <c r="J332" s="73"/>
      <c r="K332" s="73"/>
      <c r="L332" s="71"/>
      <c r="M332" s="234"/>
      <c r="N332" s="46"/>
      <c r="O332" s="46"/>
      <c r="P332" s="46"/>
      <c r="Q332" s="46"/>
      <c r="R332" s="46"/>
      <c r="S332" s="46"/>
      <c r="T332" s="94"/>
      <c r="AT332" s="23" t="s">
        <v>155</v>
      </c>
      <c r="AU332" s="23" t="s">
        <v>79</v>
      </c>
    </row>
    <row r="333" spans="2:51" s="11" customFormat="1" ht="13.5">
      <c r="B333" s="235"/>
      <c r="C333" s="236"/>
      <c r="D333" s="232" t="s">
        <v>157</v>
      </c>
      <c r="E333" s="237" t="s">
        <v>21</v>
      </c>
      <c r="F333" s="238" t="s">
        <v>509</v>
      </c>
      <c r="G333" s="236"/>
      <c r="H333" s="239">
        <v>13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AT333" s="245" t="s">
        <v>157</v>
      </c>
      <c r="AU333" s="245" t="s">
        <v>79</v>
      </c>
      <c r="AV333" s="11" t="s">
        <v>79</v>
      </c>
      <c r="AW333" s="11" t="s">
        <v>33</v>
      </c>
      <c r="AX333" s="11" t="s">
        <v>77</v>
      </c>
      <c r="AY333" s="245" t="s">
        <v>146</v>
      </c>
    </row>
    <row r="334" spans="2:65" s="1" customFormat="1" ht="16.5" customHeight="1">
      <c r="B334" s="45"/>
      <c r="C334" s="220" t="s">
        <v>510</v>
      </c>
      <c r="D334" s="220" t="s">
        <v>148</v>
      </c>
      <c r="E334" s="221" t="s">
        <v>511</v>
      </c>
      <c r="F334" s="222" t="s">
        <v>512</v>
      </c>
      <c r="G334" s="223" t="s">
        <v>151</v>
      </c>
      <c r="H334" s="224">
        <v>14.88</v>
      </c>
      <c r="I334" s="225"/>
      <c r="J334" s="226">
        <f>ROUND(I334*H334,2)</f>
        <v>0</v>
      </c>
      <c r="K334" s="222" t="s">
        <v>152</v>
      </c>
      <c r="L334" s="71"/>
      <c r="M334" s="227" t="s">
        <v>21</v>
      </c>
      <c r="N334" s="228" t="s">
        <v>40</v>
      </c>
      <c r="O334" s="46"/>
      <c r="P334" s="229">
        <f>O334*H334</f>
        <v>0</v>
      </c>
      <c r="Q334" s="229">
        <v>0</v>
      </c>
      <c r="R334" s="229">
        <f>Q334*H334</f>
        <v>0</v>
      </c>
      <c r="S334" s="229">
        <v>0.059</v>
      </c>
      <c r="T334" s="230">
        <f>S334*H334</f>
        <v>0.87792</v>
      </c>
      <c r="AR334" s="23" t="s">
        <v>161</v>
      </c>
      <c r="AT334" s="23" t="s">
        <v>148</v>
      </c>
      <c r="AU334" s="23" t="s">
        <v>79</v>
      </c>
      <c r="AY334" s="23" t="s">
        <v>146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23" t="s">
        <v>77</v>
      </c>
      <c r="BK334" s="231">
        <f>ROUND(I334*H334,2)</f>
        <v>0</v>
      </c>
      <c r="BL334" s="23" t="s">
        <v>161</v>
      </c>
      <c r="BM334" s="23" t="s">
        <v>513</v>
      </c>
    </row>
    <row r="335" spans="2:47" s="1" customFormat="1" ht="13.5">
      <c r="B335" s="45"/>
      <c r="C335" s="73"/>
      <c r="D335" s="232" t="s">
        <v>155</v>
      </c>
      <c r="E335" s="73"/>
      <c r="F335" s="233" t="s">
        <v>514</v>
      </c>
      <c r="G335" s="73"/>
      <c r="H335" s="73"/>
      <c r="I335" s="190"/>
      <c r="J335" s="73"/>
      <c r="K335" s="73"/>
      <c r="L335" s="71"/>
      <c r="M335" s="234"/>
      <c r="N335" s="46"/>
      <c r="O335" s="46"/>
      <c r="P335" s="46"/>
      <c r="Q335" s="46"/>
      <c r="R335" s="46"/>
      <c r="S335" s="46"/>
      <c r="T335" s="94"/>
      <c r="AT335" s="23" t="s">
        <v>155</v>
      </c>
      <c r="AU335" s="23" t="s">
        <v>79</v>
      </c>
    </row>
    <row r="336" spans="2:51" s="11" customFormat="1" ht="13.5">
      <c r="B336" s="235"/>
      <c r="C336" s="236"/>
      <c r="D336" s="232" t="s">
        <v>157</v>
      </c>
      <c r="E336" s="237" t="s">
        <v>21</v>
      </c>
      <c r="F336" s="238" t="s">
        <v>347</v>
      </c>
      <c r="G336" s="236"/>
      <c r="H336" s="239">
        <v>1.2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157</v>
      </c>
      <c r="AU336" s="245" t="s">
        <v>79</v>
      </c>
      <c r="AV336" s="11" t="s">
        <v>79</v>
      </c>
      <c r="AW336" s="11" t="s">
        <v>33</v>
      </c>
      <c r="AX336" s="11" t="s">
        <v>69</v>
      </c>
      <c r="AY336" s="245" t="s">
        <v>146</v>
      </c>
    </row>
    <row r="337" spans="2:51" s="11" customFormat="1" ht="13.5">
      <c r="B337" s="235"/>
      <c r="C337" s="236"/>
      <c r="D337" s="232" t="s">
        <v>157</v>
      </c>
      <c r="E337" s="237" t="s">
        <v>21</v>
      </c>
      <c r="F337" s="238" t="s">
        <v>348</v>
      </c>
      <c r="G337" s="236"/>
      <c r="H337" s="239">
        <v>3.96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157</v>
      </c>
      <c r="AU337" s="245" t="s">
        <v>79</v>
      </c>
      <c r="AV337" s="11" t="s">
        <v>79</v>
      </c>
      <c r="AW337" s="11" t="s">
        <v>33</v>
      </c>
      <c r="AX337" s="11" t="s">
        <v>69</v>
      </c>
      <c r="AY337" s="245" t="s">
        <v>146</v>
      </c>
    </row>
    <row r="338" spans="2:51" s="11" customFormat="1" ht="13.5">
      <c r="B338" s="235"/>
      <c r="C338" s="236"/>
      <c r="D338" s="232" t="s">
        <v>157</v>
      </c>
      <c r="E338" s="237" t="s">
        <v>21</v>
      </c>
      <c r="F338" s="238" t="s">
        <v>349</v>
      </c>
      <c r="G338" s="236"/>
      <c r="H338" s="239">
        <v>1.2</v>
      </c>
      <c r="I338" s="240"/>
      <c r="J338" s="236"/>
      <c r="K338" s="236"/>
      <c r="L338" s="241"/>
      <c r="M338" s="242"/>
      <c r="N338" s="243"/>
      <c r="O338" s="243"/>
      <c r="P338" s="243"/>
      <c r="Q338" s="243"/>
      <c r="R338" s="243"/>
      <c r="S338" s="243"/>
      <c r="T338" s="244"/>
      <c r="AT338" s="245" t="s">
        <v>157</v>
      </c>
      <c r="AU338" s="245" t="s">
        <v>79</v>
      </c>
      <c r="AV338" s="11" t="s">
        <v>79</v>
      </c>
      <c r="AW338" s="11" t="s">
        <v>33</v>
      </c>
      <c r="AX338" s="11" t="s">
        <v>69</v>
      </c>
      <c r="AY338" s="245" t="s">
        <v>146</v>
      </c>
    </row>
    <row r="339" spans="2:51" s="11" customFormat="1" ht="13.5">
      <c r="B339" s="235"/>
      <c r="C339" s="236"/>
      <c r="D339" s="232" t="s">
        <v>157</v>
      </c>
      <c r="E339" s="237" t="s">
        <v>21</v>
      </c>
      <c r="F339" s="238" t="s">
        <v>350</v>
      </c>
      <c r="G339" s="236"/>
      <c r="H339" s="239">
        <v>8.52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AT339" s="245" t="s">
        <v>157</v>
      </c>
      <c r="AU339" s="245" t="s">
        <v>79</v>
      </c>
      <c r="AV339" s="11" t="s">
        <v>79</v>
      </c>
      <c r="AW339" s="11" t="s">
        <v>33</v>
      </c>
      <c r="AX339" s="11" t="s">
        <v>69</v>
      </c>
      <c r="AY339" s="245" t="s">
        <v>146</v>
      </c>
    </row>
    <row r="340" spans="2:51" s="12" customFormat="1" ht="13.5">
      <c r="B340" s="246"/>
      <c r="C340" s="247"/>
      <c r="D340" s="232" t="s">
        <v>157</v>
      </c>
      <c r="E340" s="248" t="s">
        <v>21</v>
      </c>
      <c r="F340" s="249" t="s">
        <v>186</v>
      </c>
      <c r="G340" s="247"/>
      <c r="H340" s="250">
        <v>14.88</v>
      </c>
      <c r="I340" s="251"/>
      <c r="J340" s="247"/>
      <c r="K340" s="247"/>
      <c r="L340" s="252"/>
      <c r="M340" s="253"/>
      <c r="N340" s="254"/>
      <c r="O340" s="254"/>
      <c r="P340" s="254"/>
      <c r="Q340" s="254"/>
      <c r="R340" s="254"/>
      <c r="S340" s="254"/>
      <c r="T340" s="255"/>
      <c r="AT340" s="256" t="s">
        <v>157</v>
      </c>
      <c r="AU340" s="256" t="s">
        <v>79</v>
      </c>
      <c r="AV340" s="12" t="s">
        <v>161</v>
      </c>
      <c r="AW340" s="12" t="s">
        <v>33</v>
      </c>
      <c r="AX340" s="12" t="s">
        <v>77</v>
      </c>
      <c r="AY340" s="256" t="s">
        <v>146</v>
      </c>
    </row>
    <row r="341" spans="2:65" s="1" customFormat="1" ht="16.5" customHeight="1">
      <c r="B341" s="45"/>
      <c r="C341" s="220" t="s">
        <v>515</v>
      </c>
      <c r="D341" s="220" t="s">
        <v>148</v>
      </c>
      <c r="E341" s="221" t="s">
        <v>516</v>
      </c>
      <c r="F341" s="222" t="s">
        <v>517</v>
      </c>
      <c r="G341" s="223" t="s">
        <v>151</v>
      </c>
      <c r="H341" s="224">
        <v>22.776</v>
      </c>
      <c r="I341" s="225"/>
      <c r="J341" s="226">
        <f>ROUND(I341*H341,2)</f>
        <v>0</v>
      </c>
      <c r="K341" s="222" t="s">
        <v>152</v>
      </c>
      <c r="L341" s="71"/>
      <c r="M341" s="227" t="s">
        <v>21</v>
      </c>
      <c r="N341" s="228" t="s">
        <v>40</v>
      </c>
      <c r="O341" s="46"/>
      <c r="P341" s="229">
        <f>O341*H341</f>
        <v>0</v>
      </c>
      <c r="Q341" s="229">
        <v>0</v>
      </c>
      <c r="R341" s="229">
        <f>Q341*H341</f>
        <v>0</v>
      </c>
      <c r="S341" s="229">
        <v>0.047</v>
      </c>
      <c r="T341" s="230">
        <f>S341*H341</f>
        <v>1.070472</v>
      </c>
      <c r="AR341" s="23" t="s">
        <v>161</v>
      </c>
      <c r="AT341" s="23" t="s">
        <v>148</v>
      </c>
      <c r="AU341" s="23" t="s">
        <v>79</v>
      </c>
      <c r="AY341" s="23" t="s">
        <v>146</v>
      </c>
      <c r="BE341" s="231">
        <f>IF(N341="základní",J341,0)</f>
        <v>0</v>
      </c>
      <c r="BF341" s="231">
        <f>IF(N341="snížená",J341,0)</f>
        <v>0</v>
      </c>
      <c r="BG341" s="231">
        <f>IF(N341="zákl. přenesená",J341,0)</f>
        <v>0</v>
      </c>
      <c r="BH341" s="231">
        <f>IF(N341="sníž. přenesená",J341,0)</f>
        <v>0</v>
      </c>
      <c r="BI341" s="231">
        <f>IF(N341="nulová",J341,0)</f>
        <v>0</v>
      </c>
      <c r="BJ341" s="23" t="s">
        <v>77</v>
      </c>
      <c r="BK341" s="231">
        <f>ROUND(I341*H341,2)</f>
        <v>0</v>
      </c>
      <c r="BL341" s="23" t="s">
        <v>161</v>
      </c>
      <c r="BM341" s="23" t="s">
        <v>518</v>
      </c>
    </row>
    <row r="342" spans="2:47" s="1" customFormat="1" ht="13.5">
      <c r="B342" s="45"/>
      <c r="C342" s="73"/>
      <c r="D342" s="232" t="s">
        <v>155</v>
      </c>
      <c r="E342" s="73"/>
      <c r="F342" s="233" t="s">
        <v>519</v>
      </c>
      <c r="G342" s="73"/>
      <c r="H342" s="73"/>
      <c r="I342" s="190"/>
      <c r="J342" s="73"/>
      <c r="K342" s="73"/>
      <c r="L342" s="71"/>
      <c r="M342" s="234"/>
      <c r="N342" s="46"/>
      <c r="O342" s="46"/>
      <c r="P342" s="46"/>
      <c r="Q342" s="46"/>
      <c r="R342" s="46"/>
      <c r="S342" s="46"/>
      <c r="T342" s="94"/>
      <c r="AT342" s="23" t="s">
        <v>155</v>
      </c>
      <c r="AU342" s="23" t="s">
        <v>79</v>
      </c>
    </row>
    <row r="343" spans="2:51" s="11" customFormat="1" ht="13.5">
      <c r="B343" s="235"/>
      <c r="C343" s="236"/>
      <c r="D343" s="232" t="s">
        <v>157</v>
      </c>
      <c r="E343" s="237" t="s">
        <v>21</v>
      </c>
      <c r="F343" s="238" t="s">
        <v>520</v>
      </c>
      <c r="G343" s="236"/>
      <c r="H343" s="239">
        <v>5.694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157</v>
      </c>
      <c r="AU343" s="245" t="s">
        <v>79</v>
      </c>
      <c r="AV343" s="11" t="s">
        <v>79</v>
      </c>
      <c r="AW343" s="11" t="s">
        <v>33</v>
      </c>
      <c r="AX343" s="11" t="s">
        <v>69</v>
      </c>
      <c r="AY343" s="245" t="s">
        <v>146</v>
      </c>
    </row>
    <row r="344" spans="2:51" s="11" customFormat="1" ht="13.5">
      <c r="B344" s="235"/>
      <c r="C344" s="236"/>
      <c r="D344" s="232" t="s">
        <v>157</v>
      </c>
      <c r="E344" s="237" t="s">
        <v>21</v>
      </c>
      <c r="F344" s="238" t="s">
        <v>521</v>
      </c>
      <c r="G344" s="236"/>
      <c r="H344" s="239">
        <v>5.694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157</v>
      </c>
      <c r="AU344" s="245" t="s">
        <v>79</v>
      </c>
      <c r="AV344" s="11" t="s">
        <v>79</v>
      </c>
      <c r="AW344" s="11" t="s">
        <v>33</v>
      </c>
      <c r="AX344" s="11" t="s">
        <v>69</v>
      </c>
      <c r="AY344" s="245" t="s">
        <v>146</v>
      </c>
    </row>
    <row r="345" spans="2:51" s="11" customFormat="1" ht="13.5">
      <c r="B345" s="235"/>
      <c r="C345" s="236"/>
      <c r="D345" s="232" t="s">
        <v>157</v>
      </c>
      <c r="E345" s="237" t="s">
        <v>21</v>
      </c>
      <c r="F345" s="238" t="s">
        <v>522</v>
      </c>
      <c r="G345" s="236"/>
      <c r="H345" s="239">
        <v>5.694</v>
      </c>
      <c r="I345" s="240"/>
      <c r="J345" s="236"/>
      <c r="K345" s="236"/>
      <c r="L345" s="241"/>
      <c r="M345" s="242"/>
      <c r="N345" s="243"/>
      <c r="O345" s="243"/>
      <c r="P345" s="243"/>
      <c r="Q345" s="243"/>
      <c r="R345" s="243"/>
      <c r="S345" s="243"/>
      <c r="T345" s="244"/>
      <c r="AT345" s="245" t="s">
        <v>157</v>
      </c>
      <c r="AU345" s="245" t="s">
        <v>79</v>
      </c>
      <c r="AV345" s="11" t="s">
        <v>79</v>
      </c>
      <c r="AW345" s="11" t="s">
        <v>33</v>
      </c>
      <c r="AX345" s="11" t="s">
        <v>69</v>
      </c>
      <c r="AY345" s="245" t="s">
        <v>146</v>
      </c>
    </row>
    <row r="346" spans="2:51" s="11" customFormat="1" ht="13.5">
      <c r="B346" s="235"/>
      <c r="C346" s="236"/>
      <c r="D346" s="232" t="s">
        <v>157</v>
      </c>
      <c r="E346" s="237" t="s">
        <v>21</v>
      </c>
      <c r="F346" s="238" t="s">
        <v>523</v>
      </c>
      <c r="G346" s="236"/>
      <c r="H346" s="239">
        <v>5.694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157</v>
      </c>
      <c r="AU346" s="245" t="s">
        <v>79</v>
      </c>
      <c r="AV346" s="11" t="s">
        <v>79</v>
      </c>
      <c r="AW346" s="11" t="s">
        <v>33</v>
      </c>
      <c r="AX346" s="11" t="s">
        <v>69</v>
      </c>
      <c r="AY346" s="245" t="s">
        <v>146</v>
      </c>
    </row>
    <row r="347" spans="2:51" s="12" customFormat="1" ht="13.5">
      <c r="B347" s="246"/>
      <c r="C347" s="247"/>
      <c r="D347" s="232" t="s">
        <v>157</v>
      </c>
      <c r="E347" s="248" t="s">
        <v>21</v>
      </c>
      <c r="F347" s="249" t="s">
        <v>186</v>
      </c>
      <c r="G347" s="247"/>
      <c r="H347" s="250">
        <v>22.776</v>
      </c>
      <c r="I347" s="251"/>
      <c r="J347" s="247"/>
      <c r="K347" s="247"/>
      <c r="L347" s="252"/>
      <c r="M347" s="253"/>
      <c r="N347" s="254"/>
      <c r="O347" s="254"/>
      <c r="P347" s="254"/>
      <c r="Q347" s="254"/>
      <c r="R347" s="254"/>
      <c r="S347" s="254"/>
      <c r="T347" s="255"/>
      <c r="AT347" s="256" t="s">
        <v>157</v>
      </c>
      <c r="AU347" s="256" t="s">
        <v>79</v>
      </c>
      <c r="AV347" s="12" t="s">
        <v>161</v>
      </c>
      <c r="AW347" s="12" t="s">
        <v>33</v>
      </c>
      <c r="AX347" s="12" t="s">
        <v>77</v>
      </c>
      <c r="AY347" s="256" t="s">
        <v>146</v>
      </c>
    </row>
    <row r="348" spans="2:65" s="1" customFormat="1" ht="16.5" customHeight="1">
      <c r="B348" s="45"/>
      <c r="C348" s="220" t="s">
        <v>524</v>
      </c>
      <c r="D348" s="220" t="s">
        <v>148</v>
      </c>
      <c r="E348" s="221" t="s">
        <v>525</v>
      </c>
      <c r="F348" s="222" t="s">
        <v>526</v>
      </c>
      <c r="G348" s="223" t="s">
        <v>151</v>
      </c>
      <c r="H348" s="224">
        <v>6.15</v>
      </c>
      <c r="I348" s="225"/>
      <c r="J348" s="226">
        <f>ROUND(I348*H348,2)</f>
        <v>0</v>
      </c>
      <c r="K348" s="222" t="s">
        <v>152</v>
      </c>
      <c r="L348" s="71"/>
      <c r="M348" s="227" t="s">
        <v>21</v>
      </c>
      <c r="N348" s="228" t="s">
        <v>40</v>
      </c>
      <c r="O348" s="46"/>
      <c r="P348" s="229">
        <f>O348*H348</f>
        <v>0</v>
      </c>
      <c r="Q348" s="229">
        <v>0</v>
      </c>
      <c r="R348" s="229">
        <f>Q348*H348</f>
        <v>0</v>
      </c>
      <c r="S348" s="229">
        <v>0.076</v>
      </c>
      <c r="T348" s="230">
        <f>S348*H348</f>
        <v>0.46740000000000004</v>
      </c>
      <c r="AR348" s="23" t="s">
        <v>161</v>
      </c>
      <c r="AT348" s="23" t="s">
        <v>148</v>
      </c>
      <c r="AU348" s="23" t="s">
        <v>79</v>
      </c>
      <c r="AY348" s="23" t="s">
        <v>146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23" t="s">
        <v>77</v>
      </c>
      <c r="BK348" s="231">
        <f>ROUND(I348*H348,2)</f>
        <v>0</v>
      </c>
      <c r="BL348" s="23" t="s">
        <v>161</v>
      </c>
      <c r="BM348" s="23" t="s">
        <v>527</v>
      </c>
    </row>
    <row r="349" spans="2:47" s="1" customFormat="1" ht="13.5">
      <c r="B349" s="45"/>
      <c r="C349" s="73"/>
      <c r="D349" s="232" t="s">
        <v>155</v>
      </c>
      <c r="E349" s="73"/>
      <c r="F349" s="233" t="s">
        <v>528</v>
      </c>
      <c r="G349" s="73"/>
      <c r="H349" s="73"/>
      <c r="I349" s="190"/>
      <c r="J349" s="73"/>
      <c r="K349" s="73"/>
      <c r="L349" s="71"/>
      <c r="M349" s="234"/>
      <c r="N349" s="46"/>
      <c r="O349" s="46"/>
      <c r="P349" s="46"/>
      <c r="Q349" s="46"/>
      <c r="R349" s="46"/>
      <c r="S349" s="46"/>
      <c r="T349" s="94"/>
      <c r="AT349" s="23" t="s">
        <v>155</v>
      </c>
      <c r="AU349" s="23" t="s">
        <v>79</v>
      </c>
    </row>
    <row r="350" spans="2:51" s="11" customFormat="1" ht="13.5">
      <c r="B350" s="235"/>
      <c r="C350" s="236"/>
      <c r="D350" s="232" t="s">
        <v>157</v>
      </c>
      <c r="E350" s="237" t="s">
        <v>21</v>
      </c>
      <c r="F350" s="238" t="s">
        <v>529</v>
      </c>
      <c r="G350" s="236"/>
      <c r="H350" s="239">
        <v>1.575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157</v>
      </c>
      <c r="AU350" s="245" t="s">
        <v>79</v>
      </c>
      <c r="AV350" s="11" t="s">
        <v>79</v>
      </c>
      <c r="AW350" s="11" t="s">
        <v>33</v>
      </c>
      <c r="AX350" s="11" t="s">
        <v>69</v>
      </c>
      <c r="AY350" s="245" t="s">
        <v>146</v>
      </c>
    </row>
    <row r="351" spans="2:51" s="11" customFormat="1" ht="13.5">
      <c r="B351" s="235"/>
      <c r="C351" s="236"/>
      <c r="D351" s="232" t="s">
        <v>157</v>
      </c>
      <c r="E351" s="237" t="s">
        <v>21</v>
      </c>
      <c r="F351" s="238" t="s">
        <v>530</v>
      </c>
      <c r="G351" s="236"/>
      <c r="H351" s="239">
        <v>4.575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157</v>
      </c>
      <c r="AU351" s="245" t="s">
        <v>79</v>
      </c>
      <c r="AV351" s="11" t="s">
        <v>79</v>
      </c>
      <c r="AW351" s="11" t="s">
        <v>33</v>
      </c>
      <c r="AX351" s="11" t="s">
        <v>69</v>
      </c>
      <c r="AY351" s="245" t="s">
        <v>146</v>
      </c>
    </row>
    <row r="352" spans="2:51" s="12" customFormat="1" ht="13.5">
      <c r="B352" s="246"/>
      <c r="C352" s="247"/>
      <c r="D352" s="232" t="s">
        <v>157</v>
      </c>
      <c r="E352" s="248" t="s">
        <v>21</v>
      </c>
      <c r="F352" s="249" t="s">
        <v>186</v>
      </c>
      <c r="G352" s="247"/>
      <c r="H352" s="250">
        <v>6.15</v>
      </c>
      <c r="I352" s="251"/>
      <c r="J352" s="247"/>
      <c r="K352" s="247"/>
      <c r="L352" s="252"/>
      <c r="M352" s="253"/>
      <c r="N352" s="254"/>
      <c r="O352" s="254"/>
      <c r="P352" s="254"/>
      <c r="Q352" s="254"/>
      <c r="R352" s="254"/>
      <c r="S352" s="254"/>
      <c r="T352" s="255"/>
      <c r="AT352" s="256" t="s">
        <v>157</v>
      </c>
      <c r="AU352" s="256" t="s">
        <v>79</v>
      </c>
      <c r="AV352" s="12" t="s">
        <v>161</v>
      </c>
      <c r="AW352" s="12" t="s">
        <v>33</v>
      </c>
      <c r="AX352" s="12" t="s">
        <v>77</v>
      </c>
      <c r="AY352" s="256" t="s">
        <v>146</v>
      </c>
    </row>
    <row r="353" spans="2:65" s="1" customFormat="1" ht="25.5" customHeight="1">
      <c r="B353" s="45"/>
      <c r="C353" s="220" t="s">
        <v>531</v>
      </c>
      <c r="D353" s="220" t="s">
        <v>148</v>
      </c>
      <c r="E353" s="221" t="s">
        <v>532</v>
      </c>
      <c r="F353" s="222" t="s">
        <v>533</v>
      </c>
      <c r="G353" s="223" t="s">
        <v>433</v>
      </c>
      <c r="H353" s="224">
        <v>1</v>
      </c>
      <c r="I353" s="225"/>
      <c r="J353" s="226">
        <f>ROUND(I353*H353,2)</f>
        <v>0</v>
      </c>
      <c r="K353" s="222" t="s">
        <v>152</v>
      </c>
      <c r="L353" s="71"/>
      <c r="M353" s="227" t="s">
        <v>21</v>
      </c>
      <c r="N353" s="228" t="s">
        <v>40</v>
      </c>
      <c r="O353" s="46"/>
      <c r="P353" s="229">
        <f>O353*H353</f>
        <v>0</v>
      </c>
      <c r="Q353" s="229">
        <v>0</v>
      </c>
      <c r="R353" s="229">
        <f>Q353*H353</f>
        <v>0</v>
      </c>
      <c r="S353" s="229">
        <v>0.025</v>
      </c>
      <c r="T353" s="230">
        <f>S353*H353</f>
        <v>0.025</v>
      </c>
      <c r="AR353" s="23" t="s">
        <v>161</v>
      </c>
      <c r="AT353" s="23" t="s">
        <v>148</v>
      </c>
      <c r="AU353" s="23" t="s">
        <v>79</v>
      </c>
      <c r="AY353" s="23" t="s">
        <v>146</v>
      </c>
      <c r="BE353" s="231">
        <f>IF(N353="základní",J353,0)</f>
        <v>0</v>
      </c>
      <c r="BF353" s="231">
        <f>IF(N353="snížená",J353,0)</f>
        <v>0</v>
      </c>
      <c r="BG353" s="231">
        <f>IF(N353="zákl. přenesená",J353,0)</f>
        <v>0</v>
      </c>
      <c r="BH353" s="231">
        <f>IF(N353="sníž. přenesená",J353,0)</f>
        <v>0</v>
      </c>
      <c r="BI353" s="231">
        <f>IF(N353="nulová",J353,0)</f>
        <v>0</v>
      </c>
      <c r="BJ353" s="23" t="s">
        <v>77</v>
      </c>
      <c r="BK353" s="231">
        <f>ROUND(I353*H353,2)</f>
        <v>0</v>
      </c>
      <c r="BL353" s="23" t="s">
        <v>161</v>
      </c>
      <c r="BM353" s="23" t="s">
        <v>534</v>
      </c>
    </row>
    <row r="354" spans="2:47" s="1" customFormat="1" ht="13.5">
      <c r="B354" s="45"/>
      <c r="C354" s="73"/>
      <c r="D354" s="232" t="s">
        <v>155</v>
      </c>
      <c r="E354" s="73"/>
      <c r="F354" s="233" t="s">
        <v>535</v>
      </c>
      <c r="G354" s="73"/>
      <c r="H354" s="73"/>
      <c r="I354" s="190"/>
      <c r="J354" s="73"/>
      <c r="K354" s="73"/>
      <c r="L354" s="71"/>
      <c r="M354" s="234"/>
      <c r="N354" s="46"/>
      <c r="O354" s="46"/>
      <c r="P354" s="46"/>
      <c r="Q354" s="46"/>
      <c r="R354" s="46"/>
      <c r="S354" s="46"/>
      <c r="T354" s="94"/>
      <c r="AT354" s="23" t="s">
        <v>155</v>
      </c>
      <c r="AU354" s="23" t="s">
        <v>79</v>
      </c>
    </row>
    <row r="355" spans="2:51" s="11" customFormat="1" ht="13.5">
      <c r="B355" s="235"/>
      <c r="C355" s="236"/>
      <c r="D355" s="232" t="s">
        <v>157</v>
      </c>
      <c r="E355" s="237" t="s">
        <v>21</v>
      </c>
      <c r="F355" s="238" t="s">
        <v>536</v>
      </c>
      <c r="G355" s="236"/>
      <c r="H355" s="239">
        <v>1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AT355" s="245" t="s">
        <v>157</v>
      </c>
      <c r="AU355" s="245" t="s">
        <v>79</v>
      </c>
      <c r="AV355" s="11" t="s">
        <v>79</v>
      </c>
      <c r="AW355" s="11" t="s">
        <v>33</v>
      </c>
      <c r="AX355" s="11" t="s">
        <v>77</v>
      </c>
      <c r="AY355" s="245" t="s">
        <v>146</v>
      </c>
    </row>
    <row r="356" spans="2:65" s="1" customFormat="1" ht="25.5" customHeight="1">
      <c r="B356" s="45"/>
      <c r="C356" s="220" t="s">
        <v>537</v>
      </c>
      <c r="D356" s="220" t="s">
        <v>148</v>
      </c>
      <c r="E356" s="221" t="s">
        <v>538</v>
      </c>
      <c r="F356" s="222" t="s">
        <v>539</v>
      </c>
      <c r="G356" s="223" t="s">
        <v>433</v>
      </c>
      <c r="H356" s="224">
        <v>1</v>
      </c>
      <c r="I356" s="225"/>
      <c r="J356" s="226">
        <f>ROUND(I356*H356,2)</f>
        <v>0</v>
      </c>
      <c r="K356" s="222" t="s">
        <v>152</v>
      </c>
      <c r="L356" s="71"/>
      <c r="M356" s="227" t="s">
        <v>21</v>
      </c>
      <c r="N356" s="228" t="s">
        <v>40</v>
      </c>
      <c r="O356" s="46"/>
      <c r="P356" s="229">
        <f>O356*H356</f>
        <v>0</v>
      </c>
      <c r="Q356" s="229">
        <v>0</v>
      </c>
      <c r="R356" s="229">
        <f>Q356*H356</f>
        <v>0</v>
      </c>
      <c r="S356" s="229">
        <v>0.099</v>
      </c>
      <c r="T356" s="230">
        <f>S356*H356</f>
        <v>0.099</v>
      </c>
      <c r="AR356" s="23" t="s">
        <v>161</v>
      </c>
      <c r="AT356" s="23" t="s">
        <v>148</v>
      </c>
      <c r="AU356" s="23" t="s">
        <v>79</v>
      </c>
      <c r="AY356" s="23" t="s">
        <v>146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23" t="s">
        <v>77</v>
      </c>
      <c r="BK356" s="231">
        <f>ROUND(I356*H356,2)</f>
        <v>0</v>
      </c>
      <c r="BL356" s="23" t="s">
        <v>161</v>
      </c>
      <c r="BM356" s="23" t="s">
        <v>540</v>
      </c>
    </row>
    <row r="357" spans="2:47" s="1" customFormat="1" ht="13.5">
      <c r="B357" s="45"/>
      <c r="C357" s="73"/>
      <c r="D357" s="232" t="s">
        <v>155</v>
      </c>
      <c r="E357" s="73"/>
      <c r="F357" s="233" t="s">
        <v>541</v>
      </c>
      <c r="G357" s="73"/>
      <c r="H357" s="73"/>
      <c r="I357" s="190"/>
      <c r="J357" s="73"/>
      <c r="K357" s="73"/>
      <c r="L357" s="71"/>
      <c r="M357" s="234"/>
      <c r="N357" s="46"/>
      <c r="O357" s="46"/>
      <c r="P357" s="46"/>
      <c r="Q357" s="46"/>
      <c r="R357" s="46"/>
      <c r="S357" s="46"/>
      <c r="T357" s="94"/>
      <c r="AT357" s="23" t="s">
        <v>155</v>
      </c>
      <c r="AU357" s="23" t="s">
        <v>79</v>
      </c>
    </row>
    <row r="358" spans="2:51" s="11" customFormat="1" ht="13.5">
      <c r="B358" s="235"/>
      <c r="C358" s="236"/>
      <c r="D358" s="232" t="s">
        <v>157</v>
      </c>
      <c r="E358" s="237" t="s">
        <v>21</v>
      </c>
      <c r="F358" s="238" t="s">
        <v>536</v>
      </c>
      <c r="G358" s="236"/>
      <c r="H358" s="239">
        <v>1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157</v>
      </c>
      <c r="AU358" s="245" t="s">
        <v>79</v>
      </c>
      <c r="AV358" s="11" t="s">
        <v>79</v>
      </c>
      <c r="AW358" s="11" t="s">
        <v>33</v>
      </c>
      <c r="AX358" s="11" t="s">
        <v>77</v>
      </c>
      <c r="AY358" s="245" t="s">
        <v>146</v>
      </c>
    </row>
    <row r="359" spans="2:65" s="1" customFormat="1" ht="25.5" customHeight="1">
      <c r="B359" s="45"/>
      <c r="C359" s="220" t="s">
        <v>542</v>
      </c>
      <c r="D359" s="220" t="s">
        <v>148</v>
      </c>
      <c r="E359" s="221" t="s">
        <v>543</v>
      </c>
      <c r="F359" s="222" t="s">
        <v>544</v>
      </c>
      <c r="G359" s="223" t="s">
        <v>151</v>
      </c>
      <c r="H359" s="224">
        <v>4.2</v>
      </c>
      <c r="I359" s="225"/>
      <c r="J359" s="226">
        <f>ROUND(I359*H359,2)</f>
        <v>0</v>
      </c>
      <c r="K359" s="222" t="s">
        <v>152</v>
      </c>
      <c r="L359" s="71"/>
      <c r="M359" s="227" t="s">
        <v>21</v>
      </c>
      <c r="N359" s="228" t="s">
        <v>40</v>
      </c>
      <c r="O359" s="46"/>
      <c r="P359" s="229">
        <f>O359*H359</f>
        <v>0</v>
      </c>
      <c r="Q359" s="229">
        <v>0</v>
      </c>
      <c r="R359" s="229">
        <f>Q359*H359</f>
        <v>0</v>
      </c>
      <c r="S359" s="229">
        <v>0.27</v>
      </c>
      <c r="T359" s="230">
        <f>S359*H359</f>
        <v>1.1340000000000001</v>
      </c>
      <c r="AR359" s="23" t="s">
        <v>161</v>
      </c>
      <c r="AT359" s="23" t="s">
        <v>148</v>
      </c>
      <c r="AU359" s="23" t="s">
        <v>79</v>
      </c>
      <c r="AY359" s="23" t="s">
        <v>146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23" t="s">
        <v>77</v>
      </c>
      <c r="BK359" s="231">
        <f>ROUND(I359*H359,2)</f>
        <v>0</v>
      </c>
      <c r="BL359" s="23" t="s">
        <v>161</v>
      </c>
      <c r="BM359" s="23" t="s">
        <v>545</v>
      </c>
    </row>
    <row r="360" spans="2:47" s="1" customFormat="1" ht="13.5">
      <c r="B360" s="45"/>
      <c r="C360" s="73"/>
      <c r="D360" s="232" t="s">
        <v>155</v>
      </c>
      <c r="E360" s="73"/>
      <c r="F360" s="233" t="s">
        <v>546</v>
      </c>
      <c r="G360" s="73"/>
      <c r="H360" s="73"/>
      <c r="I360" s="190"/>
      <c r="J360" s="73"/>
      <c r="K360" s="73"/>
      <c r="L360" s="71"/>
      <c r="M360" s="234"/>
      <c r="N360" s="46"/>
      <c r="O360" s="46"/>
      <c r="P360" s="46"/>
      <c r="Q360" s="46"/>
      <c r="R360" s="46"/>
      <c r="S360" s="46"/>
      <c r="T360" s="94"/>
      <c r="AT360" s="23" t="s">
        <v>155</v>
      </c>
      <c r="AU360" s="23" t="s">
        <v>79</v>
      </c>
    </row>
    <row r="361" spans="2:51" s="11" customFormat="1" ht="13.5">
      <c r="B361" s="235"/>
      <c r="C361" s="236"/>
      <c r="D361" s="232" t="s">
        <v>157</v>
      </c>
      <c r="E361" s="237" t="s">
        <v>21</v>
      </c>
      <c r="F361" s="238" t="s">
        <v>547</v>
      </c>
      <c r="G361" s="236"/>
      <c r="H361" s="239">
        <v>4.2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157</v>
      </c>
      <c r="AU361" s="245" t="s">
        <v>79</v>
      </c>
      <c r="AV361" s="11" t="s">
        <v>79</v>
      </c>
      <c r="AW361" s="11" t="s">
        <v>33</v>
      </c>
      <c r="AX361" s="11" t="s">
        <v>77</v>
      </c>
      <c r="AY361" s="245" t="s">
        <v>146</v>
      </c>
    </row>
    <row r="362" spans="2:65" s="1" customFormat="1" ht="25.5" customHeight="1">
      <c r="B362" s="45"/>
      <c r="C362" s="220" t="s">
        <v>548</v>
      </c>
      <c r="D362" s="220" t="s">
        <v>148</v>
      </c>
      <c r="E362" s="221" t="s">
        <v>549</v>
      </c>
      <c r="F362" s="222" t="s">
        <v>550</v>
      </c>
      <c r="G362" s="223" t="s">
        <v>171</v>
      </c>
      <c r="H362" s="224">
        <v>10.284</v>
      </c>
      <c r="I362" s="225"/>
      <c r="J362" s="226">
        <f>ROUND(I362*H362,2)</f>
        <v>0</v>
      </c>
      <c r="K362" s="222" t="s">
        <v>152</v>
      </c>
      <c r="L362" s="71"/>
      <c r="M362" s="227" t="s">
        <v>21</v>
      </c>
      <c r="N362" s="228" t="s">
        <v>40</v>
      </c>
      <c r="O362" s="46"/>
      <c r="P362" s="229">
        <f>O362*H362</f>
        <v>0</v>
      </c>
      <c r="Q362" s="229">
        <v>0</v>
      </c>
      <c r="R362" s="229">
        <f>Q362*H362</f>
        <v>0</v>
      </c>
      <c r="S362" s="229">
        <v>1.8</v>
      </c>
      <c r="T362" s="230">
        <f>S362*H362</f>
        <v>18.511200000000002</v>
      </c>
      <c r="AR362" s="23" t="s">
        <v>161</v>
      </c>
      <c r="AT362" s="23" t="s">
        <v>148</v>
      </c>
      <c r="AU362" s="23" t="s">
        <v>79</v>
      </c>
      <c r="AY362" s="23" t="s">
        <v>146</v>
      </c>
      <c r="BE362" s="231">
        <f>IF(N362="základní",J362,0)</f>
        <v>0</v>
      </c>
      <c r="BF362" s="231">
        <f>IF(N362="snížená",J362,0)</f>
        <v>0</v>
      </c>
      <c r="BG362" s="231">
        <f>IF(N362="zákl. přenesená",J362,0)</f>
        <v>0</v>
      </c>
      <c r="BH362" s="231">
        <f>IF(N362="sníž. přenesená",J362,0)</f>
        <v>0</v>
      </c>
      <c r="BI362" s="231">
        <f>IF(N362="nulová",J362,0)</f>
        <v>0</v>
      </c>
      <c r="BJ362" s="23" t="s">
        <v>77</v>
      </c>
      <c r="BK362" s="231">
        <f>ROUND(I362*H362,2)</f>
        <v>0</v>
      </c>
      <c r="BL362" s="23" t="s">
        <v>161</v>
      </c>
      <c r="BM362" s="23" t="s">
        <v>551</v>
      </c>
    </row>
    <row r="363" spans="2:47" s="1" customFormat="1" ht="13.5">
      <c r="B363" s="45"/>
      <c r="C363" s="73"/>
      <c r="D363" s="232" t="s">
        <v>155</v>
      </c>
      <c r="E363" s="73"/>
      <c r="F363" s="233" t="s">
        <v>552</v>
      </c>
      <c r="G363" s="73"/>
      <c r="H363" s="73"/>
      <c r="I363" s="190"/>
      <c r="J363" s="73"/>
      <c r="K363" s="73"/>
      <c r="L363" s="71"/>
      <c r="M363" s="234"/>
      <c r="N363" s="46"/>
      <c r="O363" s="46"/>
      <c r="P363" s="46"/>
      <c r="Q363" s="46"/>
      <c r="R363" s="46"/>
      <c r="S363" s="46"/>
      <c r="T363" s="94"/>
      <c r="AT363" s="23" t="s">
        <v>155</v>
      </c>
      <c r="AU363" s="23" t="s">
        <v>79</v>
      </c>
    </row>
    <row r="364" spans="2:51" s="11" customFormat="1" ht="13.5">
      <c r="B364" s="235"/>
      <c r="C364" s="236"/>
      <c r="D364" s="232" t="s">
        <v>157</v>
      </c>
      <c r="E364" s="237" t="s">
        <v>21</v>
      </c>
      <c r="F364" s="238" t="s">
        <v>553</v>
      </c>
      <c r="G364" s="236"/>
      <c r="H364" s="239">
        <v>0.75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AT364" s="245" t="s">
        <v>157</v>
      </c>
      <c r="AU364" s="245" t="s">
        <v>79</v>
      </c>
      <c r="AV364" s="11" t="s">
        <v>79</v>
      </c>
      <c r="AW364" s="11" t="s">
        <v>33</v>
      </c>
      <c r="AX364" s="11" t="s">
        <v>69</v>
      </c>
      <c r="AY364" s="245" t="s">
        <v>146</v>
      </c>
    </row>
    <row r="365" spans="2:51" s="11" customFormat="1" ht="13.5">
      <c r="B365" s="235"/>
      <c r="C365" s="236"/>
      <c r="D365" s="232" t="s">
        <v>157</v>
      </c>
      <c r="E365" s="237" t="s">
        <v>21</v>
      </c>
      <c r="F365" s="238" t="s">
        <v>554</v>
      </c>
      <c r="G365" s="236"/>
      <c r="H365" s="239">
        <v>2.13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157</v>
      </c>
      <c r="AU365" s="245" t="s">
        <v>79</v>
      </c>
      <c r="AV365" s="11" t="s">
        <v>79</v>
      </c>
      <c r="AW365" s="11" t="s">
        <v>33</v>
      </c>
      <c r="AX365" s="11" t="s">
        <v>69</v>
      </c>
      <c r="AY365" s="245" t="s">
        <v>146</v>
      </c>
    </row>
    <row r="366" spans="2:51" s="11" customFormat="1" ht="13.5">
      <c r="B366" s="235"/>
      <c r="C366" s="236"/>
      <c r="D366" s="232" t="s">
        <v>157</v>
      </c>
      <c r="E366" s="237" t="s">
        <v>21</v>
      </c>
      <c r="F366" s="238" t="s">
        <v>555</v>
      </c>
      <c r="G366" s="236"/>
      <c r="H366" s="239">
        <v>0.75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AT366" s="245" t="s">
        <v>157</v>
      </c>
      <c r="AU366" s="245" t="s">
        <v>79</v>
      </c>
      <c r="AV366" s="11" t="s">
        <v>79</v>
      </c>
      <c r="AW366" s="11" t="s">
        <v>33</v>
      </c>
      <c r="AX366" s="11" t="s">
        <v>69</v>
      </c>
      <c r="AY366" s="245" t="s">
        <v>146</v>
      </c>
    </row>
    <row r="367" spans="2:51" s="11" customFormat="1" ht="13.5">
      <c r="B367" s="235"/>
      <c r="C367" s="236"/>
      <c r="D367" s="232" t="s">
        <v>157</v>
      </c>
      <c r="E367" s="237" t="s">
        <v>21</v>
      </c>
      <c r="F367" s="238" t="s">
        <v>556</v>
      </c>
      <c r="G367" s="236"/>
      <c r="H367" s="239">
        <v>6.654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AT367" s="245" t="s">
        <v>157</v>
      </c>
      <c r="AU367" s="245" t="s">
        <v>79</v>
      </c>
      <c r="AV367" s="11" t="s">
        <v>79</v>
      </c>
      <c r="AW367" s="11" t="s">
        <v>33</v>
      </c>
      <c r="AX367" s="11" t="s">
        <v>69</v>
      </c>
      <c r="AY367" s="245" t="s">
        <v>146</v>
      </c>
    </row>
    <row r="368" spans="2:51" s="12" customFormat="1" ht="13.5">
      <c r="B368" s="246"/>
      <c r="C368" s="247"/>
      <c r="D368" s="232" t="s">
        <v>157</v>
      </c>
      <c r="E368" s="248" t="s">
        <v>21</v>
      </c>
      <c r="F368" s="249" t="s">
        <v>186</v>
      </c>
      <c r="G368" s="247"/>
      <c r="H368" s="250">
        <v>10.284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AT368" s="256" t="s">
        <v>157</v>
      </c>
      <c r="AU368" s="256" t="s">
        <v>79</v>
      </c>
      <c r="AV368" s="12" t="s">
        <v>161</v>
      </c>
      <c r="AW368" s="12" t="s">
        <v>33</v>
      </c>
      <c r="AX368" s="12" t="s">
        <v>77</v>
      </c>
      <c r="AY368" s="256" t="s">
        <v>146</v>
      </c>
    </row>
    <row r="369" spans="2:65" s="1" customFormat="1" ht="25.5" customHeight="1">
      <c r="B369" s="45"/>
      <c r="C369" s="220" t="s">
        <v>557</v>
      </c>
      <c r="D369" s="220" t="s">
        <v>148</v>
      </c>
      <c r="E369" s="221" t="s">
        <v>558</v>
      </c>
      <c r="F369" s="222" t="s">
        <v>559</v>
      </c>
      <c r="G369" s="223" t="s">
        <v>433</v>
      </c>
      <c r="H369" s="224">
        <v>8</v>
      </c>
      <c r="I369" s="225"/>
      <c r="J369" s="226">
        <f>ROUND(I369*H369,2)</f>
        <v>0</v>
      </c>
      <c r="K369" s="222" t="s">
        <v>152</v>
      </c>
      <c r="L369" s="71"/>
      <c r="M369" s="227" t="s">
        <v>21</v>
      </c>
      <c r="N369" s="228" t="s">
        <v>40</v>
      </c>
      <c r="O369" s="46"/>
      <c r="P369" s="229">
        <f>O369*H369</f>
        <v>0</v>
      </c>
      <c r="Q369" s="229">
        <v>0</v>
      </c>
      <c r="R369" s="229">
        <f>Q369*H369</f>
        <v>0</v>
      </c>
      <c r="S369" s="229">
        <v>0.031</v>
      </c>
      <c r="T369" s="230">
        <f>S369*H369</f>
        <v>0.248</v>
      </c>
      <c r="AR369" s="23" t="s">
        <v>161</v>
      </c>
      <c r="AT369" s="23" t="s">
        <v>148</v>
      </c>
      <c r="AU369" s="23" t="s">
        <v>79</v>
      </c>
      <c r="AY369" s="23" t="s">
        <v>146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23" t="s">
        <v>77</v>
      </c>
      <c r="BK369" s="231">
        <f>ROUND(I369*H369,2)</f>
        <v>0</v>
      </c>
      <c r="BL369" s="23" t="s">
        <v>161</v>
      </c>
      <c r="BM369" s="23" t="s">
        <v>560</v>
      </c>
    </row>
    <row r="370" spans="2:47" s="1" customFormat="1" ht="13.5">
      <c r="B370" s="45"/>
      <c r="C370" s="73"/>
      <c r="D370" s="232" t="s">
        <v>155</v>
      </c>
      <c r="E370" s="73"/>
      <c r="F370" s="233" t="s">
        <v>561</v>
      </c>
      <c r="G370" s="73"/>
      <c r="H370" s="73"/>
      <c r="I370" s="190"/>
      <c r="J370" s="73"/>
      <c r="K370" s="73"/>
      <c r="L370" s="71"/>
      <c r="M370" s="234"/>
      <c r="N370" s="46"/>
      <c r="O370" s="46"/>
      <c r="P370" s="46"/>
      <c r="Q370" s="46"/>
      <c r="R370" s="46"/>
      <c r="S370" s="46"/>
      <c r="T370" s="94"/>
      <c r="AT370" s="23" t="s">
        <v>155</v>
      </c>
      <c r="AU370" s="23" t="s">
        <v>79</v>
      </c>
    </row>
    <row r="371" spans="2:51" s="11" customFormat="1" ht="13.5">
      <c r="B371" s="235"/>
      <c r="C371" s="236"/>
      <c r="D371" s="232" t="s">
        <v>157</v>
      </c>
      <c r="E371" s="237" t="s">
        <v>21</v>
      </c>
      <c r="F371" s="238" t="s">
        <v>562</v>
      </c>
      <c r="G371" s="236"/>
      <c r="H371" s="239">
        <v>2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157</v>
      </c>
      <c r="AU371" s="245" t="s">
        <v>79</v>
      </c>
      <c r="AV371" s="11" t="s">
        <v>79</v>
      </c>
      <c r="AW371" s="11" t="s">
        <v>33</v>
      </c>
      <c r="AX371" s="11" t="s">
        <v>69</v>
      </c>
      <c r="AY371" s="245" t="s">
        <v>146</v>
      </c>
    </row>
    <row r="372" spans="2:51" s="11" customFormat="1" ht="13.5">
      <c r="B372" s="235"/>
      <c r="C372" s="236"/>
      <c r="D372" s="232" t="s">
        <v>157</v>
      </c>
      <c r="E372" s="237" t="s">
        <v>21</v>
      </c>
      <c r="F372" s="238" t="s">
        <v>563</v>
      </c>
      <c r="G372" s="236"/>
      <c r="H372" s="239">
        <v>2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157</v>
      </c>
      <c r="AU372" s="245" t="s">
        <v>79</v>
      </c>
      <c r="AV372" s="11" t="s">
        <v>79</v>
      </c>
      <c r="AW372" s="11" t="s">
        <v>33</v>
      </c>
      <c r="AX372" s="11" t="s">
        <v>69</v>
      </c>
      <c r="AY372" s="245" t="s">
        <v>146</v>
      </c>
    </row>
    <row r="373" spans="2:51" s="11" customFormat="1" ht="13.5">
      <c r="B373" s="235"/>
      <c r="C373" s="236"/>
      <c r="D373" s="232" t="s">
        <v>157</v>
      </c>
      <c r="E373" s="237" t="s">
        <v>21</v>
      </c>
      <c r="F373" s="238" t="s">
        <v>564</v>
      </c>
      <c r="G373" s="236"/>
      <c r="H373" s="239">
        <v>2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AT373" s="245" t="s">
        <v>157</v>
      </c>
      <c r="AU373" s="245" t="s">
        <v>79</v>
      </c>
      <c r="AV373" s="11" t="s">
        <v>79</v>
      </c>
      <c r="AW373" s="11" t="s">
        <v>33</v>
      </c>
      <c r="AX373" s="11" t="s">
        <v>69</v>
      </c>
      <c r="AY373" s="245" t="s">
        <v>146</v>
      </c>
    </row>
    <row r="374" spans="2:51" s="11" customFormat="1" ht="13.5">
      <c r="B374" s="235"/>
      <c r="C374" s="236"/>
      <c r="D374" s="232" t="s">
        <v>157</v>
      </c>
      <c r="E374" s="237" t="s">
        <v>21</v>
      </c>
      <c r="F374" s="238" t="s">
        <v>565</v>
      </c>
      <c r="G374" s="236"/>
      <c r="H374" s="239">
        <v>2</v>
      </c>
      <c r="I374" s="240"/>
      <c r="J374" s="236"/>
      <c r="K374" s="236"/>
      <c r="L374" s="241"/>
      <c r="M374" s="242"/>
      <c r="N374" s="243"/>
      <c r="O374" s="243"/>
      <c r="P374" s="243"/>
      <c r="Q374" s="243"/>
      <c r="R374" s="243"/>
      <c r="S374" s="243"/>
      <c r="T374" s="244"/>
      <c r="AT374" s="245" t="s">
        <v>157</v>
      </c>
      <c r="AU374" s="245" t="s">
        <v>79</v>
      </c>
      <c r="AV374" s="11" t="s">
        <v>79</v>
      </c>
      <c r="AW374" s="11" t="s">
        <v>33</v>
      </c>
      <c r="AX374" s="11" t="s">
        <v>69</v>
      </c>
      <c r="AY374" s="245" t="s">
        <v>146</v>
      </c>
    </row>
    <row r="375" spans="2:51" s="12" customFormat="1" ht="13.5">
      <c r="B375" s="246"/>
      <c r="C375" s="247"/>
      <c r="D375" s="232" t="s">
        <v>157</v>
      </c>
      <c r="E375" s="248" t="s">
        <v>21</v>
      </c>
      <c r="F375" s="249" t="s">
        <v>186</v>
      </c>
      <c r="G375" s="247"/>
      <c r="H375" s="250">
        <v>8</v>
      </c>
      <c r="I375" s="251"/>
      <c r="J375" s="247"/>
      <c r="K375" s="247"/>
      <c r="L375" s="252"/>
      <c r="M375" s="253"/>
      <c r="N375" s="254"/>
      <c r="O375" s="254"/>
      <c r="P375" s="254"/>
      <c r="Q375" s="254"/>
      <c r="R375" s="254"/>
      <c r="S375" s="254"/>
      <c r="T375" s="255"/>
      <c r="AT375" s="256" t="s">
        <v>157</v>
      </c>
      <c r="AU375" s="256" t="s">
        <v>79</v>
      </c>
      <c r="AV375" s="12" t="s">
        <v>161</v>
      </c>
      <c r="AW375" s="12" t="s">
        <v>33</v>
      </c>
      <c r="AX375" s="12" t="s">
        <v>77</v>
      </c>
      <c r="AY375" s="256" t="s">
        <v>146</v>
      </c>
    </row>
    <row r="376" spans="2:65" s="1" customFormat="1" ht="25.5" customHeight="1">
      <c r="B376" s="45"/>
      <c r="C376" s="220" t="s">
        <v>566</v>
      </c>
      <c r="D376" s="220" t="s">
        <v>148</v>
      </c>
      <c r="E376" s="221" t="s">
        <v>567</v>
      </c>
      <c r="F376" s="222" t="s">
        <v>568</v>
      </c>
      <c r="G376" s="223" t="s">
        <v>458</v>
      </c>
      <c r="H376" s="224">
        <v>3</v>
      </c>
      <c r="I376" s="225"/>
      <c r="J376" s="226">
        <f>ROUND(I376*H376,2)</f>
        <v>0</v>
      </c>
      <c r="K376" s="222" t="s">
        <v>152</v>
      </c>
      <c r="L376" s="71"/>
      <c r="M376" s="227" t="s">
        <v>21</v>
      </c>
      <c r="N376" s="228" t="s">
        <v>40</v>
      </c>
      <c r="O376" s="46"/>
      <c r="P376" s="229">
        <f>O376*H376</f>
        <v>0</v>
      </c>
      <c r="Q376" s="229">
        <v>0</v>
      </c>
      <c r="R376" s="229">
        <f>Q376*H376</f>
        <v>0</v>
      </c>
      <c r="S376" s="229">
        <v>0.042</v>
      </c>
      <c r="T376" s="230">
        <f>S376*H376</f>
        <v>0.126</v>
      </c>
      <c r="AR376" s="23" t="s">
        <v>161</v>
      </c>
      <c r="AT376" s="23" t="s">
        <v>148</v>
      </c>
      <c r="AU376" s="23" t="s">
        <v>79</v>
      </c>
      <c r="AY376" s="23" t="s">
        <v>146</v>
      </c>
      <c r="BE376" s="231">
        <f>IF(N376="základní",J376,0)</f>
        <v>0</v>
      </c>
      <c r="BF376" s="231">
        <f>IF(N376="snížená",J376,0)</f>
        <v>0</v>
      </c>
      <c r="BG376" s="231">
        <f>IF(N376="zákl. přenesená",J376,0)</f>
        <v>0</v>
      </c>
      <c r="BH376" s="231">
        <f>IF(N376="sníž. přenesená",J376,0)</f>
        <v>0</v>
      </c>
      <c r="BI376" s="231">
        <f>IF(N376="nulová",J376,0)</f>
        <v>0</v>
      </c>
      <c r="BJ376" s="23" t="s">
        <v>77</v>
      </c>
      <c r="BK376" s="231">
        <f>ROUND(I376*H376,2)</f>
        <v>0</v>
      </c>
      <c r="BL376" s="23" t="s">
        <v>161</v>
      </c>
      <c r="BM376" s="23" t="s">
        <v>569</v>
      </c>
    </row>
    <row r="377" spans="2:47" s="1" customFormat="1" ht="13.5">
      <c r="B377" s="45"/>
      <c r="C377" s="73"/>
      <c r="D377" s="232" t="s">
        <v>155</v>
      </c>
      <c r="E377" s="73"/>
      <c r="F377" s="233" t="s">
        <v>570</v>
      </c>
      <c r="G377" s="73"/>
      <c r="H377" s="73"/>
      <c r="I377" s="190"/>
      <c r="J377" s="73"/>
      <c r="K377" s="73"/>
      <c r="L377" s="71"/>
      <c r="M377" s="234"/>
      <c r="N377" s="46"/>
      <c r="O377" s="46"/>
      <c r="P377" s="46"/>
      <c r="Q377" s="46"/>
      <c r="R377" s="46"/>
      <c r="S377" s="46"/>
      <c r="T377" s="94"/>
      <c r="AT377" s="23" t="s">
        <v>155</v>
      </c>
      <c r="AU377" s="23" t="s">
        <v>79</v>
      </c>
    </row>
    <row r="378" spans="2:51" s="11" customFormat="1" ht="13.5">
      <c r="B378" s="235"/>
      <c r="C378" s="236"/>
      <c r="D378" s="232" t="s">
        <v>157</v>
      </c>
      <c r="E378" s="237" t="s">
        <v>21</v>
      </c>
      <c r="F378" s="238" t="s">
        <v>571</v>
      </c>
      <c r="G378" s="236"/>
      <c r="H378" s="239">
        <v>3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AT378" s="245" t="s">
        <v>157</v>
      </c>
      <c r="AU378" s="245" t="s">
        <v>79</v>
      </c>
      <c r="AV378" s="11" t="s">
        <v>79</v>
      </c>
      <c r="AW378" s="11" t="s">
        <v>33</v>
      </c>
      <c r="AX378" s="11" t="s">
        <v>77</v>
      </c>
      <c r="AY378" s="245" t="s">
        <v>146</v>
      </c>
    </row>
    <row r="379" spans="2:65" s="1" customFormat="1" ht="25.5" customHeight="1">
      <c r="B379" s="45"/>
      <c r="C379" s="220" t="s">
        <v>572</v>
      </c>
      <c r="D379" s="220" t="s">
        <v>148</v>
      </c>
      <c r="E379" s="221" t="s">
        <v>573</v>
      </c>
      <c r="F379" s="222" t="s">
        <v>574</v>
      </c>
      <c r="G379" s="223" t="s">
        <v>458</v>
      </c>
      <c r="H379" s="224">
        <v>6</v>
      </c>
      <c r="I379" s="225"/>
      <c r="J379" s="226">
        <f>ROUND(I379*H379,2)</f>
        <v>0</v>
      </c>
      <c r="K379" s="222" t="s">
        <v>152</v>
      </c>
      <c r="L379" s="71"/>
      <c r="M379" s="227" t="s">
        <v>21</v>
      </c>
      <c r="N379" s="228" t="s">
        <v>40</v>
      </c>
      <c r="O379" s="46"/>
      <c r="P379" s="229">
        <f>O379*H379</f>
        <v>0</v>
      </c>
      <c r="Q379" s="229">
        <v>0</v>
      </c>
      <c r="R379" s="229">
        <f>Q379*H379</f>
        <v>0</v>
      </c>
      <c r="S379" s="229">
        <v>0.065</v>
      </c>
      <c r="T379" s="230">
        <f>S379*H379</f>
        <v>0.39</v>
      </c>
      <c r="AR379" s="23" t="s">
        <v>161</v>
      </c>
      <c r="AT379" s="23" t="s">
        <v>148</v>
      </c>
      <c r="AU379" s="23" t="s">
        <v>79</v>
      </c>
      <c r="AY379" s="23" t="s">
        <v>146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23" t="s">
        <v>77</v>
      </c>
      <c r="BK379" s="231">
        <f>ROUND(I379*H379,2)</f>
        <v>0</v>
      </c>
      <c r="BL379" s="23" t="s">
        <v>161</v>
      </c>
      <c r="BM379" s="23" t="s">
        <v>575</v>
      </c>
    </row>
    <row r="380" spans="2:47" s="1" customFormat="1" ht="13.5">
      <c r="B380" s="45"/>
      <c r="C380" s="73"/>
      <c r="D380" s="232" t="s">
        <v>155</v>
      </c>
      <c r="E380" s="73"/>
      <c r="F380" s="233" t="s">
        <v>576</v>
      </c>
      <c r="G380" s="73"/>
      <c r="H380" s="73"/>
      <c r="I380" s="190"/>
      <c r="J380" s="73"/>
      <c r="K380" s="73"/>
      <c r="L380" s="71"/>
      <c r="M380" s="234"/>
      <c r="N380" s="46"/>
      <c r="O380" s="46"/>
      <c r="P380" s="46"/>
      <c r="Q380" s="46"/>
      <c r="R380" s="46"/>
      <c r="S380" s="46"/>
      <c r="T380" s="94"/>
      <c r="AT380" s="23" t="s">
        <v>155</v>
      </c>
      <c r="AU380" s="23" t="s">
        <v>79</v>
      </c>
    </row>
    <row r="381" spans="2:51" s="11" customFormat="1" ht="13.5">
      <c r="B381" s="235"/>
      <c r="C381" s="236"/>
      <c r="D381" s="232" t="s">
        <v>157</v>
      </c>
      <c r="E381" s="237" t="s">
        <v>21</v>
      </c>
      <c r="F381" s="238" t="s">
        <v>577</v>
      </c>
      <c r="G381" s="236"/>
      <c r="H381" s="239">
        <v>6</v>
      </c>
      <c r="I381" s="240"/>
      <c r="J381" s="236"/>
      <c r="K381" s="236"/>
      <c r="L381" s="241"/>
      <c r="M381" s="242"/>
      <c r="N381" s="243"/>
      <c r="O381" s="243"/>
      <c r="P381" s="243"/>
      <c r="Q381" s="243"/>
      <c r="R381" s="243"/>
      <c r="S381" s="243"/>
      <c r="T381" s="244"/>
      <c r="AT381" s="245" t="s">
        <v>157</v>
      </c>
      <c r="AU381" s="245" t="s">
        <v>79</v>
      </c>
      <c r="AV381" s="11" t="s">
        <v>79</v>
      </c>
      <c r="AW381" s="11" t="s">
        <v>33</v>
      </c>
      <c r="AX381" s="11" t="s">
        <v>77</v>
      </c>
      <c r="AY381" s="245" t="s">
        <v>146</v>
      </c>
    </row>
    <row r="382" spans="2:63" s="10" customFormat="1" ht="29.85" customHeight="1">
      <c r="B382" s="204"/>
      <c r="C382" s="205"/>
      <c r="D382" s="206" t="s">
        <v>68</v>
      </c>
      <c r="E382" s="218" t="s">
        <v>578</v>
      </c>
      <c r="F382" s="218" t="s">
        <v>579</v>
      </c>
      <c r="G382" s="205"/>
      <c r="H382" s="205"/>
      <c r="I382" s="208"/>
      <c r="J382" s="219">
        <f>BK382</f>
        <v>0</v>
      </c>
      <c r="K382" s="205"/>
      <c r="L382" s="210"/>
      <c r="M382" s="211"/>
      <c r="N382" s="212"/>
      <c r="O382" s="212"/>
      <c r="P382" s="213">
        <f>SUM(P383:P398)</f>
        <v>0</v>
      </c>
      <c r="Q382" s="212"/>
      <c r="R382" s="213">
        <f>SUM(R383:R398)</f>
        <v>0</v>
      </c>
      <c r="S382" s="212"/>
      <c r="T382" s="214">
        <f>SUM(T383:T398)</f>
        <v>0</v>
      </c>
      <c r="AR382" s="215" t="s">
        <v>77</v>
      </c>
      <c r="AT382" s="216" t="s">
        <v>68</v>
      </c>
      <c r="AU382" s="216" t="s">
        <v>77</v>
      </c>
      <c r="AY382" s="215" t="s">
        <v>146</v>
      </c>
      <c r="BK382" s="217">
        <f>SUM(BK383:BK398)</f>
        <v>0</v>
      </c>
    </row>
    <row r="383" spans="2:65" s="1" customFormat="1" ht="25.5" customHeight="1">
      <c r="B383" s="45"/>
      <c r="C383" s="220" t="s">
        <v>580</v>
      </c>
      <c r="D383" s="220" t="s">
        <v>148</v>
      </c>
      <c r="E383" s="221" t="s">
        <v>581</v>
      </c>
      <c r="F383" s="222" t="s">
        <v>582</v>
      </c>
      <c r="G383" s="223" t="s">
        <v>196</v>
      </c>
      <c r="H383" s="224">
        <v>43.391</v>
      </c>
      <c r="I383" s="225"/>
      <c r="J383" s="226">
        <f>ROUND(I383*H383,2)</f>
        <v>0</v>
      </c>
      <c r="K383" s="222" t="s">
        <v>152</v>
      </c>
      <c r="L383" s="71"/>
      <c r="M383" s="227" t="s">
        <v>21</v>
      </c>
      <c r="N383" s="228" t="s">
        <v>40</v>
      </c>
      <c r="O383" s="46"/>
      <c r="P383" s="229">
        <f>O383*H383</f>
        <v>0</v>
      </c>
      <c r="Q383" s="229">
        <v>0</v>
      </c>
      <c r="R383" s="229">
        <f>Q383*H383</f>
        <v>0</v>
      </c>
      <c r="S383" s="229">
        <v>0</v>
      </c>
      <c r="T383" s="230">
        <f>S383*H383</f>
        <v>0</v>
      </c>
      <c r="AR383" s="23" t="s">
        <v>161</v>
      </c>
      <c r="AT383" s="23" t="s">
        <v>148</v>
      </c>
      <c r="AU383" s="23" t="s">
        <v>79</v>
      </c>
      <c r="AY383" s="23" t="s">
        <v>146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23" t="s">
        <v>77</v>
      </c>
      <c r="BK383" s="231">
        <f>ROUND(I383*H383,2)</f>
        <v>0</v>
      </c>
      <c r="BL383" s="23" t="s">
        <v>161</v>
      </c>
      <c r="BM383" s="23" t="s">
        <v>583</v>
      </c>
    </row>
    <row r="384" spans="2:47" s="1" customFormat="1" ht="13.5">
      <c r="B384" s="45"/>
      <c r="C384" s="73"/>
      <c r="D384" s="232" t="s">
        <v>155</v>
      </c>
      <c r="E384" s="73"/>
      <c r="F384" s="233" t="s">
        <v>584</v>
      </c>
      <c r="G384" s="73"/>
      <c r="H384" s="73"/>
      <c r="I384" s="190"/>
      <c r="J384" s="73"/>
      <c r="K384" s="73"/>
      <c r="L384" s="71"/>
      <c r="M384" s="234"/>
      <c r="N384" s="46"/>
      <c r="O384" s="46"/>
      <c r="P384" s="46"/>
      <c r="Q384" s="46"/>
      <c r="R384" s="46"/>
      <c r="S384" s="46"/>
      <c r="T384" s="94"/>
      <c r="AT384" s="23" t="s">
        <v>155</v>
      </c>
      <c r="AU384" s="23" t="s">
        <v>79</v>
      </c>
    </row>
    <row r="385" spans="2:65" s="1" customFormat="1" ht="25.5" customHeight="1">
      <c r="B385" s="45"/>
      <c r="C385" s="220" t="s">
        <v>585</v>
      </c>
      <c r="D385" s="220" t="s">
        <v>148</v>
      </c>
      <c r="E385" s="221" t="s">
        <v>586</v>
      </c>
      <c r="F385" s="222" t="s">
        <v>587</v>
      </c>
      <c r="G385" s="223" t="s">
        <v>196</v>
      </c>
      <c r="H385" s="224">
        <v>43.391</v>
      </c>
      <c r="I385" s="225"/>
      <c r="J385" s="226">
        <f>ROUND(I385*H385,2)</f>
        <v>0</v>
      </c>
      <c r="K385" s="222" t="s">
        <v>152</v>
      </c>
      <c r="L385" s="71"/>
      <c r="M385" s="227" t="s">
        <v>21</v>
      </c>
      <c r="N385" s="228" t="s">
        <v>40</v>
      </c>
      <c r="O385" s="46"/>
      <c r="P385" s="229">
        <f>O385*H385</f>
        <v>0</v>
      </c>
      <c r="Q385" s="229">
        <v>0</v>
      </c>
      <c r="R385" s="229">
        <f>Q385*H385</f>
        <v>0</v>
      </c>
      <c r="S385" s="229">
        <v>0</v>
      </c>
      <c r="T385" s="230">
        <f>S385*H385</f>
        <v>0</v>
      </c>
      <c r="AR385" s="23" t="s">
        <v>161</v>
      </c>
      <c r="AT385" s="23" t="s">
        <v>148</v>
      </c>
      <c r="AU385" s="23" t="s">
        <v>79</v>
      </c>
      <c r="AY385" s="23" t="s">
        <v>146</v>
      </c>
      <c r="BE385" s="231">
        <f>IF(N385="základní",J385,0)</f>
        <v>0</v>
      </c>
      <c r="BF385" s="231">
        <f>IF(N385="snížená",J385,0)</f>
        <v>0</v>
      </c>
      <c r="BG385" s="231">
        <f>IF(N385="zákl. přenesená",J385,0)</f>
        <v>0</v>
      </c>
      <c r="BH385" s="231">
        <f>IF(N385="sníž. přenesená",J385,0)</f>
        <v>0</v>
      </c>
      <c r="BI385" s="231">
        <f>IF(N385="nulová",J385,0)</f>
        <v>0</v>
      </c>
      <c r="BJ385" s="23" t="s">
        <v>77</v>
      </c>
      <c r="BK385" s="231">
        <f>ROUND(I385*H385,2)</f>
        <v>0</v>
      </c>
      <c r="BL385" s="23" t="s">
        <v>161</v>
      </c>
      <c r="BM385" s="23" t="s">
        <v>588</v>
      </c>
    </row>
    <row r="386" spans="2:47" s="1" customFormat="1" ht="13.5">
      <c r="B386" s="45"/>
      <c r="C386" s="73"/>
      <c r="D386" s="232" t="s">
        <v>155</v>
      </c>
      <c r="E386" s="73"/>
      <c r="F386" s="233" t="s">
        <v>589</v>
      </c>
      <c r="G386" s="73"/>
      <c r="H386" s="73"/>
      <c r="I386" s="190"/>
      <c r="J386" s="73"/>
      <c r="K386" s="73"/>
      <c r="L386" s="71"/>
      <c r="M386" s="234"/>
      <c r="N386" s="46"/>
      <c r="O386" s="46"/>
      <c r="P386" s="46"/>
      <c r="Q386" s="46"/>
      <c r="R386" s="46"/>
      <c r="S386" s="46"/>
      <c r="T386" s="94"/>
      <c r="AT386" s="23" t="s">
        <v>155</v>
      </c>
      <c r="AU386" s="23" t="s">
        <v>79</v>
      </c>
    </row>
    <row r="387" spans="2:65" s="1" customFormat="1" ht="25.5" customHeight="1">
      <c r="B387" s="45"/>
      <c r="C387" s="220" t="s">
        <v>590</v>
      </c>
      <c r="D387" s="220" t="s">
        <v>148</v>
      </c>
      <c r="E387" s="221" t="s">
        <v>591</v>
      </c>
      <c r="F387" s="222" t="s">
        <v>592</v>
      </c>
      <c r="G387" s="223" t="s">
        <v>196</v>
      </c>
      <c r="H387" s="224">
        <v>607.474</v>
      </c>
      <c r="I387" s="225"/>
      <c r="J387" s="226">
        <f>ROUND(I387*H387,2)</f>
        <v>0</v>
      </c>
      <c r="K387" s="222" t="s">
        <v>152</v>
      </c>
      <c r="L387" s="71"/>
      <c r="M387" s="227" t="s">
        <v>21</v>
      </c>
      <c r="N387" s="228" t="s">
        <v>40</v>
      </c>
      <c r="O387" s="46"/>
      <c r="P387" s="229">
        <f>O387*H387</f>
        <v>0</v>
      </c>
      <c r="Q387" s="229">
        <v>0</v>
      </c>
      <c r="R387" s="229">
        <f>Q387*H387</f>
        <v>0</v>
      </c>
      <c r="S387" s="229">
        <v>0</v>
      </c>
      <c r="T387" s="230">
        <f>S387*H387</f>
        <v>0</v>
      </c>
      <c r="AR387" s="23" t="s">
        <v>161</v>
      </c>
      <c r="AT387" s="23" t="s">
        <v>148</v>
      </c>
      <c r="AU387" s="23" t="s">
        <v>79</v>
      </c>
      <c r="AY387" s="23" t="s">
        <v>146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23" t="s">
        <v>77</v>
      </c>
      <c r="BK387" s="231">
        <f>ROUND(I387*H387,2)</f>
        <v>0</v>
      </c>
      <c r="BL387" s="23" t="s">
        <v>161</v>
      </c>
      <c r="BM387" s="23" t="s">
        <v>593</v>
      </c>
    </row>
    <row r="388" spans="2:47" s="1" customFormat="1" ht="13.5">
      <c r="B388" s="45"/>
      <c r="C388" s="73"/>
      <c r="D388" s="232" t="s">
        <v>155</v>
      </c>
      <c r="E388" s="73"/>
      <c r="F388" s="233" t="s">
        <v>594</v>
      </c>
      <c r="G388" s="73"/>
      <c r="H388" s="73"/>
      <c r="I388" s="190"/>
      <c r="J388" s="73"/>
      <c r="K388" s="73"/>
      <c r="L388" s="71"/>
      <c r="M388" s="234"/>
      <c r="N388" s="46"/>
      <c r="O388" s="46"/>
      <c r="P388" s="46"/>
      <c r="Q388" s="46"/>
      <c r="R388" s="46"/>
      <c r="S388" s="46"/>
      <c r="T388" s="94"/>
      <c r="AT388" s="23" t="s">
        <v>155</v>
      </c>
      <c r="AU388" s="23" t="s">
        <v>79</v>
      </c>
    </row>
    <row r="389" spans="2:51" s="11" customFormat="1" ht="13.5">
      <c r="B389" s="235"/>
      <c r="C389" s="236"/>
      <c r="D389" s="232" t="s">
        <v>157</v>
      </c>
      <c r="E389" s="236"/>
      <c r="F389" s="238" t="s">
        <v>595</v>
      </c>
      <c r="G389" s="236"/>
      <c r="H389" s="239">
        <v>607.474</v>
      </c>
      <c r="I389" s="240"/>
      <c r="J389" s="236"/>
      <c r="K389" s="236"/>
      <c r="L389" s="241"/>
      <c r="M389" s="242"/>
      <c r="N389" s="243"/>
      <c r="O389" s="243"/>
      <c r="P389" s="243"/>
      <c r="Q389" s="243"/>
      <c r="R389" s="243"/>
      <c r="S389" s="243"/>
      <c r="T389" s="244"/>
      <c r="AT389" s="245" t="s">
        <v>157</v>
      </c>
      <c r="AU389" s="245" t="s">
        <v>79</v>
      </c>
      <c r="AV389" s="11" t="s">
        <v>79</v>
      </c>
      <c r="AW389" s="11" t="s">
        <v>6</v>
      </c>
      <c r="AX389" s="11" t="s">
        <v>77</v>
      </c>
      <c r="AY389" s="245" t="s">
        <v>146</v>
      </c>
    </row>
    <row r="390" spans="2:65" s="1" customFormat="1" ht="16.5" customHeight="1">
      <c r="B390" s="45"/>
      <c r="C390" s="220" t="s">
        <v>596</v>
      </c>
      <c r="D390" s="220" t="s">
        <v>148</v>
      </c>
      <c r="E390" s="221" t="s">
        <v>597</v>
      </c>
      <c r="F390" s="222" t="s">
        <v>598</v>
      </c>
      <c r="G390" s="223" t="s">
        <v>196</v>
      </c>
      <c r="H390" s="224">
        <v>8.678</v>
      </c>
      <c r="I390" s="225"/>
      <c r="J390" s="226">
        <f>ROUND(I390*H390,2)</f>
        <v>0</v>
      </c>
      <c r="K390" s="222" t="s">
        <v>152</v>
      </c>
      <c r="L390" s="71"/>
      <c r="M390" s="227" t="s">
        <v>21</v>
      </c>
      <c r="N390" s="228" t="s">
        <v>40</v>
      </c>
      <c r="O390" s="46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AR390" s="23" t="s">
        <v>161</v>
      </c>
      <c r="AT390" s="23" t="s">
        <v>148</v>
      </c>
      <c r="AU390" s="23" t="s">
        <v>79</v>
      </c>
      <c r="AY390" s="23" t="s">
        <v>146</v>
      </c>
      <c r="BE390" s="231">
        <f>IF(N390="základní",J390,0)</f>
        <v>0</v>
      </c>
      <c r="BF390" s="231">
        <f>IF(N390="snížená",J390,0)</f>
        <v>0</v>
      </c>
      <c r="BG390" s="231">
        <f>IF(N390="zákl. přenesená",J390,0)</f>
        <v>0</v>
      </c>
      <c r="BH390" s="231">
        <f>IF(N390="sníž. přenesená",J390,0)</f>
        <v>0</v>
      </c>
      <c r="BI390" s="231">
        <f>IF(N390="nulová",J390,0)</f>
        <v>0</v>
      </c>
      <c r="BJ390" s="23" t="s">
        <v>77</v>
      </c>
      <c r="BK390" s="231">
        <f>ROUND(I390*H390,2)</f>
        <v>0</v>
      </c>
      <c r="BL390" s="23" t="s">
        <v>161</v>
      </c>
      <c r="BM390" s="23" t="s">
        <v>599</v>
      </c>
    </row>
    <row r="391" spans="2:47" s="1" customFormat="1" ht="13.5">
      <c r="B391" s="45"/>
      <c r="C391" s="73"/>
      <c r="D391" s="232" t="s">
        <v>155</v>
      </c>
      <c r="E391" s="73"/>
      <c r="F391" s="233" t="s">
        <v>600</v>
      </c>
      <c r="G391" s="73"/>
      <c r="H391" s="73"/>
      <c r="I391" s="190"/>
      <c r="J391" s="73"/>
      <c r="K391" s="73"/>
      <c r="L391" s="71"/>
      <c r="M391" s="234"/>
      <c r="N391" s="46"/>
      <c r="O391" s="46"/>
      <c r="P391" s="46"/>
      <c r="Q391" s="46"/>
      <c r="R391" s="46"/>
      <c r="S391" s="46"/>
      <c r="T391" s="94"/>
      <c r="AT391" s="23" t="s">
        <v>155</v>
      </c>
      <c r="AU391" s="23" t="s">
        <v>79</v>
      </c>
    </row>
    <row r="392" spans="2:51" s="11" customFormat="1" ht="13.5">
      <c r="B392" s="235"/>
      <c r="C392" s="236"/>
      <c r="D392" s="232" t="s">
        <v>157</v>
      </c>
      <c r="E392" s="236"/>
      <c r="F392" s="238" t="s">
        <v>601</v>
      </c>
      <c r="G392" s="236"/>
      <c r="H392" s="239">
        <v>8.678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157</v>
      </c>
      <c r="AU392" s="245" t="s">
        <v>79</v>
      </c>
      <c r="AV392" s="11" t="s">
        <v>79</v>
      </c>
      <c r="AW392" s="11" t="s">
        <v>6</v>
      </c>
      <c r="AX392" s="11" t="s">
        <v>77</v>
      </c>
      <c r="AY392" s="245" t="s">
        <v>146</v>
      </c>
    </row>
    <row r="393" spans="2:65" s="1" customFormat="1" ht="25.5" customHeight="1">
      <c r="B393" s="45"/>
      <c r="C393" s="220" t="s">
        <v>602</v>
      </c>
      <c r="D393" s="220" t="s">
        <v>148</v>
      </c>
      <c r="E393" s="221" t="s">
        <v>603</v>
      </c>
      <c r="F393" s="222" t="s">
        <v>604</v>
      </c>
      <c r="G393" s="223" t="s">
        <v>196</v>
      </c>
      <c r="H393" s="224">
        <v>32.543</v>
      </c>
      <c r="I393" s="225"/>
      <c r="J393" s="226">
        <f>ROUND(I393*H393,2)</f>
        <v>0</v>
      </c>
      <c r="K393" s="222" t="s">
        <v>152</v>
      </c>
      <c r="L393" s="71"/>
      <c r="M393" s="227" t="s">
        <v>21</v>
      </c>
      <c r="N393" s="228" t="s">
        <v>40</v>
      </c>
      <c r="O393" s="46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AR393" s="23" t="s">
        <v>161</v>
      </c>
      <c r="AT393" s="23" t="s">
        <v>148</v>
      </c>
      <c r="AU393" s="23" t="s">
        <v>79</v>
      </c>
      <c r="AY393" s="23" t="s">
        <v>146</v>
      </c>
      <c r="BE393" s="231">
        <f>IF(N393="základní",J393,0)</f>
        <v>0</v>
      </c>
      <c r="BF393" s="231">
        <f>IF(N393="snížená",J393,0)</f>
        <v>0</v>
      </c>
      <c r="BG393" s="231">
        <f>IF(N393="zákl. přenesená",J393,0)</f>
        <v>0</v>
      </c>
      <c r="BH393" s="231">
        <f>IF(N393="sníž. přenesená",J393,0)</f>
        <v>0</v>
      </c>
      <c r="BI393" s="231">
        <f>IF(N393="nulová",J393,0)</f>
        <v>0</v>
      </c>
      <c r="BJ393" s="23" t="s">
        <v>77</v>
      </c>
      <c r="BK393" s="231">
        <f>ROUND(I393*H393,2)</f>
        <v>0</v>
      </c>
      <c r="BL393" s="23" t="s">
        <v>161</v>
      </c>
      <c r="BM393" s="23" t="s">
        <v>605</v>
      </c>
    </row>
    <row r="394" spans="2:47" s="1" customFormat="1" ht="13.5">
      <c r="B394" s="45"/>
      <c r="C394" s="73"/>
      <c r="D394" s="232" t="s">
        <v>155</v>
      </c>
      <c r="E394" s="73"/>
      <c r="F394" s="233" t="s">
        <v>606</v>
      </c>
      <c r="G394" s="73"/>
      <c r="H394" s="73"/>
      <c r="I394" s="190"/>
      <c r="J394" s="73"/>
      <c r="K394" s="73"/>
      <c r="L394" s="71"/>
      <c r="M394" s="234"/>
      <c r="N394" s="46"/>
      <c r="O394" s="46"/>
      <c r="P394" s="46"/>
      <c r="Q394" s="46"/>
      <c r="R394" s="46"/>
      <c r="S394" s="46"/>
      <c r="T394" s="94"/>
      <c r="AT394" s="23" t="s">
        <v>155</v>
      </c>
      <c r="AU394" s="23" t="s">
        <v>79</v>
      </c>
    </row>
    <row r="395" spans="2:51" s="11" customFormat="1" ht="13.5">
      <c r="B395" s="235"/>
      <c r="C395" s="236"/>
      <c r="D395" s="232" t="s">
        <v>157</v>
      </c>
      <c r="E395" s="236"/>
      <c r="F395" s="238" t="s">
        <v>607</v>
      </c>
      <c r="G395" s="236"/>
      <c r="H395" s="239">
        <v>32.543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157</v>
      </c>
      <c r="AU395" s="245" t="s">
        <v>79</v>
      </c>
      <c r="AV395" s="11" t="s">
        <v>79</v>
      </c>
      <c r="AW395" s="11" t="s">
        <v>6</v>
      </c>
      <c r="AX395" s="11" t="s">
        <v>77</v>
      </c>
      <c r="AY395" s="245" t="s">
        <v>146</v>
      </c>
    </row>
    <row r="396" spans="2:65" s="1" customFormat="1" ht="16.5" customHeight="1">
      <c r="B396" s="45"/>
      <c r="C396" s="220" t="s">
        <v>608</v>
      </c>
      <c r="D396" s="220" t="s">
        <v>148</v>
      </c>
      <c r="E396" s="221" t="s">
        <v>609</v>
      </c>
      <c r="F396" s="222" t="s">
        <v>610</v>
      </c>
      <c r="G396" s="223" t="s">
        <v>196</v>
      </c>
      <c r="H396" s="224">
        <v>2.17</v>
      </c>
      <c r="I396" s="225"/>
      <c r="J396" s="226">
        <f>ROUND(I396*H396,2)</f>
        <v>0</v>
      </c>
      <c r="K396" s="222" t="s">
        <v>152</v>
      </c>
      <c r="L396" s="71"/>
      <c r="M396" s="227" t="s">
        <v>21</v>
      </c>
      <c r="N396" s="228" t="s">
        <v>40</v>
      </c>
      <c r="O396" s="46"/>
      <c r="P396" s="229">
        <f>O396*H396</f>
        <v>0</v>
      </c>
      <c r="Q396" s="229">
        <v>0</v>
      </c>
      <c r="R396" s="229">
        <f>Q396*H396</f>
        <v>0</v>
      </c>
      <c r="S396" s="229">
        <v>0</v>
      </c>
      <c r="T396" s="230">
        <f>S396*H396</f>
        <v>0</v>
      </c>
      <c r="AR396" s="23" t="s">
        <v>161</v>
      </c>
      <c r="AT396" s="23" t="s">
        <v>148</v>
      </c>
      <c r="AU396" s="23" t="s">
        <v>79</v>
      </c>
      <c r="AY396" s="23" t="s">
        <v>146</v>
      </c>
      <c r="BE396" s="231">
        <f>IF(N396="základní",J396,0)</f>
        <v>0</v>
      </c>
      <c r="BF396" s="231">
        <f>IF(N396="snížená",J396,0)</f>
        <v>0</v>
      </c>
      <c r="BG396" s="231">
        <f>IF(N396="zákl. přenesená",J396,0)</f>
        <v>0</v>
      </c>
      <c r="BH396" s="231">
        <f>IF(N396="sníž. přenesená",J396,0)</f>
        <v>0</v>
      </c>
      <c r="BI396" s="231">
        <f>IF(N396="nulová",J396,0)</f>
        <v>0</v>
      </c>
      <c r="BJ396" s="23" t="s">
        <v>77</v>
      </c>
      <c r="BK396" s="231">
        <f>ROUND(I396*H396,2)</f>
        <v>0</v>
      </c>
      <c r="BL396" s="23" t="s">
        <v>161</v>
      </c>
      <c r="BM396" s="23" t="s">
        <v>611</v>
      </c>
    </row>
    <row r="397" spans="2:47" s="1" customFormat="1" ht="13.5">
      <c r="B397" s="45"/>
      <c r="C397" s="73"/>
      <c r="D397" s="232" t="s">
        <v>155</v>
      </c>
      <c r="E397" s="73"/>
      <c r="F397" s="233" t="s">
        <v>612</v>
      </c>
      <c r="G397" s="73"/>
      <c r="H397" s="73"/>
      <c r="I397" s="190"/>
      <c r="J397" s="73"/>
      <c r="K397" s="73"/>
      <c r="L397" s="71"/>
      <c r="M397" s="234"/>
      <c r="N397" s="46"/>
      <c r="O397" s="46"/>
      <c r="P397" s="46"/>
      <c r="Q397" s="46"/>
      <c r="R397" s="46"/>
      <c r="S397" s="46"/>
      <c r="T397" s="94"/>
      <c r="AT397" s="23" t="s">
        <v>155</v>
      </c>
      <c r="AU397" s="23" t="s">
        <v>79</v>
      </c>
    </row>
    <row r="398" spans="2:51" s="11" customFormat="1" ht="13.5">
      <c r="B398" s="235"/>
      <c r="C398" s="236"/>
      <c r="D398" s="232" t="s">
        <v>157</v>
      </c>
      <c r="E398" s="236"/>
      <c r="F398" s="238" t="s">
        <v>613</v>
      </c>
      <c r="G398" s="236"/>
      <c r="H398" s="239">
        <v>2.17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AT398" s="245" t="s">
        <v>157</v>
      </c>
      <c r="AU398" s="245" t="s">
        <v>79</v>
      </c>
      <c r="AV398" s="11" t="s">
        <v>79</v>
      </c>
      <c r="AW398" s="11" t="s">
        <v>6</v>
      </c>
      <c r="AX398" s="11" t="s">
        <v>77</v>
      </c>
      <c r="AY398" s="245" t="s">
        <v>146</v>
      </c>
    </row>
    <row r="399" spans="2:63" s="10" customFormat="1" ht="29.85" customHeight="1">
      <c r="B399" s="204"/>
      <c r="C399" s="205"/>
      <c r="D399" s="206" t="s">
        <v>68</v>
      </c>
      <c r="E399" s="218" t="s">
        <v>614</v>
      </c>
      <c r="F399" s="218" t="s">
        <v>615</v>
      </c>
      <c r="G399" s="205"/>
      <c r="H399" s="205"/>
      <c r="I399" s="208"/>
      <c r="J399" s="219">
        <f>BK399</f>
        <v>0</v>
      </c>
      <c r="K399" s="205"/>
      <c r="L399" s="210"/>
      <c r="M399" s="211"/>
      <c r="N399" s="212"/>
      <c r="O399" s="212"/>
      <c r="P399" s="213">
        <f>SUM(P400:P401)</f>
        <v>0</v>
      </c>
      <c r="Q399" s="212"/>
      <c r="R399" s="213">
        <f>SUM(R400:R401)</f>
        <v>0</v>
      </c>
      <c r="S399" s="212"/>
      <c r="T399" s="214">
        <f>SUM(T400:T401)</f>
        <v>0</v>
      </c>
      <c r="AR399" s="215" t="s">
        <v>77</v>
      </c>
      <c r="AT399" s="216" t="s">
        <v>68</v>
      </c>
      <c r="AU399" s="216" t="s">
        <v>77</v>
      </c>
      <c r="AY399" s="215" t="s">
        <v>146</v>
      </c>
      <c r="BK399" s="217">
        <f>SUM(BK400:BK401)</f>
        <v>0</v>
      </c>
    </row>
    <row r="400" spans="2:65" s="1" customFormat="1" ht="16.5" customHeight="1">
      <c r="B400" s="45"/>
      <c r="C400" s="220" t="s">
        <v>616</v>
      </c>
      <c r="D400" s="220" t="s">
        <v>148</v>
      </c>
      <c r="E400" s="221" t="s">
        <v>617</v>
      </c>
      <c r="F400" s="222" t="s">
        <v>618</v>
      </c>
      <c r="G400" s="223" t="s">
        <v>196</v>
      </c>
      <c r="H400" s="224">
        <v>42.34</v>
      </c>
      <c r="I400" s="225"/>
      <c r="J400" s="226">
        <f>ROUND(I400*H400,2)</f>
        <v>0</v>
      </c>
      <c r="K400" s="222" t="s">
        <v>152</v>
      </c>
      <c r="L400" s="71"/>
      <c r="M400" s="227" t="s">
        <v>21</v>
      </c>
      <c r="N400" s="228" t="s">
        <v>40</v>
      </c>
      <c r="O400" s="46"/>
      <c r="P400" s="229">
        <f>O400*H400</f>
        <v>0</v>
      </c>
      <c r="Q400" s="229">
        <v>0</v>
      </c>
      <c r="R400" s="229">
        <f>Q400*H400</f>
        <v>0</v>
      </c>
      <c r="S400" s="229">
        <v>0</v>
      </c>
      <c r="T400" s="230">
        <f>S400*H400</f>
        <v>0</v>
      </c>
      <c r="AR400" s="23" t="s">
        <v>161</v>
      </c>
      <c r="AT400" s="23" t="s">
        <v>148</v>
      </c>
      <c r="AU400" s="23" t="s">
        <v>79</v>
      </c>
      <c r="AY400" s="23" t="s">
        <v>146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23" t="s">
        <v>77</v>
      </c>
      <c r="BK400" s="231">
        <f>ROUND(I400*H400,2)</f>
        <v>0</v>
      </c>
      <c r="BL400" s="23" t="s">
        <v>161</v>
      </c>
      <c r="BM400" s="23" t="s">
        <v>619</v>
      </c>
    </row>
    <row r="401" spans="2:47" s="1" customFormat="1" ht="13.5">
      <c r="B401" s="45"/>
      <c r="C401" s="73"/>
      <c r="D401" s="232" t="s">
        <v>155</v>
      </c>
      <c r="E401" s="73"/>
      <c r="F401" s="233" t="s">
        <v>620</v>
      </c>
      <c r="G401" s="73"/>
      <c r="H401" s="73"/>
      <c r="I401" s="190"/>
      <c r="J401" s="73"/>
      <c r="K401" s="73"/>
      <c r="L401" s="71"/>
      <c r="M401" s="234"/>
      <c r="N401" s="46"/>
      <c r="O401" s="46"/>
      <c r="P401" s="46"/>
      <c r="Q401" s="46"/>
      <c r="R401" s="46"/>
      <c r="S401" s="46"/>
      <c r="T401" s="94"/>
      <c r="AT401" s="23" t="s">
        <v>155</v>
      </c>
      <c r="AU401" s="23" t="s">
        <v>79</v>
      </c>
    </row>
    <row r="402" spans="2:63" s="10" customFormat="1" ht="37.4" customHeight="1">
      <c r="B402" s="204"/>
      <c r="C402" s="205"/>
      <c r="D402" s="206" t="s">
        <v>68</v>
      </c>
      <c r="E402" s="207" t="s">
        <v>621</v>
      </c>
      <c r="F402" s="207" t="s">
        <v>622</v>
      </c>
      <c r="G402" s="205"/>
      <c r="H402" s="205"/>
      <c r="I402" s="208"/>
      <c r="J402" s="209">
        <f>BK402</f>
        <v>0</v>
      </c>
      <c r="K402" s="205"/>
      <c r="L402" s="210"/>
      <c r="M402" s="211"/>
      <c r="N402" s="212"/>
      <c r="O402" s="212"/>
      <c r="P402" s="213">
        <f>P403+P436+P453+P469+P485+P529+P539+P576+P580+P629+P646+P662</f>
        <v>0</v>
      </c>
      <c r="Q402" s="212"/>
      <c r="R402" s="213">
        <f>R403+R436+R453+R469+R485+R529+R539+R576+R580+R629+R646+R662</f>
        <v>21.363661630000003</v>
      </c>
      <c r="S402" s="212"/>
      <c r="T402" s="214">
        <f>T403+T436+T453+T469+T485+T529+T539+T576+T580+T629+T646+T662</f>
        <v>7.61157483</v>
      </c>
      <c r="AR402" s="215" t="s">
        <v>79</v>
      </c>
      <c r="AT402" s="216" t="s">
        <v>68</v>
      </c>
      <c r="AU402" s="216" t="s">
        <v>69</v>
      </c>
      <c r="AY402" s="215" t="s">
        <v>146</v>
      </c>
      <c r="BK402" s="217">
        <f>BK403+BK436+BK453+BK469+BK485+BK529+BK539+BK576+BK580+BK629+BK646+BK662</f>
        <v>0</v>
      </c>
    </row>
    <row r="403" spans="2:63" s="10" customFormat="1" ht="19.9" customHeight="1">
      <c r="B403" s="204"/>
      <c r="C403" s="205"/>
      <c r="D403" s="206" t="s">
        <v>68</v>
      </c>
      <c r="E403" s="218" t="s">
        <v>623</v>
      </c>
      <c r="F403" s="218" t="s">
        <v>624</v>
      </c>
      <c r="G403" s="205"/>
      <c r="H403" s="205"/>
      <c r="I403" s="208"/>
      <c r="J403" s="219">
        <f>BK403</f>
        <v>0</v>
      </c>
      <c r="K403" s="205"/>
      <c r="L403" s="210"/>
      <c r="M403" s="211"/>
      <c r="N403" s="212"/>
      <c r="O403" s="212"/>
      <c r="P403" s="213">
        <f>SUM(P404:P435)</f>
        <v>0</v>
      </c>
      <c r="Q403" s="212"/>
      <c r="R403" s="213">
        <f>SUM(R404:R435)</f>
        <v>0.08767370000000001</v>
      </c>
      <c r="S403" s="212"/>
      <c r="T403" s="214">
        <f>SUM(T404:T435)</f>
        <v>0</v>
      </c>
      <c r="AR403" s="215" t="s">
        <v>79</v>
      </c>
      <c r="AT403" s="216" t="s">
        <v>68</v>
      </c>
      <c r="AU403" s="216" t="s">
        <v>77</v>
      </c>
      <c r="AY403" s="215" t="s">
        <v>146</v>
      </c>
      <c r="BK403" s="217">
        <f>SUM(BK404:BK435)</f>
        <v>0</v>
      </c>
    </row>
    <row r="404" spans="2:65" s="1" customFormat="1" ht="25.5" customHeight="1">
      <c r="B404" s="45"/>
      <c r="C404" s="220" t="s">
        <v>625</v>
      </c>
      <c r="D404" s="220" t="s">
        <v>148</v>
      </c>
      <c r="E404" s="221" t="s">
        <v>626</v>
      </c>
      <c r="F404" s="222" t="s">
        <v>627</v>
      </c>
      <c r="G404" s="223" t="s">
        <v>151</v>
      </c>
      <c r="H404" s="224">
        <v>6.171</v>
      </c>
      <c r="I404" s="225"/>
      <c r="J404" s="226">
        <f>ROUND(I404*H404,2)</f>
        <v>0</v>
      </c>
      <c r="K404" s="222" t="s">
        <v>152</v>
      </c>
      <c r="L404" s="71"/>
      <c r="M404" s="227" t="s">
        <v>21</v>
      </c>
      <c r="N404" s="228" t="s">
        <v>40</v>
      </c>
      <c r="O404" s="46"/>
      <c r="P404" s="229">
        <f>O404*H404</f>
        <v>0</v>
      </c>
      <c r="Q404" s="229">
        <v>0</v>
      </c>
      <c r="R404" s="229">
        <f>Q404*H404</f>
        <v>0</v>
      </c>
      <c r="S404" s="229">
        <v>0</v>
      </c>
      <c r="T404" s="230">
        <f>S404*H404</f>
        <v>0</v>
      </c>
      <c r="AR404" s="23" t="s">
        <v>153</v>
      </c>
      <c r="AT404" s="23" t="s">
        <v>148</v>
      </c>
      <c r="AU404" s="23" t="s">
        <v>79</v>
      </c>
      <c r="AY404" s="23" t="s">
        <v>146</v>
      </c>
      <c r="BE404" s="231">
        <f>IF(N404="základní",J404,0)</f>
        <v>0</v>
      </c>
      <c r="BF404" s="231">
        <f>IF(N404="snížená",J404,0)</f>
        <v>0</v>
      </c>
      <c r="BG404" s="231">
        <f>IF(N404="zákl. přenesená",J404,0)</f>
        <v>0</v>
      </c>
      <c r="BH404" s="231">
        <f>IF(N404="sníž. přenesená",J404,0)</f>
        <v>0</v>
      </c>
      <c r="BI404" s="231">
        <f>IF(N404="nulová",J404,0)</f>
        <v>0</v>
      </c>
      <c r="BJ404" s="23" t="s">
        <v>77</v>
      </c>
      <c r="BK404" s="231">
        <f>ROUND(I404*H404,2)</f>
        <v>0</v>
      </c>
      <c r="BL404" s="23" t="s">
        <v>153</v>
      </c>
      <c r="BM404" s="23" t="s">
        <v>628</v>
      </c>
    </row>
    <row r="405" spans="2:47" s="1" customFormat="1" ht="13.5">
      <c r="B405" s="45"/>
      <c r="C405" s="73"/>
      <c r="D405" s="232" t="s">
        <v>155</v>
      </c>
      <c r="E405" s="73"/>
      <c r="F405" s="233" t="s">
        <v>629</v>
      </c>
      <c r="G405" s="73"/>
      <c r="H405" s="73"/>
      <c r="I405" s="190"/>
      <c r="J405" s="73"/>
      <c r="K405" s="73"/>
      <c r="L405" s="71"/>
      <c r="M405" s="234"/>
      <c r="N405" s="46"/>
      <c r="O405" s="46"/>
      <c r="P405" s="46"/>
      <c r="Q405" s="46"/>
      <c r="R405" s="46"/>
      <c r="S405" s="46"/>
      <c r="T405" s="94"/>
      <c r="AT405" s="23" t="s">
        <v>155</v>
      </c>
      <c r="AU405" s="23" t="s">
        <v>79</v>
      </c>
    </row>
    <row r="406" spans="2:51" s="11" customFormat="1" ht="13.5">
      <c r="B406" s="235"/>
      <c r="C406" s="236"/>
      <c r="D406" s="232" t="s">
        <v>157</v>
      </c>
      <c r="E406" s="237" t="s">
        <v>21</v>
      </c>
      <c r="F406" s="238" t="s">
        <v>630</v>
      </c>
      <c r="G406" s="236"/>
      <c r="H406" s="239">
        <v>6.171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AT406" s="245" t="s">
        <v>157</v>
      </c>
      <c r="AU406" s="245" t="s">
        <v>79</v>
      </c>
      <c r="AV406" s="11" t="s">
        <v>79</v>
      </c>
      <c r="AW406" s="11" t="s">
        <v>33</v>
      </c>
      <c r="AX406" s="11" t="s">
        <v>77</v>
      </c>
      <c r="AY406" s="245" t="s">
        <v>146</v>
      </c>
    </row>
    <row r="407" spans="2:65" s="1" customFormat="1" ht="16.5" customHeight="1">
      <c r="B407" s="45"/>
      <c r="C407" s="267" t="s">
        <v>631</v>
      </c>
      <c r="D407" s="267" t="s">
        <v>389</v>
      </c>
      <c r="E407" s="268" t="s">
        <v>632</v>
      </c>
      <c r="F407" s="269" t="s">
        <v>633</v>
      </c>
      <c r="G407" s="270" t="s">
        <v>196</v>
      </c>
      <c r="H407" s="271">
        <v>0.002</v>
      </c>
      <c r="I407" s="272"/>
      <c r="J407" s="273">
        <f>ROUND(I407*H407,2)</f>
        <v>0</v>
      </c>
      <c r="K407" s="269" t="s">
        <v>152</v>
      </c>
      <c r="L407" s="274"/>
      <c r="M407" s="275" t="s">
        <v>21</v>
      </c>
      <c r="N407" s="276" t="s">
        <v>40</v>
      </c>
      <c r="O407" s="46"/>
      <c r="P407" s="229">
        <f>O407*H407</f>
        <v>0</v>
      </c>
      <c r="Q407" s="229">
        <v>1</v>
      </c>
      <c r="R407" s="229">
        <f>Q407*H407</f>
        <v>0.002</v>
      </c>
      <c r="S407" s="229">
        <v>0</v>
      </c>
      <c r="T407" s="230">
        <f>S407*H407</f>
        <v>0</v>
      </c>
      <c r="AR407" s="23" t="s">
        <v>355</v>
      </c>
      <c r="AT407" s="23" t="s">
        <v>389</v>
      </c>
      <c r="AU407" s="23" t="s">
        <v>79</v>
      </c>
      <c r="AY407" s="23" t="s">
        <v>146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23" t="s">
        <v>77</v>
      </c>
      <c r="BK407" s="231">
        <f>ROUND(I407*H407,2)</f>
        <v>0</v>
      </c>
      <c r="BL407" s="23" t="s">
        <v>153</v>
      </c>
      <c r="BM407" s="23" t="s">
        <v>634</v>
      </c>
    </row>
    <row r="408" spans="2:47" s="1" customFormat="1" ht="13.5">
      <c r="B408" s="45"/>
      <c r="C408" s="73"/>
      <c r="D408" s="232" t="s">
        <v>155</v>
      </c>
      <c r="E408" s="73"/>
      <c r="F408" s="233" t="s">
        <v>635</v>
      </c>
      <c r="G408" s="73"/>
      <c r="H408" s="73"/>
      <c r="I408" s="190"/>
      <c r="J408" s="73"/>
      <c r="K408" s="73"/>
      <c r="L408" s="71"/>
      <c r="M408" s="234"/>
      <c r="N408" s="46"/>
      <c r="O408" s="46"/>
      <c r="P408" s="46"/>
      <c r="Q408" s="46"/>
      <c r="R408" s="46"/>
      <c r="S408" s="46"/>
      <c r="T408" s="94"/>
      <c r="AT408" s="23" t="s">
        <v>155</v>
      </c>
      <c r="AU408" s="23" t="s">
        <v>79</v>
      </c>
    </row>
    <row r="409" spans="2:47" s="1" customFormat="1" ht="13.5">
      <c r="B409" s="45"/>
      <c r="C409" s="73"/>
      <c r="D409" s="232" t="s">
        <v>636</v>
      </c>
      <c r="E409" s="73"/>
      <c r="F409" s="277" t="s">
        <v>637</v>
      </c>
      <c r="G409" s="73"/>
      <c r="H409" s="73"/>
      <c r="I409" s="190"/>
      <c r="J409" s="73"/>
      <c r="K409" s="73"/>
      <c r="L409" s="71"/>
      <c r="M409" s="234"/>
      <c r="N409" s="46"/>
      <c r="O409" s="46"/>
      <c r="P409" s="46"/>
      <c r="Q409" s="46"/>
      <c r="R409" s="46"/>
      <c r="S409" s="46"/>
      <c r="T409" s="94"/>
      <c r="AT409" s="23" t="s">
        <v>636</v>
      </c>
      <c r="AU409" s="23" t="s">
        <v>79</v>
      </c>
    </row>
    <row r="410" spans="2:51" s="11" customFormat="1" ht="13.5">
      <c r="B410" s="235"/>
      <c r="C410" s="236"/>
      <c r="D410" s="232" t="s">
        <v>157</v>
      </c>
      <c r="E410" s="237" t="s">
        <v>21</v>
      </c>
      <c r="F410" s="238" t="s">
        <v>630</v>
      </c>
      <c r="G410" s="236"/>
      <c r="H410" s="239">
        <v>6.171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AT410" s="245" t="s">
        <v>157</v>
      </c>
      <c r="AU410" s="245" t="s">
        <v>79</v>
      </c>
      <c r="AV410" s="11" t="s">
        <v>79</v>
      </c>
      <c r="AW410" s="11" t="s">
        <v>33</v>
      </c>
      <c r="AX410" s="11" t="s">
        <v>77</v>
      </c>
      <c r="AY410" s="245" t="s">
        <v>146</v>
      </c>
    </row>
    <row r="411" spans="2:51" s="11" customFormat="1" ht="13.5">
      <c r="B411" s="235"/>
      <c r="C411" s="236"/>
      <c r="D411" s="232" t="s">
        <v>157</v>
      </c>
      <c r="E411" s="236"/>
      <c r="F411" s="238" t="s">
        <v>638</v>
      </c>
      <c r="G411" s="236"/>
      <c r="H411" s="239">
        <v>0.002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AT411" s="245" t="s">
        <v>157</v>
      </c>
      <c r="AU411" s="245" t="s">
        <v>79</v>
      </c>
      <c r="AV411" s="11" t="s">
        <v>79</v>
      </c>
      <c r="AW411" s="11" t="s">
        <v>6</v>
      </c>
      <c r="AX411" s="11" t="s">
        <v>77</v>
      </c>
      <c r="AY411" s="245" t="s">
        <v>146</v>
      </c>
    </row>
    <row r="412" spans="2:65" s="1" customFormat="1" ht="16.5" customHeight="1">
      <c r="B412" s="45"/>
      <c r="C412" s="220" t="s">
        <v>639</v>
      </c>
      <c r="D412" s="220" t="s">
        <v>148</v>
      </c>
      <c r="E412" s="221" t="s">
        <v>640</v>
      </c>
      <c r="F412" s="222" t="s">
        <v>641</v>
      </c>
      <c r="G412" s="223" t="s">
        <v>151</v>
      </c>
      <c r="H412" s="224">
        <v>9.607</v>
      </c>
      <c r="I412" s="225"/>
      <c r="J412" s="226">
        <f>ROUND(I412*H412,2)</f>
        <v>0</v>
      </c>
      <c r="K412" s="222" t="s">
        <v>152</v>
      </c>
      <c r="L412" s="71"/>
      <c r="M412" s="227" t="s">
        <v>21</v>
      </c>
      <c r="N412" s="228" t="s">
        <v>40</v>
      </c>
      <c r="O412" s="46"/>
      <c r="P412" s="229">
        <f>O412*H412</f>
        <v>0</v>
      </c>
      <c r="Q412" s="229">
        <v>0</v>
      </c>
      <c r="R412" s="229">
        <f>Q412*H412</f>
        <v>0</v>
      </c>
      <c r="S412" s="229">
        <v>0</v>
      </c>
      <c r="T412" s="230">
        <f>S412*H412</f>
        <v>0</v>
      </c>
      <c r="AR412" s="23" t="s">
        <v>153</v>
      </c>
      <c r="AT412" s="23" t="s">
        <v>148</v>
      </c>
      <c r="AU412" s="23" t="s">
        <v>79</v>
      </c>
      <c r="AY412" s="23" t="s">
        <v>146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77</v>
      </c>
      <c r="BK412" s="231">
        <f>ROUND(I412*H412,2)</f>
        <v>0</v>
      </c>
      <c r="BL412" s="23" t="s">
        <v>153</v>
      </c>
      <c r="BM412" s="23" t="s">
        <v>642</v>
      </c>
    </row>
    <row r="413" spans="2:47" s="1" customFormat="1" ht="13.5">
      <c r="B413" s="45"/>
      <c r="C413" s="73"/>
      <c r="D413" s="232" t="s">
        <v>155</v>
      </c>
      <c r="E413" s="73"/>
      <c r="F413" s="233" t="s">
        <v>643</v>
      </c>
      <c r="G413" s="73"/>
      <c r="H413" s="73"/>
      <c r="I413" s="190"/>
      <c r="J413" s="73"/>
      <c r="K413" s="73"/>
      <c r="L413" s="71"/>
      <c r="M413" s="234"/>
      <c r="N413" s="46"/>
      <c r="O413" s="46"/>
      <c r="P413" s="46"/>
      <c r="Q413" s="46"/>
      <c r="R413" s="46"/>
      <c r="S413" s="46"/>
      <c r="T413" s="94"/>
      <c r="AT413" s="23" t="s">
        <v>155</v>
      </c>
      <c r="AU413" s="23" t="s">
        <v>79</v>
      </c>
    </row>
    <row r="414" spans="2:51" s="11" customFormat="1" ht="13.5">
      <c r="B414" s="235"/>
      <c r="C414" s="236"/>
      <c r="D414" s="232" t="s">
        <v>157</v>
      </c>
      <c r="E414" s="237" t="s">
        <v>21</v>
      </c>
      <c r="F414" s="238" t="s">
        <v>387</v>
      </c>
      <c r="G414" s="236"/>
      <c r="H414" s="239">
        <v>9.607</v>
      </c>
      <c r="I414" s="240"/>
      <c r="J414" s="236"/>
      <c r="K414" s="236"/>
      <c r="L414" s="241"/>
      <c r="M414" s="242"/>
      <c r="N414" s="243"/>
      <c r="O414" s="243"/>
      <c r="P414" s="243"/>
      <c r="Q414" s="243"/>
      <c r="R414" s="243"/>
      <c r="S414" s="243"/>
      <c r="T414" s="244"/>
      <c r="AT414" s="245" t="s">
        <v>157</v>
      </c>
      <c r="AU414" s="245" t="s">
        <v>79</v>
      </c>
      <c r="AV414" s="11" t="s">
        <v>79</v>
      </c>
      <c r="AW414" s="11" t="s">
        <v>33</v>
      </c>
      <c r="AX414" s="11" t="s">
        <v>77</v>
      </c>
      <c r="AY414" s="245" t="s">
        <v>146</v>
      </c>
    </row>
    <row r="415" spans="2:65" s="1" customFormat="1" ht="16.5" customHeight="1">
      <c r="B415" s="45"/>
      <c r="C415" s="267" t="s">
        <v>644</v>
      </c>
      <c r="D415" s="267" t="s">
        <v>389</v>
      </c>
      <c r="E415" s="268" t="s">
        <v>632</v>
      </c>
      <c r="F415" s="269" t="s">
        <v>633</v>
      </c>
      <c r="G415" s="270" t="s">
        <v>196</v>
      </c>
      <c r="H415" s="271">
        <v>0.003</v>
      </c>
      <c r="I415" s="272"/>
      <c r="J415" s="273">
        <f>ROUND(I415*H415,2)</f>
        <v>0</v>
      </c>
      <c r="K415" s="269" t="s">
        <v>152</v>
      </c>
      <c r="L415" s="274"/>
      <c r="M415" s="275" t="s">
        <v>21</v>
      </c>
      <c r="N415" s="276" t="s">
        <v>40</v>
      </c>
      <c r="O415" s="46"/>
      <c r="P415" s="229">
        <f>O415*H415</f>
        <v>0</v>
      </c>
      <c r="Q415" s="229">
        <v>1</v>
      </c>
      <c r="R415" s="229">
        <f>Q415*H415</f>
        <v>0.003</v>
      </c>
      <c r="S415" s="229">
        <v>0</v>
      </c>
      <c r="T415" s="230">
        <f>S415*H415</f>
        <v>0</v>
      </c>
      <c r="AR415" s="23" t="s">
        <v>355</v>
      </c>
      <c r="AT415" s="23" t="s">
        <v>389</v>
      </c>
      <c r="AU415" s="23" t="s">
        <v>79</v>
      </c>
      <c r="AY415" s="23" t="s">
        <v>146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23" t="s">
        <v>77</v>
      </c>
      <c r="BK415" s="231">
        <f>ROUND(I415*H415,2)</f>
        <v>0</v>
      </c>
      <c r="BL415" s="23" t="s">
        <v>153</v>
      </c>
      <c r="BM415" s="23" t="s">
        <v>645</v>
      </c>
    </row>
    <row r="416" spans="2:47" s="1" customFormat="1" ht="13.5">
      <c r="B416" s="45"/>
      <c r="C416" s="73"/>
      <c r="D416" s="232" t="s">
        <v>155</v>
      </c>
      <c r="E416" s="73"/>
      <c r="F416" s="233" t="s">
        <v>635</v>
      </c>
      <c r="G416" s="73"/>
      <c r="H416" s="73"/>
      <c r="I416" s="190"/>
      <c r="J416" s="73"/>
      <c r="K416" s="73"/>
      <c r="L416" s="71"/>
      <c r="M416" s="234"/>
      <c r="N416" s="46"/>
      <c r="O416" s="46"/>
      <c r="P416" s="46"/>
      <c r="Q416" s="46"/>
      <c r="R416" s="46"/>
      <c r="S416" s="46"/>
      <c r="T416" s="94"/>
      <c r="AT416" s="23" t="s">
        <v>155</v>
      </c>
      <c r="AU416" s="23" t="s">
        <v>79</v>
      </c>
    </row>
    <row r="417" spans="2:47" s="1" customFormat="1" ht="13.5">
      <c r="B417" s="45"/>
      <c r="C417" s="73"/>
      <c r="D417" s="232" t="s">
        <v>636</v>
      </c>
      <c r="E417" s="73"/>
      <c r="F417" s="277" t="s">
        <v>637</v>
      </c>
      <c r="G417" s="73"/>
      <c r="H417" s="73"/>
      <c r="I417" s="190"/>
      <c r="J417" s="73"/>
      <c r="K417" s="73"/>
      <c r="L417" s="71"/>
      <c r="M417" s="234"/>
      <c r="N417" s="46"/>
      <c r="O417" s="46"/>
      <c r="P417" s="46"/>
      <c r="Q417" s="46"/>
      <c r="R417" s="46"/>
      <c r="S417" s="46"/>
      <c r="T417" s="94"/>
      <c r="AT417" s="23" t="s">
        <v>636</v>
      </c>
      <c r="AU417" s="23" t="s">
        <v>79</v>
      </c>
    </row>
    <row r="418" spans="2:51" s="11" customFormat="1" ht="13.5">
      <c r="B418" s="235"/>
      <c r="C418" s="236"/>
      <c r="D418" s="232" t="s">
        <v>157</v>
      </c>
      <c r="E418" s="237" t="s">
        <v>21</v>
      </c>
      <c r="F418" s="238" t="s">
        <v>387</v>
      </c>
      <c r="G418" s="236"/>
      <c r="H418" s="239">
        <v>9.607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AT418" s="245" t="s">
        <v>157</v>
      </c>
      <c r="AU418" s="245" t="s">
        <v>79</v>
      </c>
      <c r="AV418" s="11" t="s">
        <v>79</v>
      </c>
      <c r="AW418" s="11" t="s">
        <v>33</v>
      </c>
      <c r="AX418" s="11" t="s">
        <v>77</v>
      </c>
      <c r="AY418" s="245" t="s">
        <v>146</v>
      </c>
    </row>
    <row r="419" spans="2:51" s="11" customFormat="1" ht="13.5">
      <c r="B419" s="235"/>
      <c r="C419" s="236"/>
      <c r="D419" s="232" t="s">
        <v>157</v>
      </c>
      <c r="E419" s="236"/>
      <c r="F419" s="238" t="s">
        <v>646</v>
      </c>
      <c r="G419" s="236"/>
      <c r="H419" s="239">
        <v>0.003</v>
      </c>
      <c r="I419" s="240"/>
      <c r="J419" s="236"/>
      <c r="K419" s="236"/>
      <c r="L419" s="241"/>
      <c r="M419" s="242"/>
      <c r="N419" s="243"/>
      <c r="O419" s="243"/>
      <c r="P419" s="243"/>
      <c r="Q419" s="243"/>
      <c r="R419" s="243"/>
      <c r="S419" s="243"/>
      <c r="T419" s="244"/>
      <c r="AT419" s="245" t="s">
        <v>157</v>
      </c>
      <c r="AU419" s="245" t="s">
        <v>79</v>
      </c>
      <c r="AV419" s="11" t="s">
        <v>79</v>
      </c>
      <c r="AW419" s="11" t="s">
        <v>6</v>
      </c>
      <c r="AX419" s="11" t="s">
        <v>77</v>
      </c>
      <c r="AY419" s="245" t="s">
        <v>146</v>
      </c>
    </row>
    <row r="420" spans="2:65" s="1" customFormat="1" ht="16.5" customHeight="1">
      <c r="B420" s="45"/>
      <c r="C420" s="220" t="s">
        <v>647</v>
      </c>
      <c r="D420" s="220" t="s">
        <v>148</v>
      </c>
      <c r="E420" s="221" t="s">
        <v>648</v>
      </c>
      <c r="F420" s="222" t="s">
        <v>649</v>
      </c>
      <c r="G420" s="223" t="s">
        <v>151</v>
      </c>
      <c r="H420" s="224">
        <v>6.171</v>
      </c>
      <c r="I420" s="225"/>
      <c r="J420" s="226">
        <f>ROUND(I420*H420,2)</f>
        <v>0</v>
      </c>
      <c r="K420" s="222" t="s">
        <v>152</v>
      </c>
      <c r="L420" s="71"/>
      <c r="M420" s="227" t="s">
        <v>21</v>
      </c>
      <c r="N420" s="228" t="s">
        <v>40</v>
      </c>
      <c r="O420" s="46"/>
      <c r="P420" s="229">
        <f>O420*H420</f>
        <v>0</v>
      </c>
      <c r="Q420" s="229">
        <v>0.0004</v>
      </c>
      <c r="R420" s="229">
        <f>Q420*H420</f>
        <v>0.0024684000000000004</v>
      </c>
      <c r="S420" s="229">
        <v>0</v>
      </c>
      <c r="T420" s="230">
        <f>S420*H420</f>
        <v>0</v>
      </c>
      <c r="AR420" s="23" t="s">
        <v>153</v>
      </c>
      <c r="AT420" s="23" t="s">
        <v>148</v>
      </c>
      <c r="AU420" s="23" t="s">
        <v>79</v>
      </c>
      <c r="AY420" s="23" t="s">
        <v>146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23" t="s">
        <v>77</v>
      </c>
      <c r="BK420" s="231">
        <f>ROUND(I420*H420,2)</f>
        <v>0</v>
      </c>
      <c r="BL420" s="23" t="s">
        <v>153</v>
      </c>
      <c r="BM420" s="23" t="s">
        <v>650</v>
      </c>
    </row>
    <row r="421" spans="2:47" s="1" customFormat="1" ht="13.5">
      <c r="B421" s="45"/>
      <c r="C421" s="73"/>
      <c r="D421" s="232" t="s">
        <v>155</v>
      </c>
      <c r="E421" s="73"/>
      <c r="F421" s="233" t="s">
        <v>651</v>
      </c>
      <c r="G421" s="73"/>
      <c r="H421" s="73"/>
      <c r="I421" s="190"/>
      <c r="J421" s="73"/>
      <c r="K421" s="73"/>
      <c r="L421" s="71"/>
      <c r="M421" s="234"/>
      <c r="N421" s="46"/>
      <c r="O421" s="46"/>
      <c r="P421" s="46"/>
      <c r="Q421" s="46"/>
      <c r="R421" s="46"/>
      <c r="S421" s="46"/>
      <c r="T421" s="94"/>
      <c r="AT421" s="23" t="s">
        <v>155</v>
      </c>
      <c r="AU421" s="23" t="s">
        <v>79</v>
      </c>
    </row>
    <row r="422" spans="2:51" s="11" customFormat="1" ht="13.5">
      <c r="B422" s="235"/>
      <c r="C422" s="236"/>
      <c r="D422" s="232" t="s">
        <v>157</v>
      </c>
      <c r="E422" s="237" t="s">
        <v>21</v>
      </c>
      <c r="F422" s="238" t="s">
        <v>630</v>
      </c>
      <c r="G422" s="236"/>
      <c r="H422" s="239">
        <v>6.171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AT422" s="245" t="s">
        <v>157</v>
      </c>
      <c r="AU422" s="245" t="s">
        <v>79</v>
      </c>
      <c r="AV422" s="11" t="s">
        <v>79</v>
      </c>
      <c r="AW422" s="11" t="s">
        <v>33</v>
      </c>
      <c r="AX422" s="11" t="s">
        <v>77</v>
      </c>
      <c r="AY422" s="245" t="s">
        <v>146</v>
      </c>
    </row>
    <row r="423" spans="2:65" s="1" customFormat="1" ht="16.5" customHeight="1">
      <c r="B423" s="45"/>
      <c r="C423" s="267" t="s">
        <v>652</v>
      </c>
      <c r="D423" s="267" t="s">
        <v>389</v>
      </c>
      <c r="E423" s="268" t="s">
        <v>653</v>
      </c>
      <c r="F423" s="269" t="s">
        <v>654</v>
      </c>
      <c r="G423" s="270" t="s">
        <v>151</v>
      </c>
      <c r="H423" s="271">
        <v>7.097</v>
      </c>
      <c r="I423" s="272"/>
      <c r="J423" s="273">
        <f>ROUND(I423*H423,2)</f>
        <v>0</v>
      </c>
      <c r="K423" s="269" t="s">
        <v>21</v>
      </c>
      <c r="L423" s="274"/>
      <c r="M423" s="275" t="s">
        <v>21</v>
      </c>
      <c r="N423" s="276" t="s">
        <v>40</v>
      </c>
      <c r="O423" s="46"/>
      <c r="P423" s="229">
        <f>O423*H423</f>
        <v>0</v>
      </c>
      <c r="Q423" s="229">
        <v>0.0041</v>
      </c>
      <c r="R423" s="229">
        <f>Q423*H423</f>
        <v>0.029097700000000004</v>
      </c>
      <c r="S423" s="229">
        <v>0</v>
      </c>
      <c r="T423" s="230">
        <f>S423*H423</f>
        <v>0</v>
      </c>
      <c r="AR423" s="23" t="s">
        <v>355</v>
      </c>
      <c r="AT423" s="23" t="s">
        <v>389</v>
      </c>
      <c r="AU423" s="23" t="s">
        <v>79</v>
      </c>
      <c r="AY423" s="23" t="s">
        <v>146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23" t="s">
        <v>77</v>
      </c>
      <c r="BK423" s="231">
        <f>ROUND(I423*H423,2)</f>
        <v>0</v>
      </c>
      <c r="BL423" s="23" t="s">
        <v>153</v>
      </c>
      <c r="BM423" s="23" t="s">
        <v>655</v>
      </c>
    </row>
    <row r="424" spans="2:47" s="1" customFormat="1" ht="13.5">
      <c r="B424" s="45"/>
      <c r="C424" s="73"/>
      <c r="D424" s="232" t="s">
        <v>155</v>
      </c>
      <c r="E424" s="73"/>
      <c r="F424" s="233" t="s">
        <v>654</v>
      </c>
      <c r="G424" s="73"/>
      <c r="H424" s="73"/>
      <c r="I424" s="190"/>
      <c r="J424" s="73"/>
      <c r="K424" s="73"/>
      <c r="L424" s="71"/>
      <c r="M424" s="234"/>
      <c r="N424" s="46"/>
      <c r="O424" s="46"/>
      <c r="P424" s="46"/>
      <c r="Q424" s="46"/>
      <c r="R424" s="46"/>
      <c r="S424" s="46"/>
      <c r="T424" s="94"/>
      <c r="AT424" s="23" t="s">
        <v>155</v>
      </c>
      <c r="AU424" s="23" t="s">
        <v>79</v>
      </c>
    </row>
    <row r="425" spans="2:51" s="11" customFormat="1" ht="13.5">
      <c r="B425" s="235"/>
      <c r="C425" s="236"/>
      <c r="D425" s="232" t="s">
        <v>157</v>
      </c>
      <c r="E425" s="237" t="s">
        <v>21</v>
      </c>
      <c r="F425" s="238" t="s">
        <v>630</v>
      </c>
      <c r="G425" s="236"/>
      <c r="H425" s="239">
        <v>6.171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AT425" s="245" t="s">
        <v>157</v>
      </c>
      <c r="AU425" s="245" t="s">
        <v>79</v>
      </c>
      <c r="AV425" s="11" t="s">
        <v>79</v>
      </c>
      <c r="AW425" s="11" t="s">
        <v>33</v>
      </c>
      <c r="AX425" s="11" t="s">
        <v>77</v>
      </c>
      <c r="AY425" s="245" t="s">
        <v>146</v>
      </c>
    </row>
    <row r="426" spans="2:51" s="11" customFormat="1" ht="13.5">
      <c r="B426" s="235"/>
      <c r="C426" s="236"/>
      <c r="D426" s="232" t="s">
        <v>157</v>
      </c>
      <c r="E426" s="236"/>
      <c r="F426" s="238" t="s">
        <v>656</v>
      </c>
      <c r="G426" s="236"/>
      <c r="H426" s="239">
        <v>7.097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AT426" s="245" t="s">
        <v>157</v>
      </c>
      <c r="AU426" s="245" t="s">
        <v>79</v>
      </c>
      <c r="AV426" s="11" t="s">
        <v>79</v>
      </c>
      <c r="AW426" s="11" t="s">
        <v>6</v>
      </c>
      <c r="AX426" s="11" t="s">
        <v>77</v>
      </c>
      <c r="AY426" s="245" t="s">
        <v>146</v>
      </c>
    </row>
    <row r="427" spans="2:65" s="1" customFormat="1" ht="16.5" customHeight="1">
      <c r="B427" s="45"/>
      <c r="C427" s="220" t="s">
        <v>657</v>
      </c>
      <c r="D427" s="220" t="s">
        <v>148</v>
      </c>
      <c r="E427" s="221" t="s">
        <v>658</v>
      </c>
      <c r="F427" s="222" t="s">
        <v>659</v>
      </c>
      <c r="G427" s="223" t="s">
        <v>151</v>
      </c>
      <c r="H427" s="224">
        <v>9.607</v>
      </c>
      <c r="I427" s="225"/>
      <c r="J427" s="226">
        <f>ROUND(I427*H427,2)</f>
        <v>0</v>
      </c>
      <c r="K427" s="222" t="s">
        <v>152</v>
      </c>
      <c r="L427" s="71"/>
      <c r="M427" s="227" t="s">
        <v>21</v>
      </c>
      <c r="N427" s="228" t="s">
        <v>40</v>
      </c>
      <c r="O427" s="46"/>
      <c r="P427" s="229">
        <f>O427*H427</f>
        <v>0</v>
      </c>
      <c r="Q427" s="229">
        <v>0.0004</v>
      </c>
      <c r="R427" s="229">
        <f>Q427*H427</f>
        <v>0.0038428</v>
      </c>
      <c r="S427" s="229">
        <v>0</v>
      </c>
      <c r="T427" s="230">
        <f>S427*H427</f>
        <v>0</v>
      </c>
      <c r="AR427" s="23" t="s">
        <v>153</v>
      </c>
      <c r="AT427" s="23" t="s">
        <v>148</v>
      </c>
      <c r="AU427" s="23" t="s">
        <v>79</v>
      </c>
      <c r="AY427" s="23" t="s">
        <v>146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23" t="s">
        <v>77</v>
      </c>
      <c r="BK427" s="231">
        <f>ROUND(I427*H427,2)</f>
        <v>0</v>
      </c>
      <c r="BL427" s="23" t="s">
        <v>153</v>
      </c>
      <c r="BM427" s="23" t="s">
        <v>660</v>
      </c>
    </row>
    <row r="428" spans="2:47" s="1" customFormat="1" ht="13.5">
      <c r="B428" s="45"/>
      <c r="C428" s="73"/>
      <c r="D428" s="232" t="s">
        <v>155</v>
      </c>
      <c r="E428" s="73"/>
      <c r="F428" s="233" t="s">
        <v>661</v>
      </c>
      <c r="G428" s="73"/>
      <c r="H428" s="73"/>
      <c r="I428" s="190"/>
      <c r="J428" s="73"/>
      <c r="K428" s="73"/>
      <c r="L428" s="71"/>
      <c r="M428" s="234"/>
      <c r="N428" s="46"/>
      <c r="O428" s="46"/>
      <c r="P428" s="46"/>
      <c r="Q428" s="46"/>
      <c r="R428" s="46"/>
      <c r="S428" s="46"/>
      <c r="T428" s="94"/>
      <c r="AT428" s="23" t="s">
        <v>155</v>
      </c>
      <c r="AU428" s="23" t="s">
        <v>79</v>
      </c>
    </row>
    <row r="429" spans="2:51" s="11" customFormat="1" ht="13.5">
      <c r="B429" s="235"/>
      <c r="C429" s="236"/>
      <c r="D429" s="232" t="s">
        <v>157</v>
      </c>
      <c r="E429" s="237" t="s">
        <v>21</v>
      </c>
      <c r="F429" s="238" t="s">
        <v>387</v>
      </c>
      <c r="G429" s="236"/>
      <c r="H429" s="239">
        <v>9.607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157</v>
      </c>
      <c r="AU429" s="245" t="s">
        <v>79</v>
      </c>
      <c r="AV429" s="11" t="s">
        <v>79</v>
      </c>
      <c r="AW429" s="11" t="s">
        <v>33</v>
      </c>
      <c r="AX429" s="11" t="s">
        <v>77</v>
      </c>
      <c r="AY429" s="245" t="s">
        <v>146</v>
      </c>
    </row>
    <row r="430" spans="2:65" s="1" customFormat="1" ht="16.5" customHeight="1">
      <c r="B430" s="45"/>
      <c r="C430" s="267" t="s">
        <v>662</v>
      </c>
      <c r="D430" s="267" t="s">
        <v>389</v>
      </c>
      <c r="E430" s="268" t="s">
        <v>653</v>
      </c>
      <c r="F430" s="269" t="s">
        <v>654</v>
      </c>
      <c r="G430" s="270" t="s">
        <v>151</v>
      </c>
      <c r="H430" s="271">
        <v>11.528</v>
      </c>
      <c r="I430" s="272"/>
      <c r="J430" s="273">
        <f>ROUND(I430*H430,2)</f>
        <v>0</v>
      </c>
      <c r="K430" s="269" t="s">
        <v>21</v>
      </c>
      <c r="L430" s="274"/>
      <c r="M430" s="275" t="s">
        <v>21</v>
      </c>
      <c r="N430" s="276" t="s">
        <v>40</v>
      </c>
      <c r="O430" s="46"/>
      <c r="P430" s="229">
        <f>O430*H430</f>
        <v>0</v>
      </c>
      <c r="Q430" s="229">
        <v>0.0041</v>
      </c>
      <c r="R430" s="229">
        <f>Q430*H430</f>
        <v>0.0472648</v>
      </c>
      <c r="S430" s="229">
        <v>0</v>
      </c>
      <c r="T430" s="230">
        <f>S430*H430</f>
        <v>0</v>
      </c>
      <c r="AR430" s="23" t="s">
        <v>355</v>
      </c>
      <c r="AT430" s="23" t="s">
        <v>389</v>
      </c>
      <c r="AU430" s="23" t="s">
        <v>79</v>
      </c>
      <c r="AY430" s="23" t="s">
        <v>146</v>
      </c>
      <c r="BE430" s="231">
        <f>IF(N430="základní",J430,0)</f>
        <v>0</v>
      </c>
      <c r="BF430" s="231">
        <f>IF(N430="snížená",J430,0)</f>
        <v>0</v>
      </c>
      <c r="BG430" s="231">
        <f>IF(N430="zákl. přenesená",J430,0)</f>
        <v>0</v>
      </c>
      <c r="BH430" s="231">
        <f>IF(N430="sníž. přenesená",J430,0)</f>
        <v>0</v>
      </c>
      <c r="BI430" s="231">
        <f>IF(N430="nulová",J430,0)</f>
        <v>0</v>
      </c>
      <c r="BJ430" s="23" t="s">
        <v>77</v>
      </c>
      <c r="BK430" s="231">
        <f>ROUND(I430*H430,2)</f>
        <v>0</v>
      </c>
      <c r="BL430" s="23" t="s">
        <v>153</v>
      </c>
      <c r="BM430" s="23" t="s">
        <v>663</v>
      </c>
    </row>
    <row r="431" spans="2:47" s="1" customFormat="1" ht="13.5">
      <c r="B431" s="45"/>
      <c r="C431" s="73"/>
      <c r="D431" s="232" t="s">
        <v>155</v>
      </c>
      <c r="E431" s="73"/>
      <c r="F431" s="233" t="s">
        <v>654</v>
      </c>
      <c r="G431" s="73"/>
      <c r="H431" s="73"/>
      <c r="I431" s="190"/>
      <c r="J431" s="73"/>
      <c r="K431" s="73"/>
      <c r="L431" s="71"/>
      <c r="M431" s="234"/>
      <c r="N431" s="46"/>
      <c r="O431" s="46"/>
      <c r="P431" s="46"/>
      <c r="Q431" s="46"/>
      <c r="R431" s="46"/>
      <c r="S431" s="46"/>
      <c r="T431" s="94"/>
      <c r="AT431" s="23" t="s">
        <v>155</v>
      </c>
      <c r="AU431" s="23" t="s">
        <v>79</v>
      </c>
    </row>
    <row r="432" spans="2:51" s="11" customFormat="1" ht="13.5">
      <c r="B432" s="235"/>
      <c r="C432" s="236"/>
      <c r="D432" s="232" t="s">
        <v>157</v>
      </c>
      <c r="E432" s="237" t="s">
        <v>21</v>
      </c>
      <c r="F432" s="238" t="s">
        <v>387</v>
      </c>
      <c r="G432" s="236"/>
      <c r="H432" s="239">
        <v>9.607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157</v>
      </c>
      <c r="AU432" s="245" t="s">
        <v>79</v>
      </c>
      <c r="AV432" s="11" t="s">
        <v>79</v>
      </c>
      <c r="AW432" s="11" t="s">
        <v>33</v>
      </c>
      <c r="AX432" s="11" t="s">
        <v>77</v>
      </c>
      <c r="AY432" s="245" t="s">
        <v>146</v>
      </c>
    </row>
    <row r="433" spans="2:51" s="11" customFormat="1" ht="13.5">
      <c r="B433" s="235"/>
      <c r="C433" s="236"/>
      <c r="D433" s="232" t="s">
        <v>157</v>
      </c>
      <c r="E433" s="236"/>
      <c r="F433" s="238" t="s">
        <v>664</v>
      </c>
      <c r="G433" s="236"/>
      <c r="H433" s="239">
        <v>11.528</v>
      </c>
      <c r="I433" s="240"/>
      <c r="J433" s="236"/>
      <c r="K433" s="236"/>
      <c r="L433" s="241"/>
      <c r="M433" s="242"/>
      <c r="N433" s="243"/>
      <c r="O433" s="243"/>
      <c r="P433" s="243"/>
      <c r="Q433" s="243"/>
      <c r="R433" s="243"/>
      <c r="S433" s="243"/>
      <c r="T433" s="244"/>
      <c r="AT433" s="245" t="s">
        <v>157</v>
      </c>
      <c r="AU433" s="245" t="s">
        <v>79</v>
      </c>
      <c r="AV433" s="11" t="s">
        <v>79</v>
      </c>
      <c r="AW433" s="11" t="s">
        <v>6</v>
      </c>
      <c r="AX433" s="11" t="s">
        <v>77</v>
      </c>
      <c r="AY433" s="245" t="s">
        <v>146</v>
      </c>
    </row>
    <row r="434" spans="2:65" s="1" customFormat="1" ht="25.5" customHeight="1">
      <c r="B434" s="45"/>
      <c r="C434" s="220" t="s">
        <v>665</v>
      </c>
      <c r="D434" s="220" t="s">
        <v>148</v>
      </c>
      <c r="E434" s="221" t="s">
        <v>666</v>
      </c>
      <c r="F434" s="222" t="s">
        <v>667</v>
      </c>
      <c r="G434" s="223" t="s">
        <v>196</v>
      </c>
      <c r="H434" s="224">
        <v>0.088</v>
      </c>
      <c r="I434" s="225"/>
      <c r="J434" s="226">
        <f>ROUND(I434*H434,2)</f>
        <v>0</v>
      </c>
      <c r="K434" s="222" t="s">
        <v>152</v>
      </c>
      <c r="L434" s="71"/>
      <c r="M434" s="227" t="s">
        <v>21</v>
      </c>
      <c r="N434" s="228" t="s">
        <v>40</v>
      </c>
      <c r="O434" s="46"/>
      <c r="P434" s="229">
        <f>O434*H434</f>
        <v>0</v>
      </c>
      <c r="Q434" s="229">
        <v>0</v>
      </c>
      <c r="R434" s="229">
        <f>Q434*H434</f>
        <v>0</v>
      </c>
      <c r="S434" s="229">
        <v>0</v>
      </c>
      <c r="T434" s="230">
        <f>S434*H434</f>
        <v>0</v>
      </c>
      <c r="AR434" s="23" t="s">
        <v>153</v>
      </c>
      <c r="AT434" s="23" t="s">
        <v>148</v>
      </c>
      <c r="AU434" s="23" t="s">
        <v>79</v>
      </c>
      <c r="AY434" s="23" t="s">
        <v>146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23" t="s">
        <v>77</v>
      </c>
      <c r="BK434" s="231">
        <f>ROUND(I434*H434,2)</f>
        <v>0</v>
      </c>
      <c r="BL434" s="23" t="s">
        <v>153</v>
      </c>
      <c r="BM434" s="23" t="s">
        <v>668</v>
      </c>
    </row>
    <row r="435" spans="2:47" s="1" customFormat="1" ht="13.5">
      <c r="B435" s="45"/>
      <c r="C435" s="73"/>
      <c r="D435" s="232" t="s">
        <v>155</v>
      </c>
      <c r="E435" s="73"/>
      <c r="F435" s="233" t="s">
        <v>669</v>
      </c>
      <c r="G435" s="73"/>
      <c r="H435" s="73"/>
      <c r="I435" s="190"/>
      <c r="J435" s="73"/>
      <c r="K435" s="73"/>
      <c r="L435" s="71"/>
      <c r="M435" s="234"/>
      <c r="N435" s="46"/>
      <c r="O435" s="46"/>
      <c r="P435" s="46"/>
      <c r="Q435" s="46"/>
      <c r="R435" s="46"/>
      <c r="S435" s="46"/>
      <c r="T435" s="94"/>
      <c r="AT435" s="23" t="s">
        <v>155</v>
      </c>
      <c r="AU435" s="23" t="s">
        <v>79</v>
      </c>
    </row>
    <row r="436" spans="2:63" s="10" customFormat="1" ht="29.85" customHeight="1">
      <c r="B436" s="204"/>
      <c r="C436" s="205"/>
      <c r="D436" s="206" t="s">
        <v>68</v>
      </c>
      <c r="E436" s="218" t="s">
        <v>670</v>
      </c>
      <c r="F436" s="218" t="s">
        <v>671</v>
      </c>
      <c r="G436" s="205"/>
      <c r="H436" s="205"/>
      <c r="I436" s="208"/>
      <c r="J436" s="219">
        <f>BK436</f>
        <v>0</v>
      </c>
      <c r="K436" s="205"/>
      <c r="L436" s="210"/>
      <c r="M436" s="211"/>
      <c r="N436" s="212"/>
      <c r="O436" s="212"/>
      <c r="P436" s="213">
        <f>SUM(P437:P452)</f>
        <v>0</v>
      </c>
      <c r="Q436" s="212"/>
      <c r="R436" s="213">
        <f>SUM(R437:R452)</f>
        <v>0.12438000000000002</v>
      </c>
      <c r="S436" s="212"/>
      <c r="T436" s="214">
        <f>SUM(T437:T452)</f>
        <v>0.06137</v>
      </c>
      <c r="AR436" s="215" t="s">
        <v>79</v>
      </c>
      <c r="AT436" s="216" t="s">
        <v>68</v>
      </c>
      <c r="AU436" s="216" t="s">
        <v>77</v>
      </c>
      <c r="AY436" s="215" t="s">
        <v>146</v>
      </c>
      <c r="BK436" s="217">
        <f>SUM(BK437:BK452)</f>
        <v>0</v>
      </c>
    </row>
    <row r="437" spans="2:65" s="1" customFormat="1" ht="16.5" customHeight="1">
      <c r="B437" s="45"/>
      <c r="C437" s="220" t="s">
        <v>672</v>
      </c>
      <c r="D437" s="220" t="s">
        <v>148</v>
      </c>
      <c r="E437" s="221" t="s">
        <v>673</v>
      </c>
      <c r="F437" s="222" t="s">
        <v>674</v>
      </c>
      <c r="G437" s="223" t="s">
        <v>675</v>
      </c>
      <c r="H437" s="224">
        <v>1</v>
      </c>
      <c r="I437" s="225"/>
      <c r="J437" s="226">
        <f>ROUND(I437*H437,2)</f>
        <v>0</v>
      </c>
      <c r="K437" s="222" t="s">
        <v>152</v>
      </c>
      <c r="L437" s="71"/>
      <c r="M437" s="227" t="s">
        <v>21</v>
      </c>
      <c r="N437" s="228" t="s">
        <v>40</v>
      </c>
      <c r="O437" s="46"/>
      <c r="P437" s="229">
        <f>O437*H437</f>
        <v>0</v>
      </c>
      <c r="Q437" s="229">
        <v>0</v>
      </c>
      <c r="R437" s="229">
        <f>Q437*H437</f>
        <v>0</v>
      </c>
      <c r="S437" s="229">
        <v>0.01933</v>
      </c>
      <c r="T437" s="230">
        <f>S437*H437</f>
        <v>0.01933</v>
      </c>
      <c r="AR437" s="23" t="s">
        <v>153</v>
      </c>
      <c r="AT437" s="23" t="s">
        <v>148</v>
      </c>
      <c r="AU437" s="23" t="s">
        <v>79</v>
      </c>
      <c r="AY437" s="23" t="s">
        <v>146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23" t="s">
        <v>77</v>
      </c>
      <c r="BK437" s="231">
        <f>ROUND(I437*H437,2)</f>
        <v>0</v>
      </c>
      <c r="BL437" s="23" t="s">
        <v>153</v>
      </c>
      <c r="BM437" s="23" t="s">
        <v>676</v>
      </c>
    </row>
    <row r="438" spans="2:47" s="1" customFormat="1" ht="13.5">
      <c r="B438" s="45"/>
      <c r="C438" s="73"/>
      <c r="D438" s="232" t="s">
        <v>155</v>
      </c>
      <c r="E438" s="73"/>
      <c r="F438" s="233" t="s">
        <v>677</v>
      </c>
      <c r="G438" s="73"/>
      <c r="H438" s="73"/>
      <c r="I438" s="190"/>
      <c r="J438" s="73"/>
      <c r="K438" s="73"/>
      <c r="L438" s="71"/>
      <c r="M438" s="234"/>
      <c r="N438" s="46"/>
      <c r="O438" s="46"/>
      <c r="P438" s="46"/>
      <c r="Q438" s="46"/>
      <c r="R438" s="46"/>
      <c r="S438" s="46"/>
      <c r="T438" s="94"/>
      <c r="AT438" s="23" t="s">
        <v>155</v>
      </c>
      <c r="AU438" s="23" t="s">
        <v>79</v>
      </c>
    </row>
    <row r="439" spans="2:51" s="11" customFormat="1" ht="13.5">
      <c r="B439" s="235"/>
      <c r="C439" s="236"/>
      <c r="D439" s="232" t="s">
        <v>157</v>
      </c>
      <c r="E439" s="237" t="s">
        <v>21</v>
      </c>
      <c r="F439" s="238" t="s">
        <v>536</v>
      </c>
      <c r="G439" s="236"/>
      <c r="H439" s="239">
        <v>1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AT439" s="245" t="s">
        <v>157</v>
      </c>
      <c r="AU439" s="245" t="s">
        <v>79</v>
      </c>
      <c r="AV439" s="11" t="s">
        <v>79</v>
      </c>
      <c r="AW439" s="11" t="s">
        <v>33</v>
      </c>
      <c r="AX439" s="11" t="s">
        <v>77</v>
      </c>
      <c r="AY439" s="245" t="s">
        <v>146</v>
      </c>
    </row>
    <row r="440" spans="2:65" s="1" customFormat="1" ht="16.5" customHeight="1">
      <c r="B440" s="45"/>
      <c r="C440" s="220" t="s">
        <v>678</v>
      </c>
      <c r="D440" s="220" t="s">
        <v>148</v>
      </c>
      <c r="E440" s="221" t="s">
        <v>679</v>
      </c>
      <c r="F440" s="222" t="s">
        <v>680</v>
      </c>
      <c r="G440" s="223" t="s">
        <v>675</v>
      </c>
      <c r="H440" s="224">
        <v>1</v>
      </c>
      <c r="I440" s="225"/>
      <c r="J440" s="226">
        <f>ROUND(I440*H440,2)</f>
        <v>0</v>
      </c>
      <c r="K440" s="222" t="s">
        <v>21</v>
      </c>
      <c r="L440" s="71"/>
      <c r="M440" s="227" t="s">
        <v>21</v>
      </c>
      <c r="N440" s="228" t="s">
        <v>40</v>
      </c>
      <c r="O440" s="46"/>
      <c r="P440" s="229">
        <f>O440*H440</f>
        <v>0</v>
      </c>
      <c r="Q440" s="229">
        <v>0.01382</v>
      </c>
      <c r="R440" s="229">
        <f>Q440*H440</f>
        <v>0.01382</v>
      </c>
      <c r="S440" s="229">
        <v>0</v>
      </c>
      <c r="T440" s="230">
        <f>S440*H440</f>
        <v>0</v>
      </c>
      <c r="AR440" s="23" t="s">
        <v>153</v>
      </c>
      <c r="AT440" s="23" t="s">
        <v>148</v>
      </c>
      <c r="AU440" s="23" t="s">
        <v>79</v>
      </c>
      <c r="AY440" s="23" t="s">
        <v>146</v>
      </c>
      <c r="BE440" s="231">
        <f>IF(N440="základní",J440,0)</f>
        <v>0</v>
      </c>
      <c r="BF440" s="231">
        <f>IF(N440="snížená",J440,0)</f>
        <v>0</v>
      </c>
      <c r="BG440" s="231">
        <f>IF(N440="zákl. přenesená",J440,0)</f>
        <v>0</v>
      </c>
      <c r="BH440" s="231">
        <f>IF(N440="sníž. přenesená",J440,0)</f>
        <v>0</v>
      </c>
      <c r="BI440" s="231">
        <f>IF(N440="nulová",J440,0)</f>
        <v>0</v>
      </c>
      <c r="BJ440" s="23" t="s">
        <v>77</v>
      </c>
      <c r="BK440" s="231">
        <f>ROUND(I440*H440,2)</f>
        <v>0</v>
      </c>
      <c r="BL440" s="23" t="s">
        <v>153</v>
      </c>
      <c r="BM440" s="23" t="s">
        <v>681</v>
      </c>
    </row>
    <row r="441" spans="2:65" s="1" customFormat="1" ht="16.5" customHeight="1">
      <c r="B441" s="45"/>
      <c r="C441" s="220" t="s">
        <v>682</v>
      </c>
      <c r="D441" s="220" t="s">
        <v>148</v>
      </c>
      <c r="E441" s="221" t="s">
        <v>683</v>
      </c>
      <c r="F441" s="222" t="s">
        <v>684</v>
      </c>
      <c r="G441" s="223" t="s">
        <v>675</v>
      </c>
      <c r="H441" s="224">
        <v>1</v>
      </c>
      <c r="I441" s="225"/>
      <c r="J441" s="226">
        <f>ROUND(I441*H441,2)</f>
        <v>0</v>
      </c>
      <c r="K441" s="222" t="s">
        <v>21</v>
      </c>
      <c r="L441" s="71"/>
      <c r="M441" s="227" t="s">
        <v>21</v>
      </c>
      <c r="N441" s="228" t="s">
        <v>40</v>
      </c>
      <c r="O441" s="46"/>
      <c r="P441" s="229">
        <f>O441*H441</f>
        <v>0</v>
      </c>
      <c r="Q441" s="229">
        <v>0.01382</v>
      </c>
      <c r="R441" s="229">
        <f>Q441*H441</f>
        <v>0.01382</v>
      </c>
      <c r="S441" s="229">
        <v>0</v>
      </c>
      <c r="T441" s="230">
        <f>S441*H441</f>
        <v>0</v>
      </c>
      <c r="AR441" s="23" t="s">
        <v>153</v>
      </c>
      <c r="AT441" s="23" t="s">
        <v>148</v>
      </c>
      <c r="AU441" s="23" t="s">
        <v>79</v>
      </c>
      <c r="AY441" s="23" t="s">
        <v>146</v>
      </c>
      <c r="BE441" s="231">
        <f>IF(N441="základní",J441,0)</f>
        <v>0</v>
      </c>
      <c r="BF441" s="231">
        <f>IF(N441="snížená",J441,0)</f>
        <v>0</v>
      </c>
      <c r="BG441" s="231">
        <f>IF(N441="zákl. přenesená",J441,0)</f>
        <v>0</v>
      </c>
      <c r="BH441" s="231">
        <f>IF(N441="sníž. přenesená",J441,0)</f>
        <v>0</v>
      </c>
      <c r="BI441" s="231">
        <f>IF(N441="nulová",J441,0)</f>
        <v>0</v>
      </c>
      <c r="BJ441" s="23" t="s">
        <v>77</v>
      </c>
      <c r="BK441" s="231">
        <f>ROUND(I441*H441,2)</f>
        <v>0</v>
      </c>
      <c r="BL441" s="23" t="s">
        <v>153</v>
      </c>
      <c r="BM441" s="23" t="s">
        <v>685</v>
      </c>
    </row>
    <row r="442" spans="2:65" s="1" customFormat="1" ht="16.5" customHeight="1">
      <c r="B442" s="45"/>
      <c r="C442" s="220" t="s">
        <v>686</v>
      </c>
      <c r="D442" s="220" t="s">
        <v>148</v>
      </c>
      <c r="E442" s="221" t="s">
        <v>687</v>
      </c>
      <c r="F442" s="222" t="s">
        <v>688</v>
      </c>
      <c r="G442" s="223" t="s">
        <v>675</v>
      </c>
      <c r="H442" s="224">
        <v>1</v>
      </c>
      <c r="I442" s="225"/>
      <c r="J442" s="226">
        <f>ROUND(I442*H442,2)</f>
        <v>0</v>
      </c>
      <c r="K442" s="222" t="s">
        <v>21</v>
      </c>
      <c r="L442" s="71"/>
      <c r="M442" s="227" t="s">
        <v>21</v>
      </c>
      <c r="N442" s="228" t="s">
        <v>40</v>
      </c>
      <c r="O442" s="46"/>
      <c r="P442" s="229">
        <f>O442*H442</f>
        <v>0</v>
      </c>
      <c r="Q442" s="229">
        <v>0.01382</v>
      </c>
      <c r="R442" s="229">
        <f>Q442*H442</f>
        <v>0.01382</v>
      </c>
      <c r="S442" s="229">
        <v>0</v>
      </c>
      <c r="T442" s="230">
        <f>S442*H442</f>
        <v>0</v>
      </c>
      <c r="AR442" s="23" t="s">
        <v>153</v>
      </c>
      <c r="AT442" s="23" t="s">
        <v>148</v>
      </c>
      <c r="AU442" s="23" t="s">
        <v>79</v>
      </c>
      <c r="AY442" s="23" t="s">
        <v>146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23" t="s">
        <v>77</v>
      </c>
      <c r="BK442" s="231">
        <f>ROUND(I442*H442,2)</f>
        <v>0</v>
      </c>
      <c r="BL442" s="23" t="s">
        <v>153</v>
      </c>
      <c r="BM442" s="23" t="s">
        <v>689</v>
      </c>
    </row>
    <row r="443" spans="2:65" s="1" customFormat="1" ht="25.5" customHeight="1">
      <c r="B443" s="45"/>
      <c r="C443" s="220" t="s">
        <v>690</v>
      </c>
      <c r="D443" s="220" t="s">
        <v>148</v>
      </c>
      <c r="E443" s="221" t="s">
        <v>691</v>
      </c>
      <c r="F443" s="222" t="s">
        <v>692</v>
      </c>
      <c r="G443" s="223" t="s">
        <v>675</v>
      </c>
      <c r="H443" s="224">
        <v>2</v>
      </c>
      <c r="I443" s="225"/>
      <c r="J443" s="226">
        <f>ROUND(I443*H443,2)</f>
        <v>0</v>
      </c>
      <c r="K443" s="222" t="s">
        <v>21</v>
      </c>
      <c r="L443" s="71"/>
      <c r="M443" s="227" t="s">
        <v>21</v>
      </c>
      <c r="N443" s="228" t="s">
        <v>40</v>
      </c>
      <c r="O443" s="46"/>
      <c r="P443" s="229">
        <f>O443*H443</f>
        <v>0</v>
      </c>
      <c r="Q443" s="229">
        <v>0.01382</v>
      </c>
      <c r="R443" s="229">
        <f>Q443*H443</f>
        <v>0.02764</v>
      </c>
      <c r="S443" s="229">
        <v>0</v>
      </c>
      <c r="T443" s="230">
        <f>S443*H443</f>
        <v>0</v>
      </c>
      <c r="AR443" s="23" t="s">
        <v>153</v>
      </c>
      <c r="AT443" s="23" t="s">
        <v>148</v>
      </c>
      <c r="AU443" s="23" t="s">
        <v>79</v>
      </c>
      <c r="AY443" s="23" t="s">
        <v>146</v>
      </c>
      <c r="BE443" s="231">
        <f>IF(N443="základní",J443,0)</f>
        <v>0</v>
      </c>
      <c r="BF443" s="231">
        <f>IF(N443="snížená",J443,0)</f>
        <v>0</v>
      </c>
      <c r="BG443" s="231">
        <f>IF(N443="zákl. přenesená",J443,0)</f>
        <v>0</v>
      </c>
      <c r="BH443" s="231">
        <f>IF(N443="sníž. přenesená",J443,0)</f>
        <v>0</v>
      </c>
      <c r="BI443" s="231">
        <f>IF(N443="nulová",J443,0)</f>
        <v>0</v>
      </c>
      <c r="BJ443" s="23" t="s">
        <v>77</v>
      </c>
      <c r="BK443" s="231">
        <f>ROUND(I443*H443,2)</f>
        <v>0</v>
      </c>
      <c r="BL443" s="23" t="s">
        <v>153</v>
      </c>
      <c r="BM443" s="23" t="s">
        <v>693</v>
      </c>
    </row>
    <row r="444" spans="2:65" s="1" customFormat="1" ht="16.5" customHeight="1">
      <c r="B444" s="45"/>
      <c r="C444" s="220" t="s">
        <v>694</v>
      </c>
      <c r="D444" s="220" t="s">
        <v>148</v>
      </c>
      <c r="E444" s="221" t="s">
        <v>695</v>
      </c>
      <c r="F444" s="222" t="s">
        <v>696</v>
      </c>
      <c r="G444" s="223" t="s">
        <v>675</v>
      </c>
      <c r="H444" s="224">
        <v>4</v>
      </c>
      <c r="I444" s="225"/>
      <c r="J444" s="226">
        <f>ROUND(I444*H444,2)</f>
        <v>0</v>
      </c>
      <c r="K444" s="222" t="s">
        <v>21</v>
      </c>
      <c r="L444" s="71"/>
      <c r="M444" s="227" t="s">
        <v>21</v>
      </c>
      <c r="N444" s="228" t="s">
        <v>40</v>
      </c>
      <c r="O444" s="46"/>
      <c r="P444" s="229">
        <f>O444*H444</f>
        <v>0</v>
      </c>
      <c r="Q444" s="229">
        <v>0.01382</v>
      </c>
      <c r="R444" s="229">
        <f>Q444*H444</f>
        <v>0.05528</v>
      </c>
      <c r="S444" s="229">
        <v>0</v>
      </c>
      <c r="T444" s="230">
        <f>S444*H444</f>
        <v>0</v>
      </c>
      <c r="AR444" s="23" t="s">
        <v>153</v>
      </c>
      <c r="AT444" s="23" t="s">
        <v>148</v>
      </c>
      <c r="AU444" s="23" t="s">
        <v>79</v>
      </c>
      <c r="AY444" s="23" t="s">
        <v>146</v>
      </c>
      <c r="BE444" s="231">
        <f>IF(N444="základní",J444,0)</f>
        <v>0</v>
      </c>
      <c r="BF444" s="231">
        <f>IF(N444="snížená",J444,0)</f>
        <v>0</v>
      </c>
      <c r="BG444" s="231">
        <f>IF(N444="zákl. přenesená",J444,0)</f>
        <v>0</v>
      </c>
      <c r="BH444" s="231">
        <f>IF(N444="sníž. přenesená",J444,0)</f>
        <v>0</v>
      </c>
      <c r="BI444" s="231">
        <f>IF(N444="nulová",J444,0)</f>
        <v>0</v>
      </c>
      <c r="BJ444" s="23" t="s">
        <v>77</v>
      </c>
      <c r="BK444" s="231">
        <f>ROUND(I444*H444,2)</f>
        <v>0</v>
      </c>
      <c r="BL444" s="23" t="s">
        <v>153</v>
      </c>
      <c r="BM444" s="23" t="s">
        <v>697</v>
      </c>
    </row>
    <row r="445" spans="2:65" s="1" customFormat="1" ht="16.5" customHeight="1">
      <c r="B445" s="45"/>
      <c r="C445" s="220" t="s">
        <v>698</v>
      </c>
      <c r="D445" s="220" t="s">
        <v>148</v>
      </c>
      <c r="E445" s="221" t="s">
        <v>699</v>
      </c>
      <c r="F445" s="222" t="s">
        <v>700</v>
      </c>
      <c r="G445" s="223" t="s">
        <v>675</v>
      </c>
      <c r="H445" s="224">
        <v>2</v>
      </c>
      <c r="I445" s="225"/>
      <c r="J445" s="226">
        <f>ROUND(I445*H445,2)</f>
        <v>0</v>
      </c>
      <c r="K445" s="222" t="s">
        <v>152</v>
      </c>
      <c r="L445" s="71"/>
      <c r="M445" s="227" t="s">
        <v>21</v>
      </c>
      <c r="N445" s="228" t="s">
        <v>40</v>
      </c>
      <c r="O445" s="46"/>
      <c r="P445" s="229">
        <f>O445*H445</f>
        <v>0</v>
      </c>
      <c r="Q445" s="229">
        <v>0</v>
      </c>
      <c r="R445" s="229">
        <f>Q445*H445</f>
        <v>0</v>
      </c>
      <c r="S445" s="229">
        <v>0.01946</v>
      </c>
      <c r="T445" s="230">
        <f>S445*H445</f>
        <v>0.03892</v>
      </c>
      <c r="AR445" s="23" t="s">
        <v>153</v>
      </c>
      <c r="AT445" s="23" t="s">
        <v>148</v>
      </c>
      <c r="AU445" s="23" t="s">
        <v>79</v>
      </c>
      <c r="AY445" s="23" t="s">
        <v>146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23" t="s">
        <v>77</v>
      </c>
      <c r="BK445" s="231">
        <f>ROUND(I445*H445,2)</f>
        <v>0</v>
      </c>
      <c r="BL445" s="23" t="s">
        <v>153</v>
      </c>
      <c r="BM445" s="23" t="s">
        <v>701</v>
      </c>
    </row>
    <row r="446" spans="2:47" s="1" customFormat="1" ht="13.5">
      <c r="B446" s="45"/>
      <c r="C446" s="73"/>
      <c r="D446" s="232" t="s">
        <v>155</v>
      </c>
      <c r="E446" s="73"/>
      <c r="F446" s="233" t="s">
        <v>702</v>
      </c>
      <c r="G446" s="73"/>
      <c r="H446" s="73"/>
      <c r="I446" s="190"/>
      <c r="J446" s="73"/>
      <c r="K446" s="73"/>
      <c r="L446" s="71"/>
      <c r="M446" s="234"/>
      <c r="N446" s="46"/>
      <c r="O446" s="46"/>
      <c r="P446" s="46"/>
      <c r="Q446" s="46"/>
      <c r="R446" s="46"/>
      <c r="S446" s="46"/>
      <c r="T446" s="94"/>
      <c r="AT446" s="23" t="s">
        <v>155</v>
      </c>
      <c r="AU446" s="23" t="s">
        <v>79</v>
      </c>
    </row>
    <row r="447" spans="2:51" s="11" customFormat="1" ht="13.5">
      <c r="B447" s="235"/>
      <c r="C447" s="236"/>
      <c r="D447" s="232" t="s">
        <v>157</v>
      </c>
      <c r="E447" s="237" t="s">
        <v>21</v>
      </c>
      <c r="F447" s="238" t="s">
        <v>703</v>
      </c>
      <c r="G447" s="236"/>
      <c r="H447" s="239">
        <v>2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157</v>
      </c>
      <c r="AU447" s="245" t="s">
        <v>79</v>
      </c>
      <c r="AV447" s="11" t="s">
        <v>79</v>
      </c>
      <c r="AW447" s="11" t="s">
        <v>33</v>
      </c>
      <c r="AX447" s="11" t="s">
        <v>77</v>
      </c>
      <c r="AY447" s="245" t="s">
        <v>146</v>
      </c>
    </row>
    <row r="448" spans="2:65" s="1" customFormat="1" ht="16.5" customHeight="1">
      <c r="B448" s="45"/>
      <c r="C448" s="220" t="s">
        <v>704</v>
      </c>
      <c r="D448" s="220" t="s">
        <v>148</v>
      </c>
      <c r="E448" s="221" t="s">
        <v>705</v>
      </c>
      <c r="F448" s="222" t="s">
        <v>706</v>
      </c>
      <c r="G448" s="223" t="s">
        <v>675</v>
      </c>
      <c r="H448" s="224">
        <v>2</v>
      </c>
      <c r="I448" s="225"/>
      <c r="J448" s="226">
        <f>ROUND(I448*H448,2)</f>
        <v>0</v>
      </c>
      <c r="K448" s="222" t="s">
        <v>152</v>
      </c>
      <c r="L448" s="71"/>
      <c r="M448" s="227" t="s">
        <v>21</v>
      </c>
      <c r="N448" s="228" t="s">
        <v>40</v>
      </c>
      <c r="O448" s="46"/>
      <c r="P448" s="229">
        <f>O448*H448</f>
        <v>0</v>
      </c>
      <c r="Q448" s="229">
        <v>0</v>
      </c>
      <c r="R448" s="229">
        <f>Q448*H448</f>
        <v>0</v>
      </c>
      <c r="S448" s="229">
        <v>0.00156</v>
      </c>
      <c r="T448" s="230">
        <f>S448*H448</f>
        <v>0.00312</v>
      </c>
      <c r="AR448" s="23" t="s">
        <v>153</v>
      </c>
      <c r="AT448" s="23" t="s">
        <v>148</v>
      </c>
      <c r="AU448" s="23" t="s">
        <v>79</v>
      </c>
      <c r="AY448" s="23" t="s">
        <v>146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3" t="s">
        <v>77</v>
      </c>
      <c r="BK448" s="231">
        <f>ROUND(I448*H448,2)</f>
        <v>0</v>
      </c>
      <c r="BL448" s="23" t="s">
        <v>153</v>
      </c>
      <c r="BM448" s="23" t="s">
        <v>707</v>
      </c>
    </row>
    <row r="449" spans="2:47" s="1" customFormat="1" ht="13.5">
      <c r="B449" s="45"/>
      <c r="C449" s="73"/>
      <c r="D449" s="232" t="s">
        <v>155</v>
      </c>
      <c r="E449" s="73"/>
      <c r="F449" s="233" t="s">
        <v>708</v>
      </c>
      <c r="G449" s="73"/>
      <c r="H449" s="73"/>
      <c r="I449" s="190"/>
      <c r="J449" s="73"/>
      <c r="K449" s="73"/>
      <c r="L449" s="71"/>
      <c r="M449" s="234"/>
      <c r="N449" s="46"/>
      <c r="O449" s="46"/>
      <c r="P449" s="46"/>
      <c r="Q449" s="46"/>
      <c r="R449" s="46"/>
      <c r="S449" s="46"/>
      <c r="T449" s="94"/>
      <c r="AT449" s="23" t="s">
        <v>155</v>
      </c>
      <c r="AU449" s="23" t="s">
        <v>79</v>
      </c>
    </row>
    <row r="450" spans="2:51" s="11" customFormat="1" ht="13.5">
      <c r="B450" s="235"/>
      <c r="C450" s="236"/>
      <c r="D450" s="232" t="s">
        <v>157</v>
      </c>
      <c r="E450" s="237" t="s">
        <v>21</v>
      </c>
      <c r="F450" s="238" t="s">
        <v>703</v>
      </c>
      <c r="G450" s="236"/>
      <c r="H450" s="239">
        <v>2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AT450" s="245" t="s">
        <v>157</v>
      </c>
      <c r="AU450" s="245" t="s">
        <v>79</v>
      </c>
      <c r="AV450" s="11" t="s">
        <v>79</v>
      </c>
      <c r="AW450" s="11" t="s">
        <v>33</v>
      </c>
      <c r="AX450" s="11" t="s">
        <v>77</v>
      </c>
      <c r="AY450" s="245" t="s">
        <v>146</v>
      </c>
    </row>
    <row r="451" spans="2:65" s="1" customFormat="1" ht="16.5" customHeight="1">
      <c r="B451" s="45"/>
      <c r="C451" s="220" t="s">
        <v>709</v>
      </c>
      <c r="D451" s="220" t="s">
        <v>148</v>
      </c>
      <c r="E451" s="221" t="s">
        <v>710</v>
      </c>
      <c r="F451" s="222" t="s">
        <v>711</v>
      </c>
      <c r="G451" s="223" t="s">
        <v>712</v>
      </c>
      <c r="H451" s="278"/>
      <c r="I451" s="225"/>
      <c r="J451" s="226">
        <f>ROUND(I451*H451,2)</f>
        <v>0</v>
      </c>
      <c r="K451" s="222" t="s">
        <v>152</v>
      </c>
      <c r="L451" s="71"/>
      <c r="M451" s="227" t="s">
        <v>21</v>
      </c>
      <c r="N451" s="228" t="s">
        <v>40</v>
      </c>
      <c r="O451" s="46"/>
      <c r="P451" s="229">
        <f>O451*H451</f>
        <v>0</v>
      </c>
      <c r="Q451" s="229">
        <v>0</v>
      </c>
      <c r="R451" s="229">
        <f>Q451*H451</f>
        <v>0</v>
      </c>
      <c r="S451" s="229">
        <v>0</v>
      </c>
      <c r="T451" s="230">
        <f>S451*H451</f>
        <v>0</v>
      </c>
      <c r="AR451" s="23" t="s">
        <v>153</v>
      </c>
      <c r="AT451" s="23" t="s">
        <v>148</v>
      </c>
      <c r="AU451" s="23" t="s">
        <v>79</v>
      </c>
      <c r="AY451" s="23" t="s">
        <v>146</v>
      </c>
      <c r="BE451" s="231">
        <f>IF(N451="základní",J451,0)</f>
        <v>0</v>
      </c>
      <c r="BF451" s="231">
        <f>IF(N451="snížená",J451,0)</f>
        <v>0</v>
      </c>
      <c r="BG451" s="231">
        <f>IF(N451="zákl. přenesená",J451,0)</f>
        <v>0</v>
      </c>
      <c r="BH451" s="231">
        <f>IF(N451="sníž. přenesená",J451,0)</f>
        <v>0</v>
      </c>
      <c r="BI451" s="231">
        <f>IF(N451="nulová",J451,0)</f>
        <v>0</v>
      </c>
      <c r="BJ451" s="23" t="s">
        <v>77</v>
      </c>
      <c r="BK451" s="231">
        <f>ROUND(I451*H451,2)</f>
        <v>0</v>
      </c>
      <c r="BL451" s="23" t="s">
        <v>153</v>
      </c>
      <c r="BM451" s="23" t="s">
        <v>713</v>
      </c>
    </row>
    <row r="452" spans="2:47" s="1" customFormat="1" ht="13.5">
      <c r="B452" s="45"/>
      <c r="C452" s="73"/>
      <c r="D452" s="232" t="s">
        <v>155</v>
      </c>
      <c r="E452" s="73"/>
      <c r="F452" s="233" t="s">
        <v>714</v>
      </c>
      <c r="G452" s="73"/>
      <c r="H452" s="73"/>
      <c r="I452" s="190"/>
      <c r="J452" s="73"/>
      <c r="K452" s="73"/>
      <c r="L452" s="71"/>
      <c r="M452" s="234"/>
      <c r="N452" s="46"/>
      <c r="O452" s="46"/>
      <c r="P452" s="46"/>
      <c r="Q452" s="46"/>
      <c r="R452" s="46"/>
      <c r="S452" s="46"/>
      <c r="T452" s="94"/>
      <c r="AT452" s="23" t="s">
        <v>155</v>
      </c>
      <c r="AU452" s="23" t="s">
        <v>79</v>
      </c>
    </row>
    <row r="453" spans="2:63" s="10" customFormat="1" ht="29.85" customHeight="1">
      <c r="B453" s="204"/>
      <c r="C453" s="205"/>
      <c r="D453" s="206" t="s">
        <v>68</v>
      </c>
      <c r="E453" s="218" t="s">
        <v>715</v>
      </c>
      <c r="F453" s="218" t="s">
        <v>716</v>
      </c>
      <c r="G453" s="205"/>
      <c r="H453" s="205"/>
      <c r="I453" s="208"/>
      <c r="J453" s="219">
        <f>BK453</f>
        <v>0</v>
      </c>
      <c r="K453" s="205"/>
      <c r="L453" s="210"/>
      <c r="M453" s="211"/>
      <c r="N453" s="212"/>
      <c r="O453" s="212"/>
      <c r="P453" s="213">
        <f>SUM(P454:P468)</f>
        <v>0</v>
      </c>
      <c r="Q453" s="212"/>
      <c r="R453" s="213">
        <f>SUM(R454:R468)</f>
        <v>0.357785</v>
      </c>
      <c r="S453" s="212"/>
      <c r="T453" s="214">
        <f>SUM(T454:T468)</f>
        <v>0</v>
      </c>
      <c r="AR453" s="215" t="s">
        <v>79</v>
      </c>
      <c r="AT453" s="216" t="s">
        <v>68</v>
      </c>
      <c r="AU453" s="216" t="s">
        <v>77</v>
      </c>
      <c r="AY453" s="215" t="s">
        <v>146</v>
      </c>
      <c r="BK453" s="217">
        <f>SUM(BK454:BK468)</f>
        <v>0</v>
      </c>
    </row>
    <row r="454" spans="2:65" s="1" customFormat="1" ht="16.5" customHeight="1">
      <c r="B454" s="45"/>
      <c r="C454" s="220" t="s">
        <v>717</v>
      </c>
      <c r="D454" s="220" t="s">
        <v>148</v>
      </c>
      <c r="E454" s="221" t="s">
        <v>718</v>
      </c>
      <c r="F454" s="222" t="s">
        <v>719</v>
      </c>
      <c r="G454" s="223" t="s">
        <v>151</v>
      </c>
      <c r="H454" s="224">
        <v>4.05</v>
      </c>
      <c r="I454" s="225"/>
      <c r="J454" s="226">
        <f>ROUND(I454*H454,2)</f>
        <v>0</v>
      </c>
      <c r="K454" s="222" t="s">
        <v>152</v>
      </c>
      <c r="L454" s="71"/>
      <c r="M454" s="227" t="s">
        <v>21</v>
      </c>
      <c r="N454" s="228" t="s">
        <v>40</v>
      </c>
      <c r="O454" s="46"/>
      <c r="P454" s="229">
        <f>O454*H454</f>
        <v>0</v>
      </c>
      <c r="Q454" s="229">
        <v>0.01254</v>
      </c>
      <c r="R454" s="229">
        <f>Q454*H454</f>
        <v>0.050787</v>
      </c>
      <c r="S454" s="229">
        <v>0</v>
      </c>
      <c r="T454" s="230">
        <f>S454*H454</f>
        <v>0</v>
      </c>
      <c r="AR454" s="23" t="s">
        <v>153</v>
      </c>
      <c r="AT454" s="23" t="s">
        <v>148</v>
      </c>
      <c r="AU454" s="23" t="s">
        <v>79</v>
      </c>
      <c r="AY454" s="23" t="s">
        <v>146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23" t="s">
        <v>77</v>
      </c>
      <c r="BK454" s="231">
        <f>ROUND(I454*H454,2)</f>
        <v>0</v>
      </c>
      <c r="BL454" s="23" t="s">
        <v>153</v>
      </c>
      <c r="BM454" s="23" t="s">
        <v>720</v>
      </c>
    </row>
    <row r="455" spans="2:47" s="1" customFormat="1" ht="13.5">
      <c r="B455" s="45"/>
      <c r="C455" s="73"/>
      <c r="D455" s="232" t="s">
        <v>155</v>
      </c>
      <c r="E455" s="73"/>
      <c r="F455" s="233" t="s">
        <v>721</v>
      </c>
      <c r="G455" s="73"/>
      <c r="H455" s="73"/>
      <c r="I455" s="190"/>
      <c r="J455" s="73"/>
      <c r="K455" s="73"/>
      <c r="L455" s="71"/>
      <c r="M455" s="234"/>
      <c r="N455" s="46"/>
      <c r="O455" s="46"/>
      <c r="P455" s="46"/>
      <c r="Q455" s="46"/>
      <c r="R455" s="46"/>
      <c r="S455" s="46"/>
      <c r="T455" s="94"/>
      <c r="AT455" s="23" t="s">
        <v>155</v>
      </c>
      <c r="AU455" s="23" t="s">
        <v>79</v>
      </c>
    </row>
    <row r="456" spans="2:51" s="11" customFormat="1" ht="13.5">
      <c r="B456" s="235"/>
      <c r="C456" s="236"/>
      <c r="D456" s="232" t="s">
        <v>157</v>
      </c>
      <c r="E456" s="237" t="s">
        <v>21</v>
      </c>
      <c r="F456" s="238" t="s">
        <v>722</v>
      </c>
      <c r="G456" s="236"/>
      <c r="H456" s="239">
        <v>4.05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AT456" s="245" t="s">
        <v>157</v>
      </c>
      <c r="AU456" s="245" t="s">
        <v>79</v>
      </c>
      <c r="AV456" s="11" t="s">
        <v>79</v>
      </c>
      <c r="AW456" s="11" t="s">
        <v>33</v>
      </c>
      <c r="AX456" s="11" t="s">
        <v>77</v>
      </c>
      <c r="AY456" s="245" t="s">
        <v>146</v>
      </c>
    </row>
    <row r="457" spans="2:65" s="1" customFormat="1" ht="16.5" customHeight="1">
      <c r="B457" s="45"/>
      <c r="C457" s="220" t="s">
        <v>723</v>
      </c>
      <c r="D457" s="220" t="s">
        <v>148</v>
      </c>
      <c r="E457" s="221" t="s">
        <v>724</v>
      </c>
      <c r="F457" s="222" t="s">
        <v>725</v>
      </c>
      <c r="G457" s="223" t="s">
        <v>458</v>
      </c>
      <c r="H457" s="224">
        <v>4.5</v>
      </c>
      <c r="I457" s="225"/>
      <c r="J457" s="226">
        <f>ROUND(I457*H457,2)</f>
        <v>0</v>
      </c>
      <c r="K457" s="222" t="s">
        <v>152</v>
      </c>
      <c r="L457" s="71"/>
      <c r="M457" s="227" t="s">
        <v>21</v>
      </c>
      <c r="N457" s="228" t="s">
        <v>40</v>
      </c>
      <c r="O457" s="46"/>
      <c r="P457" s="229">
        <f>O457*H457</f>
        <v>0</v>
      </c>
      <c r="Q457" s="229">
        <v>0.00846</v>
      </c>
      <c r="R457" s="229">
        <f>Q457*H457</f>
        <v>0.03807</v>
      </c>
      <c r="S457" s="229">
        <v>0</v>
      </c>
      <c r="T457" s="230">
        <f>S457*H457</f>
        <v>0</v>
      </c>
      <c r="AR457" s="23" t="s">
        <v>153</v>
      </c>
      <c r="AT457" s="23" t="s">
        <v>148</v>
      </c>
      <c r="AU457" s="23" t="s">
        <v>79</v>
      </c>
      <c r="AY457" s="23" t="s">
        <v>146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3" t="s">
        <v>77</v>
      </c>
      <c r="BK457" s="231">
        <f>ROUND(I457*H457,2)</f>
        <v>0</v>
      </c>
      <c r="BL457" s="23" t="s">
        <v>153</v>
      </c>
      <c r="BM457" s="23" t="s">
        <v>726</v>
      </c>
    </row>
    <row r="458" spans="2:47" s="1" customFormat="1" ht="13.5">
      <c r="B458" s="45"/>
      <c r="C458" s="73"/>
      <c r="D458" s="232" t="s">
        <v>155</v>
      </c>
      <c r="E458" s="73"/>
      <c r="F458" s="233" t="s">
        <v>727</v>
      </c>
      <c r="G458" s="73"/>
      <c r="H458" s="73"/>
      <c r="I458" s="190"/>
      <c r="J458" s="73"/>
      <c r="K458" s="73"/>
      <c r="L458" s="71"/>
      <c r="M458" s="234"/>
      <c r="N458" s="46"/>
      <c r="O458" s="46"/>
      <c r="P458" s="46"/>
      <c r="Q458" s="46"/>
      <c r="R458" s="46"/>
      <c r="S458" s="46"/>
      <c r="T458" s="94"/>
      <c r="AT458" s="23" t="s">
        <v>155</v>
      </c>
      <c r="AU458" s="23" t="s">
        <v>79</v>
      </c>
    </row>
    <row r="459" spans="2:51" s="11" customFormat="1" ht="13.5">
      <c r="B459" s="235"/>
      <c r="C459" s="236"/>
      <c r="D459" s="232" t="s">
        <v>157</v>
      </c>
      <c r="E459" s="237" t="s">
        <v>21</v>
      </c>
      <c r="F459" s="238" t="s">
        <v>728</v>
      </c>
      <c r="G459" s="236"/>
      <c r="H459" s="239">
        <v>4.5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AT459" s="245" t="s">
        <v>157</v>
      </c>
      <c r="AU459" s="245" t="s">
        <v>79</v>
      </c>
      <c r="AV459" s="11" t="s">
        <v>79</v>
      </c>
      <c r="AW459" s="11" t="s">
        <v>33</v>
      </c>
      <c r="AX459" s="11" t="s">
        <v>77</v>
      </c>
      <c r="AY459" s="245" t="s">
        <v>146</v>
      </c>
    </row>
    <row r="460" spans="2:65" s="1" customFormat="1" ht="16.5" customHeight="1">
      <c r="B460" s="45"/>
      <c r="C460" s="220" t="s">
        <v>729</v>
      </c>
      <c r="D460" s="220" t="s">
        <v>148</v>
      </c>
      <c r="E460" s="221" t="s">
        <v>730</v>
      </c>
      <c r="F460" s="222" t="s">
        <v>731</v>
      </c>
      <c r="G460" s="223" t="s">
        <v>151</v>
      </c>
      <c r="H460" s="224">
        <v>12.8</v>
      </c>
      <c r="I460" s="225"/>
      <c r="J460" s="226">
        <f>ROUND(I460*H460,2)</f>
        <v>0</v>
      </c>
      <c r="K460" s="222" t="s">
        <v>21</v>
      </c>
      <c r="L460" s="71"/>
      <c r="M460" s="227" t="s">
        <v>21</v>
      </c>
      <c r="N460" s="228" t="s">
        <v>40</v>
      </c>
      <c r="O460" s="46"/>
      <c r="P460" s="229">
        <f>O460*H460</f>
        <v>0</v>
      </c>
      <c r="Q460" s="229">
        <v>0.02101</v>
      </c>
      <c r="R460" s="229">
        <f>Q460*H460</f>
        <v>0.268928</v>
      </c>
      <c r="S460" s="229">
        <v>0</v>
      </c>
      <c r="T460" s="230">
        <f>S460*H460</f>
        <v>0</v>
      </c>
      <c r="AR460" s="23" t="s">
        <v>153</v>
      </c>
      <c r="AT460" s="23" t="s">
        <v>148</v>
      </c>
      <c r="AU460" s="23" t="s">
        <v>79</v>
      </c>
      <c r="AY460" s="23" t="s">
        <v>146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23" t="s">
        <v>77</v>
      </c>
      <c r="BK460" s="231">
        <f>ROUND(I460*H460,2)</f>
        <v>0</v>
      </c>
      <c r="BL460" s="23" t="s">
        <v>153</v>
      </c>
      <c r="BM460" s="23" t="s">
        <v>732</v>
      </c>
    </row>
    <row r="461" spans="2:47" s="1" customFormat="1" ht="13.5">
      <c r="B461" s="45"/>
      <c r="C461" s="73"/>
      <c r="D461" s="232" t="s">
        <v>155</v>
      </c>
      <c r="E461" s="73"/>
      <c r="F461" s="233" t="s">
        <v>731</v>
      </c>
      <c r="G461" s="73"/>
      <c r="H461" s="73"/>
      <c r="I461" s="190"/>
      <c r="J461" s="73"/>
      <c r="K461" s="73"/>
      <c r="L461" s="71"/>
      <c r="M461" s="234"/>
      <c r="N461" s="46"/>
      <c r="O461" s="46"/>
      <c r="P461" s="46"/>
      <c r="Q461" s="46"/>
      <c r="R461" s="46"/>
      <c r="S461" s="46"/>
      <c r="T461" s="94"/>
      <c r="AT461" s="23" t="s">
        <v>155</v>
      </c>
      <c r="AU461" s="23" t="s">
        <v>79</v>
      </c>
    </row>
    <row r="462" spans="2:51" s="11" customFormat="1" ht="13.5">
      <c r="B462" s="235"/>
      <c r="C462" s="236"/>
      <c r="D462" s="232" t="s">
        <v>157</v>
      </c>
      <c r="E462" s="237" t="s">
        <v>21</v>
      </c>
      <c r="F462" s="238" t="s">
        <v>733</v>
      </c>
      <c r="G462" s="236"/>
      <c r="H462" s="239">
        <v>3.2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AT462" s="245" t="s">
        <v>157</v>
      </c>
      <c r="AU462" s="245" t="s">
        <v>79</v>
      </c>
      <c r="AV462" s="11" t="s">
        <v>79</v>
      </c>
      <c r="AW462" s="11" t="s">
        <v>33</v>
      </c>
      <c r="AX462" s="11" t="s">
        <v>69</v>
      </c>
      <c r="AY462" s="245" t="s">
        <v>146</v>
      </c>
    </row>
    <row r="463" spans="2:51" s="11" customFormat="1" ht="13.5">
      <c r="B463" s="235"/>
      <c r="C463" s="236"/>
      <c r="D463" s="232" t="s">
        <v>157</v>
      </c>
      <c r="E463" s="237" t="s">
        <v>21</v>
      </c>
      <c r="F463" s="238" t="s">
        <v>734</v>
      </c>
      <c r="G463" s="236"/>
      <c r="H463" s="239">
        <v>3.2</v>
      </c>
      <c r="I463" s="240"/>
      <c r="J463" s="236"/>
      <c r="K463" s="236"/>
      <c r="L463" s="241"/>
      <c r="M463" s="242"/>
      <c r="N463" s="243"/>
      <c r="O463" s="243"/>
      <c r="P463" s="243"/>
      <c r="Q463" s="243"/>
      <c r="R463" s="243"/>
      <c r="S463" s="243"/>
      <c r="T463" s="244"/>
      <c r="AT463" s="245" t="s">
        <v>157</v>
      </c>
      <c r="AU463" s="245" t="s">
        <v>79</v>
      </c>
      <c r="AV463" s="11" t="s">
        <v>79</v>
      </c>
      <c r="AW463" s="11" t="s">
        <v>33</v>
      </c>
      <c r="AX463" s="11" t="s">
        <v>69</v>
      </c>
      <c r="AY463" s="245" t="s">
        <v>146</v>
      </c>
    </row>
    <row r="464" spans="2:51" s="11" customFormat="1" ht="13.5">
      <c r="B464" s="235"/>
      <c r="C464" s="236"/>
      <c r="D464" s="232" t="s">
        <v>157</v>
      </c>
      <c r="E464" s="237" t="s">
        <v>21</v>
      </c>
      <c r="F464" s="238" t="s">
        <v>735</v>
      </c>
      <c r="G464" s="236"/>
      <c r="H464" s="239">
        <v>3.2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157</v>
      </c>
      <c r="AU464" s="245" t="s">
        <v>79</v>
      </c>
      <c r="AV464" s="11" t="s">
        <v>79</v>
      </c>
      <c r="AW464" s="11" t="s">
        <v>33</v>
      </c>
      <c r="AX464" s="11" t="s">
        <v>69</v>
      </c>
      <c r="AY464" s="245" t="s">
        <v>146</v>
      </c>
    </row>
    <row r="465" spans="2:51" s="11" customFormat="1" ht="13.5">
      <c r="B465" s="235"/>
      <c r="C465" s="236"/>
      <c r="D465" s="232" t="s">
        <v>157</v>
      </c>
      <c r="E465" s="237" t="s">
        <v>21</v>
      </c>
      <c r="F465" s="238" t="s">
        <v>736</v>
      </c>
      <c r="G465" s="236"/>
      <c r="H465" s="239">
        <v>3.2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AT465" s="245" t="s">
        <v>157</v>
      </c>
      <c r="AU465" s="245" t="s">
        <v>79</v>
      </c>
      <c r="AV465" s="11" t="s">
        <v>79</v>
      </c>
      <c r="AW465" s="11" t="s">
        <v>33</v>
      </c>
      <c r="AX465" s="11" t="s">
        <v>69</v>
      </c>
      <c r="AY465" s="245" t="s">
        <v>146</v>
      </c>
    </row>
    <row r="466" spans="2:51" s="12" customFormat="1" ht="13.5">
      <c r="B466" s="246"/>
      <c r="C466" s="247"/>
      <c r="D466" s="232" t="s">
        <v>157</v>
      </c>
      <c r="E466" s="248" t="s">
        <v>21</v>
      </c>
      <c r="F466" s="249" t="s">
        <v>186</v>
      </c>
      <c r="G466" s="247"/>
      <c r="H466" s="250">
        <v>12.8</v>
      </c>
      <c r="I466" s="251"/>
      <c r="J466" s="247"/>
      <c r="K466" s="247"/>
      <c r="L466" s="252"/>
      <c r="M466" s="253"/>
      <c r="N466" s="254"/>
      <c r="O466" s="254"/>
      <c r="P466" s="254"/>
      <c r="Q466" s="254"/>
      <c r="R466" s="254"/>
      <c r="S466" s="254"/>
      <c r="T466" s="255"/>
      <c r="AT466" s="256" t="s">
        <v>157</v>
      </c>
      <c r="AU466" s="256" t="s">
        <v>79</v>
      </c>
      <c r="AV466" s="12" t="s">
        <v>161</v>
      </c>
      <c r="AW466" s="12" t="s">
        <v>33</v>
      </c>
      <c r="AX466" s="12" t="s">
        <v>77</v>
      </c>
      <c r="AY466" s="256" t="s">
        <v>146</v>
      </c>
    </row>
    <row r="467" spans="2:65" s="1" customFormat="1" ht="16.5" customHeight="1">
      <c r="B467" s="45"/>
      <c r="C467" s="220" t="s">
        <v>737</v>
      </c>
      <c r="D467" s="220" t="s">
        <v>148</v>
      </c>
      <c r="E467" s="221" t="s">
        <v>738</v>
      </c>
      <c r="F467" s="222" t="s">
        <v>739</v>
      </c>
      <c r="G467" s="223" t="s">
        <v>712</v>
      </c>
      <c r="H467" s="278"/>
      <c r="I467" s="225"/>
      <c r="J467" s="226">
        <f>ROUND(I467*H467,2)</f>
        <v>0</v>
      </c>
      <c r="K467" s="222" t="s">
        <v>152</v>
      </c>
      <c r="L467" s="71"/>
      <c r="M467" s="227" t="s">
        <v>21</v>
      </c>
      <c r="N467" s="228" t="s">
        <v>40</v>
      </c>
      <c r="O467" s="46"/>
      <c r="P467" s="229">
        <f>O467*H467</f>
        <v>0</v>
      </c>
      <c r="Q467" s="229">
        <v>0</v>
      </c>
      <c r="R467" s="229">
        <f>Q467*H467</f>
        <v>0</v>
      </c>
      <c r="S467" s="229">
        <v>0</v>
      </c>
      <c r="T467" s="230">
        <f>S467*H467</f>
        <v>0</v>
      </c>
      <c r="AR467" s="23" t="s">
        <v>153</v>
      </c>
      <c r="AT467" s="23" t="s">
        <v>148</v>
      </c>
      <c r="AU467" s="23" t="s">
        <v>79</v>
      </c>
      <c r="AY467" s="23" t="s">
        <v>146</v>
      </c>
      <c r="BE467" s="231">
        <f>IF(N467="základní",J467,0)</f>
        <v>0</v>
      </c>
      <c r="BF467" s="231">
        <f>IF(N467="snížená",J467,0)</f>
        <v>0</v>
      </c>
      <c r="BG467" s="231">
        <f>IF(N467="zákl. přenesená",J467,0)</f>
        <v>0</v>
      </c>
      <c r="BH467" s="231">
        <f>IF(N467="sníž. přenesená",J467,0)</f>
        <v>0</v>
      </c>
      <c r="BI467" s="231">
        <f>IF(N467="nulová",J467,0)</f>
        <v>0</v>
      </c>
      <c r="BJ467" s="23" t="s">
        <v>77</v>
      </c>
      <c r="BK467" s="231">
        <f>ROUND(I467*H467,2)</f>
        <v>0</v>
      </c>
      <c r="BL467" s="23" t="s">
        <v>153</v>
      </c>
      <c r="BM467" s="23" t="s">
        <v>740</v>
      </c>
    </row>
    <row r="468" spans="2:47" s="1" customFormat="1" ht="13.5">
      <c r="B468" s="45"/>
      <c r="C468" s="73"/>
      <c r="D468" s="232" t="s">
        <v>155</v>
      </c>
      <c r="E468" s="73"/>
      <c r="F468" s="233" t="s">
        <v>741</v>
      </c>
      <c r="G468" s="73"/>
      <c r="H468" s="73"/>
      <c r="I468" s="190"/>
      <c r="J468" s="73"/>
      <c r="K468" s="73"/>
      <c r="L468" s="71"/>
      <c r="M468" s="234"/>
      <c r="N468" s="46"/>
      <c r="O468" s="46"/>
      <c r="P468" s="46"/>
      <c r="Q468" s="46"/>
      <c r="R468" s="46"/>
      <c r="S468" s="46"/>
      <c r="T468" s="94"/>
      <c r="AT468" s="23" t="s">
        <v>155</v>
      </c>
      <c r="AU468" s="23" t="s">
        <v>79</v>
      </c>
    </row>
    <row r="469" spans="2:63" s="10" customFormat="1" ht="29.85" customHeight="1">
      <c r="B469" s="204"/>
      <c r="C469" s="205"/>
      <c r="D469" s="206" t="s">
        <v>68</v>
      </c>
      <c r="E469" s="218" t="s">
        <v>742</v>
      </c>
      <c r="F469" s="218" t="s">
        <v>743</v>
      </c>
      <c r="G469" s="205"/>
      <c r="H469" s="205"/>
      <c r="I469" s="208"/>
      <c r="J469" s="219">
        <f>BK469</f>
        <v>0</v>
      </c>
      <c r="K469" s="205"/>
      <c r="L469" s="210"/>
      <c r="M469" s="211"/>
      <c r="N469" s="212"/>
      <c r="O469" s="212"/>
      <c r="P469" s="213">
        <f>SUM(P470:P484)</f>
        <v>0</v>
      </c>
      <c r="Q469" s="212"/>
      <c r="R469" s="213">
        <f>SUM(R470:R484)</f>
        <v>0.044965000000000005</v>
      </c>
      <c r="S469" s="212"/>
      <c r="T469" s="214">
        <f>SUM(T470:T484)</f>
        <v>0.01336</v>
      </c>
      <c r="AR469" s="215" t="s">
        <v>79</v>
      </c>
      <c r="AT469" s="216" t="s">
        <v>68</v>
      </c>
      <c r="AU469" s="216" t="s">
        <v>77</v>
      </c>
      <c r="AY469" s="215" t="s">
        <v>146</v>
      </c>
      <c r="BK469" s="217">
        <f>SUM(BK470:BK484)</f>
        <v>0</v>
      </c>
    </row>
    <row r="470" spans="2:65" s="1" customFormat="1" ht="16.5" customHeight="1">
      <c r="B470" s="45"/>
      <c r="C470" s="220" t="s">
        <v>744</v>
      </c>
      <c r="D470" s="220" t="s">
        <v>148</v>
      </c>
      <c r="E470" s="221" t="s">
        <v>745</v>
      </c>
      <c r="F470" s="222" t="s">
        <v>746</v>
      </c>
      <c r="G470" s="223" t="s">
        <v>458</v>
      </c>
      <c r="H470" s="224">
        <v>8</v>
      </c>
      <c r="I470" s="225"/>
      <c r="J470" s="226">
        <f>ROUND(I470*H470,2)</f>
        <v>0</v>
      </c>
      <c r="K470" s="222" t="s">
        <v>152</v>
      </c>
      <c r="L470" s="71"/>
      <c r="M470" s="227" t="s">
        <v>21</v>
      </c>
      <c r="N470" s="228" t="s">
        <v>40</v>
      </c>
      <c r="O470" s="46"/>
      <c r="P470" s="229">
        <f>O470*H470</f>
        <v>0</v>
      </c>
      <c r="Q470" s="229">
        <v>0</v>
      </c>
      <c r="R470" s="229">
        <f>Q470*H470</f>
        <v>0</v>
      </c>
      <c r="S470" s="229">
        <v>0.00167</v>
      </c>
      <c r="T470" s="230">
        <f>S470*H470</f>
        <v>0.01336</v>
      </c>
      <c r="AR470" s="23" t="s">
        <v>153</v>
      </c>
      <c r="AT470" s="23" t="s">
        <v>148</v>
      </c>
      <c r="AU470" s="23" t="s">
        <v>79</v>
      </c>
      <c r="AY470" s="23" t="s">
        <v>146</v>
      </c>
      <c r="BE470" s="231">
        <f>IF(N470="základní",J470,0)</f>
        <v>0</v>
      </c>
      <c r="BF470" s="231">
        <f>IF(N470="snížená",J470,0)</f>
        <v>0</v>
      </c>
      <c r="BG470" s="231">
        <f>IF(N470="zákl. přenesená",J470,0)</f>
        <v>0</v>
      </c>
      <c r="BH470" s="231">
        <f>IF(N470="sníž. přenesená",J470,0)</f>
        <v>0</v>
      </c>
      <c r="BI470" s="231">
        <f>IF(N470="nulová",J470,0)</f>
        <v>0</v>
      </c>
      <c r="BJ470" s="23" t="s">
        <v>77</v>
      </c>
      <c r="BK470" s="231">
        <f>ROUND(I470*H470,2)</f>
        <v>0</v>
      </c>
      <c r="BL470" s="23" t="s">
        <v>153</v>
      </c>
      <c r="BM470" s="23" t="s">
        <v>747</v>
      </c>
    </row>
    <row r="471" spans="2:47" s="1" customFormat="1" ht="13.5">
      <c r="B471" s="45"/>
      <c r="C471" s="73"/>
      <c r="D471" s="232" t="s">
        <v>155</v>
      </c>
      <c r="E471" s="73"/>
      <c r="F471" s="233" t="s">
        <v>748</v>
      </c>
      <c r="G471" s="73"/>
      <c r="H471" s="73"/>
      <c r="I471" s="190"/>
      <c r="J471" s="73"/>
      <c r="K471" s="73"/>
      <c r="L471" s="71"/>
      <c r="M471" s="234"/>
      <c r="N471" s="46"/>
      <c r="O471" s="46"/>
      <c r="P471" s="46"/>
      <c r="Q471" s="46"/>
      <c r="R471" s="46"/>
      <c r="S471" s="46"/>
      <c r="T471" s="94"/>
      <c r="AT471" s="23" t="s">
        <v>155</v>
      </c>
      <c r="AU471" s="23" t="s">
        <v>79</v>
      </c>
    </row>
    <row r="472" spans="2:51" s="11" customFormat="1" ht="13.5">
      <c r="B472" s="235"/>
      <c r="C472" s="236"/>
      <c r="D472" s="232" t="s">
        <v>157</v>
      </c>
      <c r="E472" s="237" t="s">
        <v>21</v>
      </c>
      <c r="F472" s="238" t="s">
        <v>562</v>
      </c>
      <c r="G472" s="236"/>
      <c r="H472" s="239">
        <v>2</v>
      </c>
      <c r="I472" s="240"/>
      <c r="J472" s="236"/>
      <c r="K472" s="236"/>
      <c r="L472" s="241"/>
      <c r="M472" s="242"/>
      <c r="N472" s="243"/>
      <c r="O472" s="243"/>
      <c r="P472" s="243"/>
      <c r="Q472" s="243"/>
      <c r="R472" s="243"/>
      <c r="S472" s="243"/>
      <c r="T472" s="244"/>
      <c r="AT472" s="245" t="s">
        <v>157</v>
      </c>
      <c r="AU472" s="245" t="s">
        <v>79</v>
      </c>
      <c r="AV472" s="11" t="s">
        <v>79</v>
      </c>
      <c r="AW472" s="11" t="s">
        <v>33</v>
      </c>
      <c r="AX472" s="11" t="s">
        <v>69</v>
      </c>
      <c r="AY472" s="245" t="s">
        <v>146</v>
      </c>
    </row>
    <row r="473" spans="2:51" s="11" customFormat="1" ht="13.5">
      <c r="B473" s="235"/>
      <c r="C473" s="236"/>
      <c r="D473" s="232" t="s">
        <v>157</v>
      </c>
      <c r="E473" s="237" t="s">
        <v>21</v>
      </c>
      <c r="F473" s="238" t="s">
        <v>563</v>
      </c>
      <c r="G473" s="236"/>
      <c r="H473" s="239">
        <v>2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AT473" s="245" t="s">
        <v>157</v>
      </c>
      <c r="AU473" s="245" t="s">
        <v>79</v>
      </c>
      <c r="AV473" s="11" t="s">
        <v>79</v>
      </c>
      <c r="AW473" s="11" t="s">
        <v>33</v>
      </c>
      <c r="AX473" s="11" t="s">
        <v>69</v>
      </c>
      <c r="AY473" s="245" t="s">
        <v>146</v>
      </c>
    </row>
    <row r="474" spans="2:51" s="11" customFormat="1" ht="13.5">
      <c r="B474" s="235"/>
      <c r="C474" s="236"/>
      <c r="D474" s="232" t="s">
        <v>157</v>
      </c>
      <c r="E474" s="237" t="s">
        <v>21</v>
      </c>
      <c r="F474" s="238" t="s">
        <v>564</v>
      </c>
      <c r="G474" s="236"/>
      <c r="H474" s="239">
        <v>2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AT474" s="245" t="s">
        <v>157</v>
      </c>
      <c r="AU474" s="245" t="s">
        <v>79</v>
      </c>
      <c r="AV474" s="11" t="s">
        <v>79</v>
      </c>
      <c r="AW474" s="11" t="s">
        <v>33</v>
      </c>
      <c r="AX474" s="11" t="s">
        <v>69</v>
      </c>
      <c r="AY474" s="245" t="s">
        <v>146</v>
      </c>
    </row>
    <row r="475" spans="2:51" s="11" customFormat="1" ht="13.5">
      <c r="B475" s="235"/>
      <c r="C475" s="236"/>
      <c r="D475" s="232" t="s">
        <v>157</v>
      </c>
      <c r="E475" s="237" t="s">
        <v>21</v>
      </c>
      <c r="F475" s="238" t="s">
        <v>565</v>
      </c>
      <c r="G475" s="236"/>
      <c r="H475" s="239">
        <v>2</v>
      </c>
      <c r="I475" s="240"/>
      <c r="J475" s="236"/>
      <c r="K475" s="236"/>
      <c r="L475" s="241"/>
      <c r="M475" s="242"/>
      <c r="N475" s="243"/>
      <c r="O475" s="243"/>
      <c r="P475" s="243"/>
      <c r="Q475" s="243"/>
      <c r="R475" s="243"/>
      <c r="S475" s="243"/>
      <c r="T475" s="244"/>
      <c r="AT475" s="245" t="s">
        <v>157</v>
      </c>
      <c r="AU475" s="245" t="s">
        <v>79</v>
      </c>
      <c r="AV475" s="11" t="s">
        <v>79</v>
      </c>
      <c r="AW475" s="11" t="s">
        <v>33</v>
      </c>
      <c r="AX475" s="11" t="s">
        <v>69</v>
      </c>
      <c r="AY475" s="245" t="s">
        <v>146</v>
      </c>
    </row>
    <row r="476" spans="2:51" s="12" customFormat="1" ht="13.5">
      <c r="B476" s="246"/>
      <c r="C476" s="247"/>
      <c r="D476" s="232" t="s">
        <v>157</v>
      </c>
      <c r="E476" s="248" t="s">
        <v>21</v>
      </c>
      <c r="F476" s="249" t="s">
        <v>186</v>
      </c>
      <c r="G476" s="247"/>
      <c r="H476" s="250">
        <v>8</v>
      </c>
      <c r="I476" s="251"/>
      <c r="J476" s="247"/>
      <c r="K476" s="247"/>
      <c r="L476" s="252"/>
      <c r="M476" s="253"/>
      <c r="N476" s="254"/>
      <c r="O476" s="254"/>
      <c r="P476" s="254"/>
      <c r="Q476" s="254"/>
      <c r="R476" s="254"/>
      <c r="S476" s="254"/>
      <c r="T476" s="255"/>
      <c r="AT476" s="256" t="s">
        <v>157</v>
      </c>
      <c r="AU476" s="256" t="s">
        <v>79</v>
      </c>
      <c r="AV476" s="12" t="s">
        <v>161</v>
      </c>
      <c r="AW476" s="12" t="s">
        <v>33</v>
      </c>
      <c r="AX476" s="12" t="s">
        <v>77</v>
      </c>
      <c r="AY476" s="256" t="s">
        <v>146</v>
      </c>
    </row>
    <row r="477" spans="2:65" s="1" customFormat="1" ht="16.5" customHeight="1">
      <c r="B477" s="45"/>
      <c r="C477" s="220" t="s">
        <v>749</v>
      </c>
      <c r="D477" s="220" t="s">
        <v>148</v>
      </c>
      <c r="E477" s="221" t="s">
        <v>750</v>
      </c>
      <c r="F477" s="222" t="s">
        <v>751</v>
      </c>
      <c r="G477" s="223" t="s">
        <v>458</v>
      </c>
      <c r="H477" s="224">
        <v>2.5</v>
      </c>
      <c r="I477" s="225"/>
      <c r="J477" s="226">
        <f>ROUND(I477*H477,2)</f>
        <v>0</v>
      </c>
      <c r="K477" s="222" t="s">
        <v>152</v>
      </c>
      <c r="L477" s="71"/>
      <c r="M477" s="227" t="s">
        <v>21</v>
      </c>
      <c r="N477" s="228" t="s">
        <v>40</v>
      </c>
      <c r="O477" s="46"/>
      <c r="P477" s="229">
        <f>O477*H477</f>
        <v>0</v>
      </c>
      <c r="Q477" s="229">
        <v>0.00137</v>
      </c>
      <c r="R477" s="229">
        <f>Q477*H477</f>
        <v>0.0034249999999999997</v>
      </c>
      <c r="S477" s="229">
        <v>0</v>
      </c>
      <c r="T477" s="230">
        <f>S477*H477</f>
        <v>0</v>
      </c>
      <c r="AR477" s="23" t="s">
        <v>153</v>
      </c>
      <c r="AT477" s="23" t="s">
        <v>148</v>
      </c>
      <c r="AU477" s="23" t="s">
        <v>79</v>
      </c>
      <c r="AY477" s="23" t="s">
        <v>146</v>
      </c>
      <c r="BE477" s="231">
        <f>IF(N477="základní",J477,0)</f>
        <v>0</v>
      </c>
      <c r="BF477" s="231">
        <f>IF(N477="snížená",J477,0)</f>
        <v>0</v>
      </c>
      <c r="BG477" s="231">
        <f>IF(N477="zákl. přenesená",J477,0)</f>
        <v>0</v>
      </c>
      <c r="BH477" s="231">
        <f>IF(N477="sníž. přenesená",J477,0)</f>
        <v>0</v>
      </c>
      <c r="BI477" s="231">
        <f>IF(N477="nulová",J477,0)</f>
        <v>0</v>
      </c>
      <c r="BJ477" s="23" t="s">
        <v>77</v>
      </c>
      <c r="BK477" s="231">
        <f>ROUND(I477*H477,2)</f>
        <v>0</v>
      </c>
      <c r="BL477" s="23" t="s">
        <v>153</v>
      </c>
      <c r="BM477" s="23" t="s">
        <v>752</v>
      </c>
    </row>
    <row r="478" spans="2:47" s="1" customFormat="1" ht="13.5">
      <c r="B478" s="45"/>
      <c r="C478" s="73"/>
      <c r="D478" s="232" t="s">
        <v>155</v>
      </c>
      <c r="E478" s="73"/>
      <c r="F478" s="233" t="s">
        <v>753</v>
      </c>
      <c r="G478" s="73"/>
      <c r="H478" s="73"/>
      <c r="I478" s="190"/>
      <c r="J478" s="73"/>
      <c r="K478" s="73"/>
      <c r="L478" s="71"/>
      <c r="M478" s="234"/>
      <c r="N478" s="46"/>
      <c r="O478" s="46"/>
      <c r="P478" s="46"/>
      <c r="Q478" s="46"/>
      <c r="R478" s="46"/>
      <c r="S478" s="46"/>
      <c r="T478" s="94"/>
      <c r="AT478" s="23" t="s">
        <v>155</v>
      </c>
      <c r="AU478" s="23" t="s">
        <v>79</v>
      </c>
    </row>
    <row r="479" spans="2:65" s="1" customFormat="1" ht="25.5" customHeight="1">
      <c r="B479" s="45"/>
      <c r="C479" s="220" t="s">
        <v>754</v>
      </c>
      <c r="D479" s="220" t="s">
        <v>148</v>
      </c>
      <c r="E479" s="221" t="s">
        <v>755</v>
      </c>
      <c r="F479" s="222" t="s">
        <v>756</v>
      </c>
      <c r="G479" s="223" t="s">
        <v>433</v>
      </c>
      <c r="H479" s="224">
        <v>1</v>
      </c>
      <c r="I479" s="225"/>
      <c r="J479" s="226">
        <f>ROUND(I479*H479,2)</f>
        <v>0</v>
      </c>
      <c r="K479" s="222" t="s">
        <v>152</v>
      </c>
      <c r="L479" s="71"/>
      <c r="M479" s="227" t="s">
        <v>21</v>
      </c>
      <c r="N479" s="228" t="s">
        <v>40</v>
      </c>
      <c r="O479" s="46"/>
      <c r="P479" s="229">
        <f>O479*H479</f>
        <v>0</v>
      </c>
      <c r="Q479" s="229">
        <v>0.0002</v>
      </c>
      <c r="R479" s="229">
        <f>Q479*H479</f>
        <v>0.0002</v>
      </c>
      <c r="S479" s="229">
        <v>0</v>
      </c>
      <c r="T479" s="230">
        <f>S479*H479</f>
        <v>0</v>
      </c>
      <c r="AR479" s="23" t="s">
        <v>153</v>
      </c>
      <c r="AT479" s="23" t="s">
        <v>148</v>
      </c>
      <c r="AU479" s="23" t="s">
        <v>79</v>
      </c>
      <c r="AY479" s="23" t="s">
        <v>146</v>
      </c>
      <c r="BE479" s="231">
        <f>IF(N479="základní",J479,0)</f>
        <v>0</v>
      </c>
      <c r="BF479" s="231">
        <f>IF(N479="snížená",J479,0)</f>
        <v>0</v>
      </c>
      <c r="BG479" s="231">
        <f>IF(N479="zákl. přenesená",J479,0)</f>
        <v>0</v>
      </c>
      <c r="BH479" s="231">
        <f>IF(N479="sníž. přenesená",J479,0)</f>
        <v>0</v>
      </c>
      <c r="BI479" s="231">
        <f>IF(N479="nulová",J479,0)</f>
        <v>0</v>
      </c>
      <c r="BJ479" s="23" t="s">
        <v>77</v>
      </c>
      <c r="BK479" s="231">
        <f>ROUND(I479*H479,2)</f>
        <v>0</v>
      </c>
      <c r="BL479" s="23" t="s">
        <v>153</v>
      </c>
      <c r="BM479" s="23" t="s">
        <v>757</v>
      </c>
    </row>
    <row r="480" spans="2:47" s="1" customFormat="1" ht="13.5">
      <c r="B480" s="45"/>
      <c r="C480" s="73"/>
      <c r="D480" s="232" t="s">
        <v>155</v>
      </c>
      <c r="E480" s="73"/>
      <c r="F480" s="233" t="s">
        <v>758</v>
      </c>
      <c r="G480" s="73"/>
      <c r="H480" s="73"/>
      <c r="I480" s="190"/>
      <c r="J480" s="73"/>
      <c r="K480" s="73"/>
      <c r="L480" s="71"/>
      <c r="M480" s="234"/>
      <c r="N480" s="46"/>
      <c r="O480" s="46"/>
      <c r="P480" s="46"/>
      <c r="Q480" s="46"/>
      <c r="R480" s="46"/>
      <c r="S480" s="46"/>
      <c r="T480" s="94"/>
      <c r="AT480" s="23" t="s">
        <v>155</v>
      </c>
      <c r="AU480" s="23" t="s">
        <v>79</v>
      </c>
    </row>
    <row r="481" spans="2:65" s="1" customFormat="1" ht="25.5" customHeight="1">
      <c r="B481" s="45"/>
      <c r="C481" s="220" t="s">
        <v>759</v>
      </c>
      <c r="D481" s="220" t="s">
        <v>148</v>
      </c>
      <c r="E481" s="221" t="s">
        <v>760</v>
      </c>
      <c r="F481" s="222" t="s">
        <v>761</v>
      </c>
      <c r="G481" s="223" t="s">
        <v>458</v>
      </c>
      <c r="H481" s="224">
        <v>19.5</v>
      </c>
      <c r="I481" s="225"/>
      <c r="J481" s="226">
        <f>ROUND(I481*H481,2)</f>
        <v>0</v>
      </c>
      <c r="K481" s="222" t="s">
        <v>152</v>
      </c>
      <c r="L481" s="71"/>
      <c r="M481" s="227" t="s">
        <v>21</v>
      </c>
      <c r="N481" s="228" t="s">
        <v>40</v>
      </c>
      <c r="O481" s="46"/>
      <c r="P481" s="229">
        <f>O481*H481</f>
        <v>0</v>
      </c>
      <c r="Q481" s="229">
        <v>0.00212</v>
      </c>
      <c r="R481" s="229">
        <f>Q481*H481</f>
        <v>0.04134</v>
      </c>
      <c r="S481" s="229">
        <v>0</v>
      </c>
      <c r="T481" s="230">
        <f>S481*H481</f>
        <v>0</v>
      </c>
      <c r="AR481" s="23" t="s">
        <v>153</v>
      </c>
      <c r="AT481" s="23" t="s">
        <v>148</v>
      </c>
      <c r="AU481" s="23" t="s">
        <v>79</v>
      </c>
      <c r="AY481" s="23" t="s">
        <v>146</v>
      </c>
      <c r="BE481" s="231">
        <f>IF(N481="základní",J481,0)</f>
        <v>0</v>
      </c>
      <c r="BF481" s="231">
        <f>IF(N481="snížená",J481,0)</f>
        <v>0</v>
      </c>
      <c r="BG481" s="231">
        <f>IF(N481="zákl. přenesená",J481,0)</f>
        <v>0</v>
      </c>
      <c r="BH481" s="231">
        <f>IF(N481="sníž. přenesená",J481,0)</f>
        <v>0</v>
      </c>
      <c r="BI481" s="231">
        <f>IF(N481="nulová",J481,0)</f>
        <v>0</v>
      </c>
      <c r="BJ481" s="23" t="s">
        <v>77</v>
      </c>
      <c r="BK481" s="231">
        <f>ROUND(I481*H481,2)</f>
        <v>0</v>
      </c>
      <c r="BL481" s="23" t="s">
        <v>153</v>
      </c>
      <c r="BM481" s="23" t="s">
        <v>762</v>
      </c>
    </row>
    <row r="482" spans="2:47" s="1" customFormat="1" ht="13.5">
      <c r="B482" s="45"/>
      <c r="C482" s="73"/>
      <c r="D482" s="232" t="s">
        <v>155</v>
      </c>
      <c r="E482" s="73"/>
      <c r="F482" s="233" t="s">
        <v>763</v>
      </c>
      <c r="G482" s="73"/>
      <c r="H482" s="73"/>
      <c r="I482" s="190"/>
      <c r="J482" s="73"/>
      <c r="K482" s="73"/>
      <c r="L482" s="71"/>
      <c r="M482" s="234"/>
      <c r="N482" s="46"/>
      <c r="O482" s="46"/>
      <c r="P482" s="46"/>
      <c r="Q482" s="46"/>
      <c r="R482" s="46"/>
      <c r="S482" s="46"/>
      <c r="T482" s="94"/>
      <c r="AT482" s="23" t="s">
        <v>155</v>
      </c>
      <c r="AU482" s="23" t="s">
        <v>79</v>
      </c>
    </row>
    <row r="483" spans="2:65" s="1" customFormat="1" ht="16.5" customHeight="1">
      <c r="B483" s="45"/>
      <c r="C483" s="220" t="s">
        <v>764</v>
      </c>
      <c r="D483" s="220" t="s">
        <v>148</v>
      </c>
      <c r="E483" s="221" t="s">
        <v>765</v>
      </c>
      <c r="F483" s="222" t="s">
        <v>766</v>
      </c>
      <c r="G483" s="223" t="s">
        <v>196</v>
      </c>
      <c r="H483" s="224">
        <v>0.045</v>
      </c>
      <c r="I483" s="225"/>
      <c r="J483" s="226">
        <f>ROUND(I483*H483,2)</f>
        <v>0</v>
      </c>
      <c r="K483" s="222" t="s">
        <v>152</v>
      </c>
      <c r="L483" s="71"/>
      <c r="M483" s="227" t="s">
        <v>21</v>
      </c>
      <c r="N483" s="228" t="s">
        <v>40</v>
      </c>
      <c r="O483" s="46"/>
      <c r="P483" s="229">
        <f>O483*H483</f>
        <v>0</v>
      </c>
      <c r="Q483" s="229">
        <v>0</v>
      </c>
      <c r="R483" s="229">
        <f>Q483*H483</f>
        <v>0</v>
      </c>
      <c r="S483" s="229">
        <v>0</v>
      </c>
      <c r="T483" s="230">
        <f>S483*H483</f>
        <v>0</v>
      </c>
      <c r="AR483" s="23" t="s">
        <v>153</v>
      </c>
      <c r="AT483" s="23" t="s">
        <v>148</v>
      </c>
      <c r="AU483" s="23" t="s">
        <v>79</v>
      </c>
      <c r="AY483" s="23" t="s">
        <v>146</v>
      </c>
      <c r="BE483" s="231">
        <f>IF(N483="základní",J483,0)</f>
        <v>0</v>
      </c>
      <c r="BF483" s="231">
        <f>IF(N483="snížená",J483,0)</f>
        <v>0</v>
      </c>
      <c r="BG483" s="231">
        <f>IF(N483="zákl. přenesená",J483,0)</f>
        <v>0</v>
      </c>
      <c r="BH483" s="231">
        <f>IF(N483="sníž. přenesená",J483,0)</f>
        <v>0</v>
      </c>
      <c r="BI483" s="231">
        <f>IF(N483="nulová",J483,0)</f>
        <v>0</v>
      </c>
      <c r="BJ483" s="23" t="s">
        <v>77</v>
      </c>
      <c r="BK483" s="231">
        <f>ROUND(I483*H483,2)</f>
        <v>0</v>
      </c>
      <c r="BL483" s="23" t="s">
        <v>153</v>
      </c>
      <c r="BM483" s="23" t="s">
        <v>767</v>
      </c>
    </row>
    <row r="484" spans="2:47" s="1" customFormat="1" ht="13.5">
      <c r="B484" s="45"/>
      <c r="C484" s="73"/>
      <c r="D484" s="232" t="s">
        <v>155</v>
      </c>
      <c r="E484" s="73"/>
      <c r="F484" s="233" t="s">
        <v>768</v>
      </c>
      <c r="G484" s="73"/>
      <c r="H484" s="73"/>
      <c r="I484" s="190"/>
      <c r="J484" s="73"/>
      <c r="K484" s="73"/>
      <c r="L484" s="71"/>
      <c r="M484" s="234"/>
      <c r="N484" s="46"/>
      <c r="O484" s="46"/>
      <c r="P484" s="46"/>
      <c r="Q484" s="46"/>
      <c r="R484" s="46"/>
      <c r="S484" s="46"/>
      <c r="T484" s="94"/>
      <c r="AT484" s="23" t="s">
        <v>155</v>
      </c>
      <c r="AU484" s="23" t="s">
        <v>79</v>
      </c>
    </row>
    <row r="485" spans="2:63" s="10" customFormat="1" ht="29.85" customHeight="1">
      <c r="B485" s="204"/>
      <c r="C485" s="205"/>
      <c r="D485" s="206" t="s">
        <v>68</v>
      </c>
      <c r="E485" s="218" t="s">
        <v>769</v>
      </c>
      <c r="F485" s="218" t="s">
        <v>770</v>
      </c>
      <c r="G485" s="205"/>
      <c r="H485" s="205"/>
      <c r="I485" s="208"/>
      <c r="J485" s="219">
        <f>BK485</f>
        <v>0</v>
      </c>
      <c r="K485" s="205"/>
      <c r="L485" s="210"/>
      <c r="M485" s="211"/>
      <c r="N485" s="212"/>
      <c r="O485" s="212"/>
      <c r="P485" s="213">
        <f>SUM(P486:P528)</f>
        <v>0</v>
      </c>
      <c r="Q485" s="212"/>
      <c r="R485" s="213">
        <f>SUM(R486:R528)</f>
        <v>0.16143475000000002</v>
      </c>
      <c r="S485" s="212"/>
      <c r="T485" s="214">
        <f>SUM(T486:T528)</f>
        <v>4.39104</v>
      </c>
      <c r="AR485" s="215" t="s">
        <v>79</v>
      </c>
      <c r="AT485" s="216" t="s">
        <v>68</v>
      </c>
      <c r="AU485" s="216" t="s">
        <v>77</v>
      </c>
      <c r="AY485" s="215" t="s">
        <v>146</v>
      </c>
      <c r="BK485" s="217">
        <f>SUM(BK486:BK528)</f>
        <v>0</v>
      </c>
    </row>
    <row r="486" spans="2:65" s="1" customFormat="1" ht="25.5" customHeight="1">
      <c r="B486" s="45"/>
      <c r="C486" s="220" t="s">
        <v>771</v>
      </c>
      <c r="D486" s="220" t="s">
        <v>148</v>
      </c>
      <c r="E486" s="221" t="s">
        <v>772</v>
      </c>
      <c r="F486" s="222" t="s">
        <v>773</v>
      </c>
      <c r="G486" s="223" t="s">
        <v>151</v>
      </c>
      <c r="H486" s="224">
        <v>11.739</v>
      </c>
      <c r="I486" s="225"/>
      <c r="J486" s="226">
        <f>ROUND(I486*H486,2)</f>
        <v>0</v>
      </c>
      <c r="K486" s="222" t="s">
        <v>152</v>
      </c>
      <c r="L486" s="71"/>
      <c r="M486" s="227" t="s">
        <v>21</v>
      </c>
      <c r="N486" s="228" t="s">
        <v>40</v>
      </c>
      <c r="O486" s="46"/>
      <c r="P486" s="229">
        <f>O486*H486</f>
        <v>0</v>
      </c>
      <c r="Q486" s="229">
        <v>0.00025</v>
      </c>
      <c r="R486" s="229">
        <f>Q486*H486</f>
        <v>0.0029347500000000003</v>
      </c>
      <c r="S486" s="229">
        <v>0</v>
      </c>
      <c r="T486" s="230">
        <f>S486*H486</f>
        <v>0</v>
      </c>
      <c r="AR486" s="23" t="s">
        <v>153</v>
      </c>
      <c r="AT486" s="23" t="s">
        <v>148</v>
      </c>
      <c r="AU486" s="23" t="s">
        <v>79</v>
      </c>
      <c r="AY486" s="23" t="s">
        <v>146</v>
      </c>
      <c r="BE486" s="231">
        <f>IF(N486="základní",J486,0)</f>
        <v>0</v>
      </c>
      <c r="BF486" s="231">
        <f>IF(N486="snížená",J486,0)</f>
        <v>0</v>
      </c>
      <c r="BG486" s="231">
        <f>IF(N486="zákl. přenesená",J486,0)</f>
        <v>0</v>
      </c>
      <c r="BH486" s="231">
        <f>IF(N486="sníž. přenesená",J486,0)</f>
        <v>0</v>
      </c>
      <c r="BI486" s="231">
        <f>IF(N486="nulová",J486,0)</f>
        <v>0</v>
      </c>
      <c r="BJ486" s="23" t="s">
        <v>77</v>
      </c>
      <c r="BK486" s="231">
        <f>ROUND(I486*H486,2)</f>
        <v>0</v>
      </c>
      <c r="BL486" s="23" t="s">
        <v>153</v>
      </c>
      <c r="BM486" s="23" t="s">
        <v>774</v>
      </c>
    </row>
    <row r="487" spans="2:47" s="1" customFormat="1" ht="13.5">
      <c r="B487" s="45"/>
      <c r="C487" s="73"/>
      <c r="D487" s="232" t="s">
        <v>155</v>
      </c>
      <c r="E487" s="73"/>
      <c r="F487" s="233" t="s">
        <v>775</v>
      </c>
      <c r="G487" s="73"/>
      <c r="H487" s="73"/>
      <c r="I487" s="190"/>
      <c r="J487" s="73"/>
      <c r="K487" s="73"/>
      <c r="L487" s="71"/>
      <c r="M487" s="234"/>
      <c r="N487" s="46"/>
      <c r="O487" s="46"/>
      <c r="P487" s="46"/>
      <c r="Q487" s="46"/>
      <c r="R487" s="46"/>
      <c r="S487" s="46"/>
      <c r="T487" s="94"/>
      <c r="AT487" s="23" t="s">
        <v>155</v>
      </c>
      <c r="AU487" s="23" t="s">
        <v>79</v>
      </c>
    </row>
    <row r="488" spans="2:51" s="11" customFormat="1" ht="13.5">
      <c r="B488" s="235"/>
      <c r="C488" s="236"/>
      <c r="D488" s="232" t="s">
        <v>157</v>
      </c>
      <c r="E488" s="237" t="s">
        <v>21</v>
      </c>
      <c r="F488" s="238" t="s">
        <v>776</v>
      </c>
      <c r="G488" s="236"/>
      <c r="H488" s="239">
        <v>2.925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AT488" s="245" t="s">
        <v>157</v>
      </c>
      <c r="AU488" s="245" t="s">
        <v>79</v>
      </c>
      <c r="AV488" s="11" t="s">
        <v>79</v>
      </c>
      <c r="AW488" s="11" t="s">
        <v>33</v>
      </c>
      <c r="AX488" s="11" t="s">
        <v>69</v>
      </c>
      <c r="AY488" s="245" t="s">
        <v>146</v>
      </c>
    </row>
    <row r="489" spans="2:51" s="11" customFormat="1" ht="13.5">
      <c r="B489" s="235"/>
      <c r="C489" s="236"/>
      <c r="D489" s="232" t="s">
        <v>157</v>
      </c>
      <c r="E489" s="237" t="s">
        <v>21</v>
      </c>
      <c r="F489" s="238" t="s">
        <v>777</v>
      </c>
      <c r="G489" s="236"/>
      <c r="H489" s="239">
        <v>2.925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AT489" s="245" t="s">
        <v>157</v>
      </c>
      <c r="AU489" s="245" t="s">
        <v>79</v>
      </c>
      <c r="AV489" s="11" t="s">
        <v>79</v>
      </c>
      <c r="AW489" s="11" t="s">
        <v>33</v>
      </c>
      <c r="AX489" s="11" t="s">
        <v>69</v>
      </c>
      <c r="AY489" s="245" t="s">
        <v>146</v>
      </c>
    </row>
    <row r="490" spans="2:51" s="11" customFormat="1" ht="13.5">
      <c r="B490" s="235"/>
      <c r="C490" s="236"/>
      <c r="D490" s="232" t="s">
        <v>157</v>
      </c>
      <c r="E490" s="237" t="s">
        <v>21</v>
      </c>
      <c r="F490" s="238" t="s">
        <v>778</v>
      </c>
      <c r="G490" s="236"/>
      <c r="H490" s="239">
        <v>2.925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AT490" s="245" t="s">
        <v>157</v>
      </c>
      <c r="AU490" s="245" t="s">
        <v>79</v>
      </c>
      <c r="AV490" s="11" t="s">
        <v>79</v>
      </c>
      <c r="AW490" s="11" t="s">
        <v>33</v>
      </c>
      <c r="AX490" s="11" t="s">
        <v>69</v>
      </c>
      <c r="AY490" s="245" t="s">
        <v>146</v>
      </c>
    </row>
    <row r="491" spans="2:51" s="11" customFormat="1" ht="13.5">
      <c r="B491" s="235"/>
      <c r="C491" s="236"/>
      <c r="D491" s="232" t="s">
        <v>157</v>
      </c>
      <c r="E491" s="237" t="s">
        <v>21</v>
      </c>
      <c r="F491" s="238" t="s">
        <v>779</v>
      </c>
      <c r="G491" s="236"/>
      <c r="H491" s="239">
        <v>2.964</v>
      </c>
      <c r="I491" s="240"/>
      <c r="J491" s="236"/>
      <c r="K491" s="236"/>
      <c r="L491" s="241"/>
      <c r="M491" s="242"/>
      <c r="N491" s="243"/>
      <c r="O491" s="243"/>
      <c r="P491" s="243"/>
      <c r="Q491" s="243"/>
      <c r="R491" s="243"/>
      <c r="S491" s="243"/>
      <c r="T491" s="244"/>
      <c r="AT491" s="245" t="s">
        <v>157</v>
      </c>
      <c r="AU491" s="245" t="s">
        <v>79</v>
      </c>
      <c r="AV491" s="11" t="s">
        <v>79</v>
      </c>
      <c r="AW491" s="11" t="s">
        <v>33</v>
      </c>
      <c r="AX491" s="11" t="s">
        <v>69</v>
      </c>
      <c r="AY491" s="245" t="s">
        <v>146</v>
      </c>
    </row>
    <row r="492" spans="2:51" s="12" customFormat="1" ht="13.5">
      <c r="B492" s="246"/>
      <c r="C492" s="247"/>
      <c r="D492" s="232" t="s">
        <v>157</v>
      </c>
      <c r="E492" s="248" t="s">
        <v>21</v>
      </c>
      <c r="F492" s="249" t="s">
        <v>186</v>
      </c>
      <c r="G492" s="247"/>
      <c r="H492" s="250">
        <v>11.739</v>
      </c>
      <c r="I492" s="251"/>
      <c r="J492" s="247"/>
      <c r="K492" s="247"/>
      <c r="L492" s="252"/>
      <c r="M492" s="253"/>
      <c r="N492" s="254"/>
      <c r="O492" s="254"/>
      <c r="P492" s="254"/>
      <c r="Q492" s="254"/>
      <c r="R492" s="254"/>
      <c r="S492" s="254"/>
      <c r="T492" s="255"/>
      <c r="AT492" s="256" t="s">
        <v>157</v>
      </c>
      <c r="AU492" s="256" t="s">
        <v>79</v>
      </c>
      <c r="AV492" s="12" t="s">
        <v>161</v>
      </c>
      <c r="AW492" s="12" t="s">
        <v>33</v>
      </c>
      <c r="AX492" s="12" t="s">
        <v>77</v>
      </c>
      <c r="AY492" s="256" t="s">
        <v>146</v>
      </c>
    </row>
    <row r="493" spans="2:65" s="1" customFormat="1" ht="16.5" customHeight="1">
      <c r="B493" s="45"/>
      <c r="C493" s="267" t="s">
        <v>780</v>
      </c>
      <c r="D493" s="267" t="s">
        <v>389</v>
      </c>
      <c r="E493" s="268" t="s">
        <v>781</v>
      </c>
      <c r="F493" s="269" t="s">
        <v>782</v>
      </c>
      <c r="G493" s="270" t="s">
        <v>433</v>
      </c>
      <c r="H493" s="271">
        <v>4</v>
      </c>
      <c r="I493" s="272"/>
      <c r="J493" s="273">
        <f>ROUND(I493*H493,2)</f>
        <v>0</v>
      </c>
      <c r="K493" s="269" t="s">
        <v>21</v>
      </c>
      <c r="L493" s="274"/>
      <c r="M493" s="275" t="s">
        <v>21</v>
      </c>
      <c r="N493" s="276" t="s">
        <v>40</v>
      </c>
      <c r="O493" s="46"/>
      <c r="P493" s="229">
        <f>O493*H493</f>
        <v>0</v>
      </c>
      <c r="Q493" s="229">
        <v>0.028</v>
      </c>
      <c r="R493" s="229">
        <f>Q493*H493</f>
        <v>0.112</v>
      </c>
      <c r="S493" s="229">
        <v>0</v>
      </c>
      <c r="T493" s="230">
        <f>S493*H493</f>
        <v>0</v>
      </c>
      <c r="AR493" s="23" t="s">
        <v>355</v>
      </c>
      <c r="AT493" s="23" t="s">
        <v>389</v>
      </c>
      <c r="AU493" s="23" t="s">
        <v>79</v>
      </c>
      <c r="AY493" s="23" t="s">
        <v>146</v>
      </c>
      <c r="BE493" s="231">
        <f>IF(N493="základní",J493,0)</f>
        <v>0</v>
      </c>
      <c r="BF493" s="231">
        <f>IF(N493="snížená",J493,0)</f>
        <v>0</v>
      </c>
      <c r="BG493" s="231">
        <f>IF(N493="zákl. přenesená",J493,0)</f>
        <v>0</v>
      </c>
      <c r="BH493" s="231">
        <f>IF(N493="sníž. přenesená",J493,0)</f>
        <v>0</v>
      </c>
      <c r="BI493" s="231">
        <f>IF(N493="nulová",J493,0)</f>
        <v>0</v>
      </c>
      <c r="BJ493" s="23" t="s">
        <v>77</v>
      </c>
      <c r="BK493" s="231">
        <f>ROUND(I493*H493,2)</f>
        <v>0</v>
      </c>
      <c r="BL493" s="23" t="s">
        <v>153</v>
      </c>
      <c r="BM493" s="23" t="s">
        <v>783</v>
      </c>
    </row>
    <row r="494" spans="2:47" s="1" customFormat="1" ht="13.5">
      <c r="B494" s="45"/>
      <c r="C494" s="73"/>
      <c r="D494" s="232" t="s">
        <v>155</v>
      </c>
      <c r="E494" s="73"/>
      <c r="F494" s="233" t="s">
        <v>782</v>
      </c>
      <c r="G494" s="73"/>
      <c r="H494" s="73"/>
      <c r="I494" s="190"/>
      <c r="J494" s="73"/>
      <c r="K494" s="73"/>
      <c r="L494" s="71"/>
      <c r="M494" s="234"/>
      <c r="N494" s="46"/>
      <c r="O494" s="46"/>
      <c r="P494" s="46"/>
      <c r="Q494" s="46"/>
      <c r="R494" s="46"/>
      <c r="S494" s="46"/>
      <c r="T494" s="94"/>
      <c r="AT494" s="23" t="s">
        <v>155</v>
      </c>
      <c r="AU494" s="23" t="s">
        <v>79</v>
      </c>
    </row>
    <row r="495" spans="2:65" s="1" customFormat="1" ht="25.5" customHeight="1">
      <c r="B495" s="45"/>
      <c r="C495" s="220" t="s">
        <v>784</v>
      </c>
      <c r="D495" s="220" t="s">
        <v>148</v>
      </c>
      <c r="E495" s="221" t="s">
        <v>785</v>
      </c>
      <c r="F495" s="222" t="s">
        <v>786</v>
      </c>
      <c r="G495" s="223" t="s">
        <v>433</v>
      </c>
      <c r="H495" s="224">
        <v>3</v>
      </c>
      <c r="I495" s="225"/>
      <c r="J495" s="226">
        <f>ROUND(I495*H495,2)</f>
        <v>0</v>
      </c>
      <c r="K495" s="222" t="s">
        <v>152</v>
      </c>
      <c r="L495" s="71"/>
      <c r="M495" s="227" t="s">
        <v>21</v>
      </c>
      <c r="N495" s="228" t="s">
        <v>40</v>
      </c>
      <c r="O495" s="46"/>
      <c r="P495" s="229">
        <f>O495*H495</f>
        <v>0</v>
      </c>
      <c r="Q495" s="229">
        <v>0</v>
      </c>
      <c r="R495" s="229">
        <f>Q495*H495</f>
        <v>0</v>
      </c>
      <c r="S495" s="229">
        <v>0</v>
      </c>
      <c r="T495" s="230">
        <f>S495*H495</f>
        <v>0</v>
      </c>
      <c r="AR495" s="23" t="s">
        <v>153</v>
      </c>
      <c r="AT495" s="23" t="s">
        <v>148</v>
      </c>
      <c r="AU495" s="23" t="s">
        <v>79</v>
      </c>
      <c r="AY495" s="23" t="s">
        <v>146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23" t="s">
        <v>77</v>
      </c>
      <c r="BK495" s="231">
        <f>ROUND(I495*H495,2)</f>
        <v>0</v>
      </c>
      <c r="BL495" s="23" t="s">
        <v>153</v>
      </c>
      <c r="BM495" s="23" t="s">
        <v>787</v>
      </c>
    </row>
    <row r="496" spans="2:47" s="1" customFormat="1" ht="13.5">
      <c r="B496" s="45"/>
      <c r="C496" s="73"/>
      <c r="D496" s="232" t="s">
        <v>155</v>
      </c>
      <c r="E496" s="73"/>
      <c r="F496" s="233" t="s">
        <v>788</v>
      </c>
      <c r="G496" s="73"/>
      <c r="H496" s="73"/>
      <c r="I496" s="190"/>
      <c r="J496" s="73"/>
      <c r="K496" s="73"/>
      <c r="L496" s="71"/>
      <c r="M496" s="234"/>
      <c r="N496" s="46"/>
      <c r="O496" s="46"/>
      <c r="P496" s="46"/>
      <c r="Q496" s="46"/>
      <c r="R496" s="46"/>
      <c r="S496" s="46"/>
      <c r="T496" s="94"/>
      <c r="AT496" s="23" t="s">
        <v>155</v>
      </c>
      <c r="AU496" s="23" t="s">
        <v>79</v>
      </c>
    </row>
    <row r="497" spans="2:51" s="11" customFormat="1" ht="13.5">
      <c r="B497" s="235"/>
      <c r="C497" s="236"/>
      <c r="D497" s="232" t="s">
        <v>157</v>
      </c>
      <c r="E497" s="237" t="s">
        <v>21</v>
      </c>
      <c r="F497" s="238" t="s">
        <v>436</v>
      </c>
      <c r="G497" s="236"/>
      <c r="H497" s="239">
        <v>2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AT497" s="245" t="s">
        <v>157</v>
      </c>
      <c r="AU497" s="245" t="s">
        <v>79</v>
      </c>
      <c r="AV497" s="11" t="s">
        <v>79</v>
      </c>
      <c r="AW497" s="11" t="s">
        <v>33</v>
      </c>
      <c r="AX497" s="11" t="s">
        <v>69</v>
      </c>
      <c r="AY497" s="245" t="s">
        <v>146</v>
      </c>
    </row>
    <row r="498" spans="2:51" s="11" customFormat="1" ht="13.5">
      <c r="B498" s="235"/>
      <c r="C498" s="236"/>
      <c r="D498" s="232" t="s">
        <v>157</v>
      </c>
      <c r="E498" s="237" t="s">
        <v>21</v>
      </c>
      <c r="F498" s="238" t="s">
        <v>437</v>
      </c>
      <c r="G498" s="236"/>
      <c r="H498" s="239">
        <v>1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AT498" s="245" t="s">
        <v>157</v>
      </c>
      <c r="AU498" s="245" t="s">
        <v>79</v>
      </c>
      <c r="AV498" s="11" t="s">
        <v>79</v>
      </c>
      <c r="AW498" s="11" t="s">
        <v>33</v>
      </c>
      <c r="AX498" s="11" t="s">
        <v>69</v>
      </c>
      <c r="AY498" s="245" t="s">
        <v>146</v>
      </c>
    </row>
    <row r="499" spans="2:51" s="12" customFormat="1" ht="13.5">
      <c r="B499" s="246"/>
      <c r="C499" s="247"/>
      <c r="D499" s="232" t="s">
        <v>157</v>
      </c>
      <c r="E499" s="248" t="s">
        <v>21</v>
      </c>
      <c r="F499" s="249" t="s">
        <v>186</v>
      </c>
      <c r="G499" s="247"/>
      <c r="H499" s="250">
        <v>3</v>
      </c>
      <c r="I499" s="251"/>
      <c r="J499" s="247"/>
      <c r="K499" s="247"/>
      <c r="L499" s="252"/>
      <c r="M499" s="253"/>
      <c r="N499" s="254"/>
      <c r="O499" s="254"/>
      <c r="P499" s="254"/>
      <c r="Q499" s="254"/>
      <c r="R499" s="254"/>
      <c r="S499" s="254"/>
      <c r="T499" s="255"/>
      <c r="AT499" s="256" t="s">
        <v>157</v>
      </c>
      <c r="AU499" s="256" t="s">
        <v>79</v>
      </c>
      <c r="AV499" s="12" t="s">
        <v>161</v>
      </c>
      <c r="AW499" s="12" t="s">
        <v>33</v>
      </c>
      <c r="AX499" s="12" t="s">
        <v>77</v>
      </c>
      <c r="AY499" s="256" t="s">
        <v>146</v>
      </c>
    </row>
    <row r="500" spans="2:65" s="1" customFormat="1" ht="16.5" customHeight="1">
      <c r="B500" s="45"/>
      <c r="C500" s="267" t="s">
        <v>789</v>
      </c>
      <c r="D500" s="267" t="s">
        <v>389</v>
      </c>
      <c r="E500" s="268" t="s">
        <v>790</v>
      </c>
      <c r="F500" s="269" t="s">
        <v>791</v>
      </c>
      <c r="G500" s="270" t="s">
        <v>433</v>
      </c>
      <c r="H500" s="271">
        <v>1</v>
      </c>
      <c r="I500" s="272"/>
      <c r="J500" s="273">
        <f>ROUND(I500*H500,2)</f>
        <v>0</v>
      </c>
      <c r="K500" s="269" t="s">
        <v>21</v>
      </c>
      <c r="L500" s="274"/>
      <c r="M500" s="275" t="s">
        <v>21</v>
      </c>
      <c r="N500" s="276" t="s">
        <v>40</v>
      </c>
      <c r="O500" s="46"/>
      <c r="P500" s="229">
        <f>O500*H500</f>
        <v>0</v>
      </c>
      <c r="Q500" s="229">
        <v>0.0155</v>
      </c>
      <c r="R500" s="229">
        <f>Q500*H500</f>
        <v>0.0155</v>
      </c>
      <c r="S500" s="229">
        <v>0</v>
      </c>
      <c r="T500" s="230">
        <f>S500*H500</f>
        <v>0</v>
      </c>
      <c r="AR500" s="23" t="s">
        <v>355</v>
      </c>
      <c r="AT500" s="23" t="s">
        <v>389</v>
      </c>
      <c r="AU500" s="23" t="s">
        <v>79</v>
      </c>
      <c r="AY500" s="23" t="s">
        <v>146</v>
      </c>
      <c r="BE500" s="231">
        <f>IF(N500="základní",J500,0)</f>
        <v>0</v>
      </c>
      <c r="BF500" s="231">
        <f>IF(N500="snížená",J500,0)</f>
        <v>0</v>
      </c>
      <c r="BG500" s="231">
        <f>IF(N500="zákl. přenesená",J500,0)</f>
        <v>0</v>
      </c>
      <c r="BH500" s="231">
        <f>IF(N500="sníž. přenesená",J500,0)</f>
        <v>0</v>
      </c>
      <c r="BI500" s="231">
        <f>IF(N500="nulová",J500,0)</f>
        <v>0</v>
      </c>
      <c r="BJ500" s="23" t="s">
        <v>77</v>
      </c>
      <c r="BK500" s="231">
        <f>ROUND(I500*H500,2)</f>
        <v>0</v>
      </c>
      <c r="BL500" s="23" t="s">
        <v>153</v>
      </c>
      <c r="BM500" s="23" t="s">
        <v>792</v>
      </c>
    </row>
    <row r="501" spans="2:47" s="1" customFormat="1" ht="13.5">
      <c r="B501" s="45"/>
      <c r="C501" s="73"/>
      <c r="D501" s="232" t="s">
        <v>155</v>
      </c>
      <c r="E501" s="73"/>
      <c r="F501" s="233" t="s">
        <v>791</v>
      </c>
      <c r="G501" s="73"/>
      <c r="H501" s="73"/>
      <c r="I501" s="190"/>
      <c r="J501" s="73"/>
      <c r="K501" s="73"/>
      <c r="L501" s="71"/>
      <c r="M501" s="234"/>
      <c r="N501" s="46"/>
      <c r="O501" s="46"/>
      <c r="P501" s="46"/>
      <c r="Q501" s="46"/>
      <c r="R501" s="46"/>
      <c r="S501" s="46"/>
      <c r="T501" s="94"/>
      <c r="AT501" s="23" t="s">
        <v>155</v>
      </c>
      <c r="AU501" s="23" t="s">
        <v>79</v>
      </c>
    </row>
    <row r="502" spans="2:51" s="11" customFormat="1" ht="13.5">
      <c r="B502" s="235"/>
      <c r="C502" s="236"/>
      <c r="D502" s="232" t="s">
        <v>157</v>
      </c>
      <c r="E502" s="237" t="s">
        <v>21</v>
      </c>
      <c r="F502" s="238" t="s">
        <v>443</v>
      </c>
      <c r="G502" s="236"/>
      <c r="H502" s="239">
        <v>1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AT502" s="245" t="s">
        <v>157</v>
      </c>
      <c r="AU502" s="245" t="s">
        <v>79</v>
      </c>
      <c r="AV502" s="11" t="s">
        <v>79</v>
      </c>
      <c r="AW502" s="11" t="s">
        <v>33</v>
      </c>
      <c r="AX502" s="11" t="s">
        <v>77</v>
      </c>
      <c r="AY502" s="245" t="s">
        <v>146</v>
      </c>
    </row>
    <row r="503" spans="2:65" s="1" customFormat="1" ht="16.5" customHeight="1">
      <c r="B503" s="45"/>
      <c r="C503" s="267" t="s">
        <v>793</v>
      </c>
      <c r="D503" s="267" t="s">
        <v>389</v>
      </c>
      <c r="E503" s="268" t="s">
        <v>794</v>
      </c>
      <c r="F503" s="269" t="s">
        <v>795</v>
      </c>
      <c r="G503" s="270" t="s">
        <v>433</v>
      </c>
      <c r="H503" s="271">
        <v>1</v>
      </c>
      <c r="I503" s="272"/>
      <c r="J503" s="273">
        <f>ROUND(I503*H503,2)</f>
        <v>0</v>
      </c>
      <c r="K503" s="269" t="s">
        <v>21</v>
      </c>
      <c r="L503" s="274"/>
      <c r="M503" s="275" t="s">
        <v>21</v>
      </c>
      <c r="N503" s="276" t="s">
        <v>40</v>
      </c>
      <c r="O503" s="46"/>
      <c r="P503" s="229">
        <f>O503*H503</f>
        <v>0</v>
      </c>
      <c r="Q503" s="229">
        <v>0.0155</v>
      </c>
      <c r="R503" s="229">
        <f>Q503*H503</f>
        <v>0.0155</v>
      </c>
      <c r="S503" s="229">
        <v>0</v>
      </c>
      <c r="T503" s="230">
        <f>S503*H503</f>
        <v>0</v>
      </c>
      <c r="AR503" s="23" t="s">
        <v>355</v>
      </c>
      <c r="AT503" s="23" t="s">
        <v>389</v>
      </c>
      <c r="AU503" s="23" t="s">
        <v>79</v>
      </c>
      <c r="AY503" s="23" t="s">
        <v>146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23" t="s">
        <v>77</v>
      </c>
      <c r="BK503" s="231">
        <f>ROUND(I503*H503,2)</f>
        <v>0</v>
      </c>
      <c r="BL503" s="23" t="s">
        <v>153</v>
      </c>
      <c r="BM503" s="23" t="s">
        <v>796</v>
      </c>
    </row>
    <row r="504" spans="2:47" s="1" customFormat="1" ht="13.5">
      <c r="B504" s="45"/>
      <c r="C504" s="73"/>
      <c r="D504" s="232" t="s">
        <v>155</v>
      </c>
      <c r="E504" s="73"/>
      <c r="F504" s="233" t="s">
        <v>795</v>
      </c>
      <c r="G504" s="73"/>
      <c r="H504" s="73"/>
      <c r="I504" s="190"/>
      <c r="J504" s="73"/>
      <c r="K504" s="73"/>
      <c r="L504" s="71"/>
      <c r="M504" s="234"/>
      <c r="N504" s="46"/>
      <c r="O504" s="46"/>
      <c r="P504" s="46"/>
      <c r="Q504" s="46"/>
      <c r="R504" s="46"/>
      <c r="S504" s="46"/>
      <c r="T504" s="94"/>
      <c r="AT504" s="23" t="s">
        <v>155</v>
      </c>
      <c r="AU504" s="23" t="s">
        <v>79</v>
      </c>
    </row>
    <row r="505" spans="2:51" s="11" customFormat="1" ht="13.5">
      <c r="B505" s="235"/>
      <c r="C505" s="236"/>
      <c r="D505" s="232" t="s">
        <v>157</v>
      </c>
      <c r="E505" s="237" t="s">
        <v>21</v>
      </c>
      <c r="F505" s="238" t="s">
        <v>443</v>
      </c>
      <c r="G505" s="236"/>
      <c r="H505" s="239">
        <v>1</v>
      </c>
      <c r="I505" s="240"/>
      <c r="J505" s="236"/>
      <c r="K505" s="236"/>
      <c r="L505" s="241"/>
      <c r="M505" s="242"/>
      <c r="N505" s="243"/>
      <c r="O505" s="243"/>
      <c r="P505" s="243"/>
      <c r="Q505" s="243"/>
      <c r="R505" s="243"/>
      <c r="S505" s="243"/>
      <c r="T505" s="244"/>
      <c r="AT505" s="245" t="s">
        <v>157</v>
      </c>
      <c r="AU505" s="245" t="s">
        <v>79</v>
      </c>
      <c r="AV505" s="11" t="s">
        <v>79</v>
      </c>
      <c r="AW505" s="11" t="s">
        <v>33</v>
      </c>
      <c r="AX505" s="11" t="s">
        <v>77</v>
      </c>
      <c r="AY505" s="245" t="s">
        <v>146</v>
      </c>
    </row>
    <row r="506" spans="2:65" s="1" customFormat="1" ht="16.5" customHeight="1">
      <c r="B506" s="45"/>
      <c r="C506" s="267" t="s">
        <v>797</v>
      </c>
      <c r="D506" s="267" t="s">
        <v>389</v>
      </c>
      <c r="E506" s="268" t="s">
        <v>798</v>
      </c>
      <c r="F506" s="269" t="s">
        <v>799</v>
      </c>
      <c r="G506" s="270" t="s">
        <v>433</v>
      </c>
      <c r="H506" s="271">
        <v>1</v>
      </c>
      <c r="I506" s="272"/>
      <c r="J506" s="273">
        <f>ROUND(I506*H506,2)</f>
        <v>0</v>
      </c>
      <c r="K506" s="269" t="s">
        <v>21</v>
      </c>
      <c r="L506" s="274"/>
      <c r="M506" s="275" t="s">
        <v>21</v>
      </c>
      <c r="N506" s="276" t="s">
        <v>40</v>
      </c>
      <c r="O506" s="46"/>
      <c r="P506" s="229">
        <f>O506*H506</f>
        <v>0</v>
      </c>
      <c r="Q506" s="229">
        <v>0.0155</v>
      </c>
      <c r="R506" s="229">
        <f>Q506*H506</f>
        <v>0.0155</v>
      </c>
      <c r="S506" s="229">
        <v>0</v>
      </c>
      <c r="T506" s="230">
        <f>S506*H506</f>
        <v>0</v>
      </c>
      <c r="AR506" s="23" t="s">
        <v>355</v>
      </c>
      <c r="AT506" s="23" t="s">
        <v>389</v>
      </c>
      <c r="AU506" s="23" t="s">
        <v>79</v>
      </c>
      <c r="AY506" s="23" t="s">
        <v>146</v>
      </c>
      <c r="BE506" s="231">
        <f>IF(N506="základní",J506,0)</f>
        <v>0</v>
      </c>
      <c r="BF506" s="231">
        <f>IF(N506="snížená",J506,0)</f>
        <v>0</v>
      </c>
      <c r="BG506" s="231">
        <f>IF(N506="zákl. přenesená",J506,0)</f>
        <v>0</v>
      </c>
      <c r="BH506" s="231">
        <f>IF(N506="sníž. přenesená",J506,0)</f>
        <v>0</v>
      </c>
      <c r="BI506" s="231">
        <f>IF(N506="nulová",J506,0)</f>
        <v>0</v>
      </c>
      <c r="BJ506" s="23" t="s">
        <v>77</v>
      </c>
      <c r="BK506" s="231">
        <f>ROUND(I506*H506,2)</f>
        <v>0</v>
      </c>
      <c r="BL506" s="23" t="s">
        <v>153</v>
      </c>
      <c r="BM506" s="23" t="s">
        <v>800</v>
      </c>
    </row>
    <row r="507" spans="2:47" s="1" customFormat="1" ht="13.5">
      <c r="B507" s="45"/>
      <c r="C507" s="73"/>
      <c r="D507" s="232" t="s">
        <v>155</v>
      </c>
      <c r="E507" s="73"/>
      <c r="F507" s="233" t="s">
        <v>799</v>
      </c>
      <c r="G507" s="73"/>
      <c r="H507" s="73"/>
      <c r="I507" s="190"/>
      <c r="J507" s="73"/>
      <c r="K507" s="73"/>
      <c r="L507" s="71"/>
      <c r="M507" s="234"/>
      <c r="N507" s="46"/>
      <c r="O507" s="46"/>
      <c r="P507" s="46"/>
      <c r="Q507" s="46"/>
      <c r="R507" s="46"/>
      <c r="S507" s="46"/>
      <c r="T507" s="94"/>
      <c r="AT507" s="23" t="s">
        <v>155</v>
      </c>
      <c r="AU507" s="23" t="s">
        <v>79</v>
      </c>
    </row>
    <row r="508" spans="2:51" s="11" customFormat="1" ht="13.5">
      <c r="B508" s="235"/>
      <c r="C508" s="236"/>
      <c r="D508" s="232" t="s">
        <v>157</v>
      </c>
      <c r="E508" s="237" t="s">
        <v>21</v>
      </c>
      <c r="F508" s="238" t="s">
        <v>437</v>
      </c>
      <c r="G508" s="236"/>
      <c r="H508" s="239">
        <v>1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AT508" s="245" t="s">
        <v>157</v>
      </c>
      <c r="AU508" s="245" t="s">
        <v>79</v>
      </c>
      <c r="AV508" s="11" t="s">
        <v>79</v>
      </c>
      <c r="AW508" s="11" t="s">
        <v>33</v>
      </c>
      <c r="AX508" s="11" t="s">
        <v>77</v>
      </c>
      <c r="AY508" s="245" t="s">
        <v>146</v>
      </c>
    </row>
    <row r="509" spans="2:65" s="1" customFormat="1" ht="16.5" customHeight="1">
      <c r="B509" s="45"/>
      <c r="C509" s="220" t="s">
        <v>801</v>
      </c>
      <c r="D509" s="220" t="s">
        <v>148</v>
      </c>
      <c r="E509" s="221" t="s">
        <v>802</v>
      </c>
      <c r="F509" s="222" t="s">
        <v>803</v>
      </c>
      <c r="G509" s="223" t="s">
        <v>151</v>
      </c>
      <c r="H509" s="224">
        <v>83.98</v>
      </c>
      <c r="I509" s="225"/>
      <c r="J509" s="226">
        <f>ROUND(I509*H509,2)</f>
        <v>0</v>
      </c>
      <c r="K509" s="222" t="s">
        <v>21</v>
      </c>
      <c r="L509" s="71"/>
      <c r="M509" s="227" t="s">
        <v>21</v>
      </c>
      <c r="N509" s="228" t="s">
        <v>40</v>
      </c>
      <c r="O509" s="46"/>
      <c r="P509" s="229">
        <f>O509*H509</f>
        <v>0</v>
      </c>
      <c r="Q509" s="229">
        <v>0</v>
      </c>
      <c r="R509" s="229">
        <f>Q509*H509</f>
        <v>0</v>
      </c>
      <c r="S509" s="229">
        <v>0</v>
      </c>
      <c r="T509" s="230">
        <f>S509*H509</f>
        <v>0</v>
      </c>
      <c r="AR509" s="23" t="s">
        <v>153</v>
      </c>
      <c r="AT509" s="23" t="s">
        <v>148</v>
      </c>
      <c r="AU509" s="23" t="s">
        <v>79</v>
      </c>
      <c r="AY509" s="23" t="s">
        <v>146</v>
      </c>
      <c r="BE509" s="231">
        <f>IF(N509="základní",J509,0)</f>
        <v>0</v>
      </c>
      <c r="BF509" s="231">
        <f>IF(N509="snížená",J509,0)</f>
        <v>0</v>
      </c>
      <c r="BG509" s="231">
        <f>IF(N509="zákl. přenesená",J509,0)</f>
        <v>0</v>
      </c>
      <c r="BH509" s="231">
        <f>IF(N509="sníž. přenesená",J509,0)</f>
        <v>0</v>
      </c>
      <c r="BI509" s="231">
        <f>IF(N509="nulová",J509,0)</f>
        <v>0</v>
      </c>
      <c r="BJ509" s="23" t="s">
        <v>77</v>
      </c>
      <c r="BK509" s="231">
        <f>ROUND(I509*H509,2)</f>
        <v>0</v>
      </c>
      <c r="BL509" s="23" t="s">
        <v>153</v>
      </c>
      <c r="BM509" s="23" t="s">
        <v>804</v>
      </c>
    </row>
    <row r="510" spans="2:51" s="11" customFormat="1" ht="13.5">
      <c r="B510" s="235"/>
      <c r="C510" s="236"/>
      <c r="D510" s="232" t="s">
        <v>157</v>
      </c>
      <c r="E510" s="237" t="s">
        <v>21</v>
      </c>
      <c r="F510" s="238" t="s">
        <v>488</v>
      </c>
      <c r="G510" s="236"/>
      <c r="H510" s="239">
        <v>83.98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AT510" s="245" t="s">
        <v>157</v>
      </c>
      <c r="AU510" s="245" t="s">
        <v>79</v>
      </c>
      <c r="AV510" s="11" t="s">
        <v>79</v>
      </c>
      <c r="AW510" s="11" t="s">
        <v>33</v>
      </c>
      <c r="AX510" s="11" t="s">
        <v>69</v>
      </c>
      <c r="AY510" s="245" t="s">
        <v>146</v>
      </c>
    </row>
    <row r="511" spans="2:51" s="12" customFormat="1" ht="13.5">
      <c r="B511" s="246"/>
      <c r="C511" s="247"/>
      <c r="D511" s="232" t="s">
        <v>157</v>
      </c>
      <c r="E511" s="248" t="s">
        <v>21</v>
      </c>
      <c r="F511" s="249" t="s">
        <v>186</v>
      </c>
      <c r="G511" s="247"/>
      <c r="H511" s="250">
        <v>83.98</v>
      </c>
      <c r="I511" s="251"/>
      <c r="J511" s="247"/>
      <c r="K511" s="247"/>
      <c r="L511" s="252"/>
      <c r="M511" s="253"/>
      <c r="N511" s="254"/>
      <c r="O511" s="254"/>
      <c r="P511" s="254"/>
      <c r="Q511" s="254"/>
      <c r="R511" s="254"/>
      <c r="S511" s="254"/>
      <c r="T511" s="255"/>
      <c r="AT511" s="256" t="s">
        <v>157</v>
      </c>
      <c r="AU511" s="256" t="s">
        <v>79</v>
      </c>
      <c r="AV511" s="12" t="s">
        <v>161</v>
      </c>
      <c r="AW511" s="12" t="s">
        <v>33</v>
      </c>
      <c r="AX511" s="12" t="s">
        <v>77</v>
      </c>
      <c r="AY511" s="256" t="s">
        <v>146</v>
      </c>
    </row>
    <row r="512" spans="2:65" s="1" customFormat="1" ht="16.5" customHeight="1">
      <c r="B512" s="45"/>
      <c r="C512" s="220" t="s">
        <v>805</v>
      </c>
      <c r="D512" s="220" t="s">
        <v>148</v>
      </c>
      <c r="E512" s="221" t="s">
        <v>806</v>
      </c>
      <c r="F512" s="222" t="s">
        <v>807</v>
      </c>
      <c r="G512" s="223" t="s">
        <v>151</v>
      </c>
      <c r="H512" s="224">
        <v>182.36</v>
      </c>
      <c r="I512" s="225"/>
      <c r="J512" s="226">
        <f>ROUND(I512*H512,2)</f>
        <v>0</v>
      </c>
      <c r="K512" s="222" t="s">
        <v>21</v>
      </c>
      <c r="L512" s="71"/>
      <c r="M512" s="227" t="s">
        <v>21</v>
      </c>
      <c r="N512" s="228" t="s">
        <v>40</v>
      </c>
      <c r="O512" s="46"/>
      <c r="P512" s="229">
        <f>O512*H512</f>
        <v>0</v>
      </c>
      <c r="Q512" s="229">
        <v>0</v>
      </c>
      <c r="R512" s="229">
        <f>Q512*H512</f>
        <v>0</v>
      </c>
      <c r="S512" s="229">
        <v>0</v>
      </c>
      <c r="T512" s="230">
        <f>S512*H512</f>
        <v>0</v>
      </c>
      <c r="AR512" s="23" t="s">
        <v>153</v>
      </c>
      <c r="AT512" s="23" t="s">
        <v>148</v>
      </c>
      <c r="AU512" s="23" t="s">
        <v>79</v>
      </c>
      <c r="AY512" s="23" t="s">
        <v>146</v>
      </c>
      <c r="BE512" s="231">
        <f>IF(N512="základní",J512,0)</f>
        <v>0</v>
      </c>
      <c r="BF512" s="231">
        <f>IF(N512="snížená",J512,0)</f>
        <v>0</v>
      </c>
      <c r="BG512" s="231">
        <f>IF(N512="zákl. přenesená",J512,0)</f>
        <v>0</v>
      </c>
      <c r="BH512" s="231">
        <f>IF(N512="sníž. přenesená",J512,0)</f>
        <v>0</v>
      </c>
      <c r="BI512" s="231">
        <f>IF(N512="nulová",J512,0)</f>
        <v>0</v>
      </c>
      <c r="BJ512" s="23" t="s">
        <v>77</v>
      </c>
      <c r="BK512" s="231">
        <f>ROUND(I512*H512,2)</f>
        <v>0</v>
      </c>
      <c r="BL512" s="23" t="s">
        <v>153</v>
      </c>
      <c r="BM512" s="23" t="s">
        <v>808</v>
      </c>
    </row>
    <row r="513" spans="2:51" s="11" customFormat="1" ht="13.5">
      <c r="B513" s="235"/>
      <c r="C513" s="236"/>
      <c r="D513" s="232" t="s">
        <v>157</v>
      </c>
      <c r="E513" s="237" t="s">
        <v>21</v>
      </c>
      <c r="F513" s="238" t="s">
        <v>809</v>
      </c>
      <c r="G513" s="236"/>
      <c r="H513" s="239">
        <v>182.36</v>
      </c>
      <c r="I513" s="240"/>
      <c r="J513" s="236"/>
      <c r="K513" s="236"/>
      <c r="L513" s="241"/>
      <c r="M513" s="242"/>
      <c r="N513" s="243"/>
      <c r="O513" s="243"/>
      <c r="P513" s="243"/>
      <c r="Q513" s="243"/>
      <c r="R513" s="243"/>
      <c r="S513" s="243"/>
      <c r="T513" s="244"/>
      <c r="AT513" s="245" t="s">
        <v>157</v>
      </c>
      <c r="AU513" s="245" t="s">
        <v>79</v>
      </c>
      <c r="AV513" s="11" t="s">
        <v>79</v>
      </c>
      <c r="AW513" s="11" t="s">
        <v>33</v>
      </c>
      <c r="AX513" s="11" t="s">
        <v>69</v>
      </c>
      <c r="AY513" s="245" t="s">
        <v>146</v>
      </c>
    </row>
    <row r="514" spans="2:51" s="12" customFormat="1" ht="13.5">
      <c r="B514" s="246"/>
      <c r="C514" s="247"/>
      <c r="D514" s="232" t="s">
        <v>157</v>
      </c>
      <c r="E514" s="248" t="s">
        <v>21</v>
      </c>
      <c r="F514" s="249" t="s">
        <v>186</v>
      </c>
      <c r="G514" s="247"/>
      <c r="H514" s="250">
        <v>182.36</v>
      </c>
      <c r="I514" s="251"/>
      <c r="J514" s="247"/>
      <c r="K514" s="247"/>
      <c r="L514" s="252"/>
      <c r="M514" s="253"/>
      <c r="N514" s="254"/>
      <c r="O514" s="254"/>
      <c r="P514" s="254"/>
      <c r="Q514" s="254"/>
      <c r="R514" s="254"/>
      <c r="S514" s="254"/>
      <c r="T514" s="255"/>
      <c r="AT514" s="256" t="s">
        <v>157</v>
      </c>
      <c r="AU514" s="256" t="s">
        <v>79</v>
      </c>
      <c r="AV514" s="12" t="s">
        <v>161</v>
      </c>
      <c r="AW514" s="12" t="s">
        <v>33</v>
      </c>
      <c r="AX514" s="12" t="s">
        <v>77</v>
      </c>
      <c r="AY514" s="256" t="s">
        <v>146</v>
      </c>
    </row>
    <row r="515" spans="2:65" s="1" customFormat="1" ht="16.5" customHeight="1">
      <c r="B515" s="45"/>
      <c r="C515" s="220" t="s">
        <v>810</v>
      </c>
      <c r="D515" s="220" t="s">
        <v>148</v>
      </c>
      <c r="E515" s="221" t="s">
        <v>811</v>
      </c>
      <c r="F515" s="222" t="s">
        <v>812</v>
      </c>
      <c r="G515" s="223" t="s">
        <v>433</v>
      </c>
      <c r="H515" s="224">
        <v>2</v>
      </c>
      <c r="I515" s="225"/>
      <c r="J515" s="226">
        <f>ROUND(I515*H515,2)</f>
        <v>0</v>
      </c>
      <c r="K515" s="222" t="s">
        <v>21</v>
      </c>
      <c r="L515" s="71"/>
      <c r="M515" s="227" t="s">
        <v>21</v>
      </c>
      <c r="N515" s="228" t="s">
        <v>40</v>
      </c>
      <c r="O515" s="46"/>
      <c r="P515" s="229">
        <f>O515*H515</f>
        <v>0</v>
      </c>
      <c r="Q515" s="229">
        <v>0</v>
      </c>
      <c r="R515" s="229">
        <f>Q515*H515</f>
        <v>0</v>
      </c>
      <c r="S515" s="229">
        <v>0</v>
      </c>
      <c r="T515" s="230">
        <f>S515*H515</f>
        <v>0</v>
      </c>
      <c r="AR515" s="23" t="s">
        <v>153</v>
      </c>
      <c r="AT515" s="23" t="s">
        <v>148</v>
      </c>
      <c r="AU515" s="23" t="s">
        <v>79</v>
      </c>
      <c r="AY515" s="23" t="s">
        <v>146</v>
      </c>
      <c r="BE515" s="231">
        <f>IF(N515="základní",J515,0)</f>
        <v>0</v>
      </c>
      <c r="BF515" s="231">
        <f>IF(N515="snížená",J515,0)</f>
        <v>0</v>
      </c>
      <c r="BG515" s="231">
        <f>IF(N515="zákl. přenesená",J515,0)</f>
        <v>0</v>
      </c>
      <c r="BH515" s="231">
        <f>IF(N515="sníž. přenesená",J515,0)</f>
        <v>0</v>
      </c>
      <c r="BI515" s="231">
        <f>IF(N515="nulová",J515,0)</f>
        <v>0</v>
      </c>
      <c r="BJ515" s="23" t="s">
        <v>77</v>
      </c>
      <c r="BK515" s="231">
        <f>ROUND(I515*H515,2)</f>
        <v>0</v>
      </c>
      <c r="BL515" s="23" t="s">
        <v>153</v>
      </c>
      <c r="BM515" s="23" t="s">
        <v>813</v>
      </c>
    </row>
    <row r="516" spans="2:65" s="1" customFormat="1" ht="16.5" customHeight="1">
      <c r="B516" s="45"/>
      <c r="C516" s="220" t="s">
        <v>814</v>
      </c>
      <c r="D516" s="220" t="s">
        <v>148</v>
      </c>
      <c r="E516" s="221" t="s">
        <v>815</v>
      </c>
      <c r="F516" s="222" t="s">
        <v>816</v>
      </c>
      <c r="G516" s="223" t="s">
        <v>433</v>
      </c>
      <c r="H516" s="224">
        <v>4</v>
      </c>
      <c r="I516" s="225"/>
      <c r="J516" s="226">
        <f>ROUND(I516*H516,2)</f>
        <v>0</v>
      </c>
      <c r="K516" s="222" t="s">
        <v>152</v>
      </c>
      <c r="L516" s="71"/>
      <c r="M516" s="227" t="s">
        <v>21</v>
      </c>
      <c r="N516" s="228" t="s">
        <v>40</v>
      </c>
      <c r="O516" s="46"/>
      <c r="P516" s="229">
        <f>O516*H516</f>
        <v>0</v>
      </c>
      <c r="Q516" s="229">
        <v>0</v>
      </c>
      <c r="R516" s="229">
        <f>Q516*H516</f>
        <v>0</v>
      </c>
      <c r="S516" s="229">
        <v>0.024</v>
      </c>
      <c r="T516" s="230">
        <f>S516*H516</f>
        <v>0.096</v>
      </c>
      <c r="AR516" s="23" t="s">
        <v>153</v>
      </c>
      <c r="AT516" s="23" t="s">
        <v>148</v>
      </c>
      <c r="AU516" s="23" t="s">
        <v>79</v>
      </c>
      <c r="AY516" s="23" t="s">
        <v>146</v>
      </c>
      <c r="BE516" s="231">
        <f>IF(N516="základní",J516,0)</f>
        <v>0</v>
      </c>
      <c r="BF516" s="231">
        <f>IF(N516="snížená",J516,0)</f>
        <v>0</v>
      </c>
      <c r="BG516" s="231">
        <f>IF(N516="zákl. přenesená",J516,0)</f>
        <v>0</v>
      </c>
      <c r="BH516" s="231">
        <f>IF(N516="sníž. přenesená",J516,0)</f>
        <v>0</v>
      </c>
      <c r="BI516" s="231">
        <f>IF(N516="nulová",J516,0)</f>
        <v>0</v>
      </c>
      <c r="BJ516" s="23" t="s">
        <v>77</v>
      </c>
      <c r="BK516" s="231">
        <f>ROUND(I516*H516,2)</f>
        <v>0</v>
      </c>
      <c r="BL516" s="23" t="s">
        <v>153</v>
      </c>
      <c r="BM516" s="23" t="s">
        <v>817</v>
      </c>
    </row>
    <row r="517" spans="2:47" s="1" customFormat="1" ht="13.5">
      <c r="B517" s="45"/>
      <c r="C517" s="73"/>
      <c r="D517" s="232" t="s">
        <v>155</v>
      </c>
      <c r="E517" s="73"/>
      <c r="F517" s="233" t="s">
        <v>818</v>
      </c>
      <c r="G517" s="73"/>
      <c r="H517" s="73"/>
      <c r="I517" s="190"/>
      <c r="J517" s="73"/>
      <c r="K517" s="73"/>
      <c r="L517" s="71"/>
      <c r="M517" s="234"/>
      <c r="N517" s="46"/>
      <c r="O517" s="46"/>
      <c r="P517" s="46"/>
      <c r="Q517" s="46"/>
      <c r="R517" s="46"/>
      <c r="S517" s="46"/>
      <c r="T517" s="94"/>
      <c r="AT517" s="23" t="s">
        <v>155</v>
      </c>
      <c r="AU517" s="23" t="s">
        <v>79</v>
      </c>
    </row>
    <row r="518" spans="2:51" s="11" customFormat="1" ht="13.5">
      <c r="B518" s="235"/>
      <c r="C518" s="236"/>
      <c r="D518" s="232" t="s">
        <v>157</v>
      </c>
      <c r="E518" s="237" t="s">
        <v>21</v>
      </c>
      <c r="F518" s="238" t="s">
        <v>443</v>
      </c>
      <c r="G518" s="236"/>
      <c r="H518" s="239">
        <v>1</v>
      </c>
      <c r="I518" s="240"/>
      <c r="J518" s="236"/>
      <c r="K518" s="236"/>
      <c r="L518" s="241"/>
      <c r="M518" s="242"/>
      <c r="N518" s="243"/>
      <c r="O518" s="243"/>
      <c r="P518" s="243"/>
      <c r="Q518" s="243"/>
      <c r="R518" s="243"/>
      <c r="S518" s="243"/>
      <c r="T518" s="244"/>
      <c r="AT518" s="245" t="s">
        <v>157</v>
      </c>
      <c r="AU518" s="245" t="s">
        <v>79</v>
      </c>
      <c r="AV518" s="11" t="s">
        <v>79</v>
      </c>
      <c r="AW518" s="11" t="s">
        <v>33</v>
      </c>
      <c r="AX518" s="11" t="s">
        <v>69</v>
      </c>
      <c r="AY518" s="245" t="s">
        <v>146</v>
      </c>
    </row>
    <row r="519" spans="2:51" s="11" customFormat="1" ht="13.5">
      <c r="B519" s="235"/>
      <c r="C519" s="236"/>
      <c r="D519" s="232" t="s">
        <v>157</v>
      </c>
      <c r="E519" s="237" t="s">
        <v>21</v>
      </c>
      <c r="F519" s="238" t="s">
        <v>819</v>
      </c>
      <c r="G519" s="236"/>
      <c r="H519" s="239">
        <v>3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AT519" s="245" t="s">
        <v>157</v>
      </c>
      <c r="AU519" s="245" t="s">
        <v>79</v>
      </c>
      <c r="AV519" s="11" t="s">
        <v>79</v>
      </c>
      <c r="AW519" s="11" t="s">
        <v>33</v>
      </c>
      <c r="AX519" s="11" t="s">
        <v>69</v>
      </c>
      <c r="AY519" s="245" t="s">
        <v>146</v>
      </c>
    </row>
    <row r="520" spans="2:51" s="12" customFormat="1" ht="13.5">
      <c r="B520" s="246"/>
      <c r="C520" s="247"/>
      <c r="D520" s="232" t="s">
        <v>157</v>
      </c>
      <c r="E520" s="248" t="s">
        <v>21</v>
      </c>
      <c r="F520" s="249" t="s">
        <v>186</v>
      </c>
      <c r="G520" s="247"/>
      <c r="H520" s="250">
        <v>4</v>
      </c>
      <c r="I520" s="251"/>
      <c r="J520" s="247"/>
      <c r="K520" s="247"/>
      <c r="L520" s="252"/>
      <c r="M520" s="253"/>
      <c r="N520" s="254"/>
      <c r="O520" s="254"/>
      <c r="P520" s="254"/>
      <c r="Q520" s="254"/>
      <c r="R520" s="254"/>
      <c r="S520" s="254"/>
      <c r="T520" s="255"/>
      <c r="AT520" s="256" t="s">
        <v>157</v>
      </c>
      <c r="AU520" s="256" t="s">
        <v>79</v>
      </c>
      <c r="AV520" s="12" t="s">
        <v>161</v>
      </c>
      <c r="AW520" s="12" t="s">
        <v>33</v>
      </c>
      <c r="AX520" s="12" t="s">
        <v>77</v>
      </c>
      <c r="AY520" s="256" t="s">
        <v>146</v>
      </c>
    </row>
    <row r="521" spans="2:65" s="1" customFormat="1" ht="16.5" customHeight="1">
      <c r="B521" s="45"/>
      <c r="C521" s="220" t="s">
        <v>820</v>
      </c>
      <c r="D521" s="220" t="s">
        <v>148</v>
      </c>
      <c r="E521" s="221" t="s">
        <v>821</v>
      </c>
      <c r="F521" s="222" t="s">
        <v>822</v>
      </c>
      <c r="G521" s="223" t="s">
        <v>151</v>
      </c>
      <c r="H521" s="224">
        <v>83.98</v>
      </c>
      <c r="I521" s="225"/>
      <c r="J521" s="226">
        <f>ROUND(I521*H521,2)</f>
        <v>0</v>
      </c>
      <c r="K521" s="222" t="s">
        <v>21</v>
      </c>
      <c r="L521" s="71"/>
      <c r="M521" s="227" t="s">
        <v>21</v>
      </c>
      <c r="N521" s="228" t="s">
        <v>40</v>
      </c>
      <c r="O521" s="46"/>
      <c r="P521" s="229">
        <f>O521*H521</f>
        <v>0</v>
      </c>
      <c r="Q521" s="229">
        <v>0</v>
      </c>
      <c r="R521" s="229">
        <f>Q521*H521</f>
        <v>0</v>
      </c>
      <c r="S521" s="229">
        <v>0.024</v>
      </c>
      <c r="T521" s="230">
        <f>S521*H521</f>
        <v>2.01552</v>
      </c>
      <c r="AR521" s="23" t="s">
        <v>153</v>
      </c>
      <c r="AT521" s="23" t="s">
        <v>148</v>
      </c>
      <c r="AU521" s="23" t="s">
        <v>79</v>
      </c>
      <c r="AY521" s="23" t="s">
        <v>146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23" t="s">
        <v>77</v>
      </c>
      <c r="BK521" s="231">
        <f>ROUND(I521*H521,2)</f>
        <v>0</v>
      </c>
      <c r="BL521" s="23" t="s">
        <v>153</v>
      </c>
      <c r="BM521" s="23" t="s">
        <v>823</v>
      </c>
    </row>
    <row r="522" spans="2:51" s="11" customFormat="1" ht="13.5">
      <c r="B522" s="235"/>
      <c r="C522" s="236"/>
      <c r="D522" s="232" t="s">
        <v>157</v>
      </c>
      <c r="E522" s="237" t="s">
        <v>21</v>
      </c>
      <c r="F522" s="238" t="s">
        <v>488</v>
      </c>
      <c r="G522" s="236"/>
      <c r="H522" s="239">
        <v>83.98</v>
      </c>
      <c r="I522" s="240"/>
      <c r="J522" s="236"/>
      <c r="K522" s="236"/>
      <c r="L522" s="241"/>
      <c r="M522" s="242"/>
      <c r="N522" s="243"/>
      <c r="O522" s="243"/>
      <c r="P522" s="243"/>
      <c r="Q522" s="243"/>
      <c r="R522" s="243"/>
      <c r="S522" s="243"/>
      <c r="T522" s="244"/>
      <c r="AT522" s="245" t="s">
        <v>157</v>
      </c>
      <c r="AU522" s="245" t="s">
        <v>79</v>
      </c>
      <c r="AV522" s="11" t="s">
        <v>79</v>
      </c>
      <c r="AW522" s="11" t="s">
        <v>33</v>
      </c>
      <c r="AX522" s="11" t="s">
        <v>69</v>
      </c>
      <c r="AY522" s="245" t="s">
        <v>146</v>
      </c>
    </row>
    <row r="523" spans="2:51" s="12" customFormat="1" ht="13.5">
      <c r="B523" s="246"/>
      <c r="C523" s="247"/>
      <c r="D523" s="232" t="s">
        <v>157</v>
      </c>
      <c r="E523" s="248" t="s">
        <v>21</v>
      </c>
      <c r="F523" s="249" t="s">
        <v>186</v>
      </c>
      <c r="G523" s="247"/>
      <c r="H523" s="250">
        <v>83.98</v>
      </c>
      <c r="I523" s="251"/>
      <c r="J523" s="247"/>
      <c r="K523" s="247"/>
      <c r="L523" s="252"/>
      <c r="M523" s="253"/>
      <c r="N523" s="254"/>
      <c r="O523" s="254"/>
      <c r="P523" s="254"/>
      <c r="Q523" s="254"/>
      <c r="R523" s="254"/>
      <c r="S523" s="254"/>
      <c r="T523" s="255"/>
      <c r="AT523" s="256" t="s">
        <v>157</v>
      </c>
      <c r="AU523" s="256" t="s">
        <v>79</v>
      </c>
      <c r="AV523" s="12" t="s">
        <v>161</v>
      </c>
      <c r="AW523" s="12" t="s">
        <v>33</v>
      </c>
      <c r="AX523" s="12" t="s">
        <v>77</v>
      </c>
      <c r="AY523" s="256" t="s">
        <v>146</v>
      </c>
    </row>
    <row r="524" spans="2:65" s="1" customFormat="1" ht="16.5" customHeight="1">
      <c r="B524" s="45"/>
      <c r="C524" s="220" t="s">
        <v>824</v>
      </c>
      <c r="D524" s="220" t="s">
        <v>148</v>
      </c>
      <c r="E524" s="221" t="s">
        <v>825</v>
      </c>
      <c r="F524" s="222" t="s">
        <v>826</v>
      </c>
      <c r="G524" s="223" t="s">
        <v>151</v>
      </c>
      <c r="H524" s="224">
        <v>94.98</v>
      </c>
      <c r="I524" s="225"/>
      <c r="J524" s="226">
        <f>ROUND(I524*H524,2)</f>
        <v>0</v>
      </c>
      <c r="K524" s="222" t="s">
        <v>21</v>
      </c>
      <c r="L524" s="71"/>
      <c r="M524" s="227" t="s">
        <v>21</v>
      </c>
      <c r="N524" s="228" t="s">
        <v>40</v>
      </c>
      <c r="O524" s="46"/>
      <c r="P524" s="229">
        <f>O524*H524</f>
        <v>0</v>
      </c>
      <c r="Q524" s="229">
        <v>0</v>
      </c>
      <c r="R524" s="229">
        <f>Q524*H524</f>
        <v>0</v>
      </c>
      <c r="S524" s="229">
        <v>0.024</v>
      </c>
      <c r="T524" s="230">
        <f>S524*H524</f>
        <v>2.27952</v>
      </c>
      <c r="AR524" s="23" t="s">
        <v>153</v>
      </c>
      <c r="AT524" s="23" t="s">
        <v>148</v>
      </c>
      <c r="AU524" s="23" t="s">
        <v>79</v>
      </c>
      <c r="AY524" s="23" t="s">
        <v>146</v>
      </c>
      <c r="BE524" s="231">
        <f>IF(N524="základní",J524,0)</f>
        <v>0</v>
      </c>
      <c r="BF524" s="231">
        <f>IF(N524="snížená",J524,0)</f>
        <v>0</v>
      </c>
      <c r="BG524" s="231">
        <f>IF(N524="zákl. přenesená",J524,0)</f>
        <v>0</v>
      </c>
      <c r="BH524" s="231">
        <f>IF(N524="sníž. přenesená",J524,0)</f>
        <v>0</v>
      </c>
      <c r="BI524" s="231">
        <f>IF(N524="nulová",J524,0)</f>
        <v>0</v>
      </c>
      <c r="BJ524" s="23" t="s">
        <v>77</v>
      </c>
      <c r="BK524" s="231">
        <f>ROUND(I524*H524,2)</f>
        <v>0</v>
      </c>
      <c r="BL524" s="23" t="s">
        <v>153</v>
      </c>
      <c r="BM524" s="23" t="s">
        <v>827</v>
      </c>
    </row>
    <row r="525" spans="2:51" s="11" customFormat="1" ht="13.5">
      <c r="B525" s="235"/>
      <c r="C525" s="236"/>
      <c r="D525" s="232" t="s">
        <v>157</v>
      </c>
      <c r="E525" s="237" t="s">
        <v>21</v>
      </c>
      <c r="F525" s="238" t="s">
        <v>828</v>
      </c>
      <c r="G525" s="236"/>
      <c r="H525" s="239">
        <v>94.98</v>
      </c>
      <c r="I525" s="240"/>
      <c r="J525" s="236"/>
      <c r="K525" s="236"/>
      <c r="L525" s="241"/>
      <c r="M525" s="242"/>
      <c r="N525" s="243"/>
      <c r="O525" s="243"/>
      <c r="P525" s="243"/>
      <c r="Q525" s="243"/>
      <c r="R525" s="243"/>
      <c r="S525" s="243"/>
      <c r="T525" s="244"/>
      <c r="AT525" s="245" t="s">
        <v>157</v>
      </c>
      <c r="AU525" s="245" t="s">
        <v>79</v>
      </c>
      <c r="AV525" s="11" t="s">
        <v>79</v>
      </c>
      <c r="AW525" s="11" t="s">
        <v>33</v>
      </c>
      <c r="AX525" s="11" t="s">
        <v>69</v>
      </c>
      <c r="AY525" s="245" t="s">
        <v>146</v>
      </c>
    </row>
    <row r="526" spans="2:51" s="12" customFormat="1" ht="13.5">
      <c r="B526" s="246"/>
      <c r="C526" s="247"/>
      <c r="D526" s="232" t="s">
        <v>157</v>
      </c>
      <c r="E526" s="248" t="s">
        <v>21</v>
      </c>
      <c r="F526" s="249" t="s">
        <v>186</v>
      </c>
      <c r="G526" s="247"/>
      <c r="H526" s="250">
        <v>94.98</v>
      </c>
      <c r="I526" s="251"/>
      <c r="J526" s="247"/>
      <c r="K526" s="247"/>
      <c r="L526" s="252"/>
      <c r="M526" s="253"/>
      <c r="N526" s="254"/>
      <c r="O526" s="254"/>
      <c r="P526" s="254"/>
      <c r="Q526" s="254"/>
      <c r="R526" s="254"/>
      <c r="S526" s="254"/>
      <c r="T526" s="255"/>
      <c r="AT526" s="256" t="s">
        <v>157</v>
      </c>
      <c r="AU526" s="256" t="s">
        <v>79</v>
      </c>
      <c r="AV526" s="12" t="s">
        <v>161</v>
      </c>
      <c r="AW526" s="12" t="s">
        <v>33</v>
      </c>
      <c r="AX526" s="12" t="s">
        <v>77</v>
      </c>
      <c r="AY526" s="256" t="s">
        <v>146</v>
      </c>
    </row>
    <row r="527" spans="2:65" s="1" customFormat="1" ht="16.5" customHeight="1">
      <c r="B527" s="45"/>
      <c r="C527" s="220" t="s">
        <v>829</v>
      </c>
      <c r="D527" s="220" t="s">
        <v>148</v>
      </c>
      <c r="E527" s="221" t="s">
        <v>830</v>
      </c>
      <c r="F527" s="222" t="s">
        <v>831</v>
      </c>
      <c r="G527" s="223" t="s">
        <v>712</v>
      </c>
      <c r="H527" s="278"/>
      <c r="I527" s="225"/>
      <c r="J527" s="226">
        <f>ROUND(I527*H527,2)</f>
        <v>0</v>
      </c>
      <c r="K527" s="222" t="s">
        <v>152</v>
      </c>
      <c r="L527" s="71"/>
      <c r="M527" s="227" t="s">
        <v>21</v>
      </c>
      <c r="N527" s="228" t="s">
        <v>40</v>
      </c>
      <c r="O527" s="46"/>
      <c r="P527" s="229">
        <f>O527*H527</f>
        <v>0</v>
      </c>
      <c r="Q527" s="229">
        <v>0</v>
      </c>
      <c r="R527" s="229">
        <f>Q527*H527</f>
        <v>0</v>
      </c>
      <c r="S527" s="229">
        <v>0</v>
      </c>
      <c r="T527" s="230">
        <f>S527*H527</f>
        <v>0</v>
      </c>
      <c r="AR527" s="23" t="s">
        <v>153</v>
      </c>
      <c r="AT527" s="23" t="s">
        <v>148</v>
      </c>
      <c r="AU527" s="23" t="s">
        <v>79</v>
      </c>
      <c r="AY527" s="23" t="s">
        <v>146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23" t="s">
        <v>77</v>
      </c>
      <c r="BK527" s="231">
        <f>ROUND(I527*H527,2)</f>
        <v>0</v>
      </c>
      <c r="BL527" s="23" t="s">
        <v>153</v>
      </c>
      <c r="BM527" s="23" t="s">
        <v>832</v>
      </c>
    </row>
    <row r="528" spans="2:47" s="1" customFormat="1" ht="13.5">
      <c r="B528" s="45"/>
      <c r="C528" s="73"/>
      <c r="D528" s="232" t="s">
        <v>155</v>
      </c>
      <c r="E528" s="73"/>
      <c r="F528" s="233" t="s">
        <v>833</v>
      </c>
      <c r="G528" s="73"/>
      <c r="H528" s="73"/>
      <c r="I528" s="190"/>
      <c r="J528" s="73"/>
      <c r="K528" s="73"/>
      <c r="L528" s="71"/>
      <c r="M528" s="234"/>
      <c r="N528" s="46"/>
      <c r="O528" s="46"/>
      <c r="P528" s="46"/>
      <c r="Q528" s="46"/>
      <c r="R528" s="46"/>
      <c r="S528" s="46"/>
      <c r="T528" s="94"/>
      <c r="AT528" s="23" t="s">
        <v>155</v>
      </c>
      <c r="AU528" s="23" t="s">
        <v>79</v>
      </c>
    </row>
    <row r="529" spans="2:63" s="10" customFormat="1" ht="29.85" customHeight="1">
      <c r="B529" s="204"/>
      <c r="C529" s="205"/>
      <c r="D529" s="206" t="s">
        <v>68</v>
      </c>
      <c r="E529" s="218" t="s">
        <v>834</v>
      </c>
      <c r="F529" s="218" t="s">
        <v>835</v>
      </c>
      <c r="G529" s="205"/>
      <c r="H529" s="205"/>
      <c r="I529" s="208"/>
      <c r="J529" s="219">
        <f>BK529</f>
        <v>0</v>
      </c>
      <c r="K529" s="205"/>
      <c r="L529" s="210"/>
      <c r="M529" s="211"/>
      <c r="N529" s="212"/>
      <c r="O529" s="212"/>
      <c r="P529" s="213">
        <f>SUM(P530:P538)</f>
        <v>0</v>
      </c>
      <c r="Q529" s="212"/>
      <c r="R529" s="213">
        <f>SUM(R530:R538)</f>
        <v>17.7</v>
      </c>
      <c r="S529" s="212"/>
      <c r="T529" s="214">
        <f>SUM(T530:T538)</f>
        <v>0</v>
      </c>
      <c r="AR529" s="215" t="s">
        <v>79</v>
      </c>
      <c r="AT529" s="216" t="s">
        <v>68</v>
      </c>
      <c r="AU529" s="216" t="s">
        <v>77</v>
      </c>
      <c r="AY529" s="215" t="s">
        <v>146</v>
      </c>
      <c r="BK529" s="217">
        <f>SUM(BK530:BK538)</f>
        <v>0</v>
      </c>
    </row>
    <row r="530" spans="2:65" s="1" customFormat="1" ht="25.5" customHeight="1">
      <c r="B530" s="45"/>
      <c r="C530" s="220" t="s">
        <v>836</v>
      </c>
      <c r="D530" s="220" t="s">
        <v>148</v>
      </c>
      <c r="E530" s="221" t="s">
        <v>837</v>
      </c>
      <c r="F530" s="222" t="s">
        <v>838</v>
      </c>
      <c r="G530" s="223" t="s">
        <v>433</v>
      </c>
      <c r="H530" s="224">
        <v>1</v>
      </c>
      <c r="I530" s="225"/>
      <c r="J530" s="226">
        <f>ROUND(I530*H530,2)</f>
        <v>0</v>
      </c>
      <c r="K530" s="222" t="s">
        <v>21</v>
      </c>
      <c r="L530" s="71"/>
      <c r="M530" s="227" t="s">
        <v>21</v>
      </c>
      <c r="N530" s="228" t="s">
        <v>40</v>
      </c>
      <c r="O530" s="46"/>
      <c r="P530" s="229">
        <f>O530*H530</f>
        <v>0</v>
      </c>
      <c r="Q530" s="229">
        <v>2.95</v>
      </c>
      <c r="R530" s="229">
        <f>Q530*H530</f>
        <v>2.95</v>
      </c>
      <c r="S530" s="229">
        <v>0</v>
      </c>
      <c r="T530" s="230">
        <f>S530*H530</f>
        <v>0</v>
      </c>
      <c r="AR530" s="23" t="s">
        <v>153</v>
      </c>
      <c r="AT530" s="23" t="s">
        <v>148</v>
      </c>
      <c r="AU530" s="23" t="s">
        <v>79</v>
      </c>
      <c r="AY530" s="23" t="s">
        <v>146</v>
      </c>
      <c r="BE530" s="231">
        <f>IF(N530="základní",J530,0)</f>
        <v>0</v>
      </c>
      <c r="BF530" s="231">
        <f>IF(N530="snížená",J530,0)</f>
        <v>0</v>
      </c>
      <c r="BG530" s="231">
        <f>IF(N530="zákl. přenesená",J530,0)</f>
        <v>0</v>
      </c>
      <c r="BH530" s="231">
        <f>IF(N530="sníž. přenesená",J530,0)</f>
        <v>0</v>
      </c>
      <c r="BI530" s="231">
        <f>IF(N530="nulová",J530,0)</f>
        <v>0</v>
      </c>
      <c r="BJ530" s="23" t="s">
        <v>77</v>
      </c>
      <c r="BK530" s="231">
        <f>ROUND(I530*H530,2)</f>
        <v>0</v>
      </c>
      <c r="BL530" s="23" t="s">
        <v>153</v>
      </c>
      <c r="BM530" s="23" t="s">
        <v>839</v>
      </c>
    </row>
    <row r="531" spans="2:47" s="1" customFormat="1" ht="13.5">
      <c r="B531" s="45"/>
      <c r="C531" s="73"/>
      <c r="D531" s="232" t="s">
        <v>155</v>
      </c>
      <c r="E531" s="73"/>
      <c r="F531" s="233" t="s">
        <v>838</v>
      </c>
      <c r="G531" s="73"/>
      <c r="H531" s="73"/>
      <c r="I531" s="190"/>
      <c r="J531" s="73"/>
      <c r="K531" s="73"/>
      <c r="L531" s="71"/>
      <c r="M531" s="234"/>
      <c r="N531" s="46"/>
      <c r="O531" s="46"/>
      <c r="P531" s="46"/>
      <c r="Q531" s="46"/>
      <c r="R531" s="46"/>
      <c r="S531" s="46"/>
      <c r="T531" s="94"/>
      <c r="AT531" s="23" t="s">
        <v>155</v>
      </c>
      <c r="AU531" s="23" t="s">
        <v>79</v>
      </c>
    </row>
    <row r="532" spans="2:65" s="1" customFormat="1" ht="25.5" customHeight="1">
      <c r="B532" s="45"/>
      <c r="C532" s="220" t="s">
        <v>840</v>
      </c>
      <c r="D532" s="220" t="s">
        <v>148</v>
      </c>
      <c r="E532" s="221" t="s">
        <v>841</v>
      </c>
      <c r="F532" s="222" t="s">
        <v>842</v>
      </c>
      <c r="G532" s="223" t="s">
        <v>843</v>
      </c>
      <c r="H532" s="224">
        <v>1</v>
      </c>
      <c r="I532" s="225"/>
      <c r="J532" s="226">
        <f>ROUND(I532*H532,2)</f>
        <v>0</v>
      </c>
      <c r="K532" s="222" t="s">
        <v>21</v>
      </c>
      <c r="L532" s="71"/>
      <c r="M532" s="227" t="s">
        <v>21</v>
      </c>
      <c r="N532" s="228" t="s">
        <v>40</v>
      </c>
      <c r="O532" s="46"/>
      <c r="P532" s="229">
        <f>O532*H532</f>
        <v>0</v>
      </c>
      <c r="Q532" s="229">
        <v>2.95</v>
      </c>
      <c r="R532" s="229">
        <f>Q532*H532</f>
        <v>2.95</v>
      </c>
      <c r="S532" s="229">
        <v>0</v>
      </c>
      <c r="T532" s="230">
        <f>S532*H532</f>
        <v>0</v>
      </c>
      <c r="AR532" s="23" t="s">
        <v>153</v>
      </c>
      <c r="AT532" s="23" t="s">
        <v>148</v>
      </c>
      <c r="AU532" s="23" t="s">
        <v>79</v>
      </c>
      <c r="AY532" s="23" t="s">
        <v>146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23" t="s">
        <v>77</v>
      </c>
      <c r="BK532" s="231">
        <f>ROUND(I532*H532,2)</f>
        <v>0</v>
      </c>
      <c r="BL532" s="23" t="s">
        <v>153</v>
      </c>
      <c r="BM532" s="23" t="s">
        <v>844</v>
      </c>
    </row>
    <row r="533" spans="2:65" s="1" customFormat="1" ht="16.5" customHeight="1">
      <c r="B533" s="45"/>
      <c r="C533" s="220" t="s">
        <v>845</v>
      </c>
      <c r="D533" s="220" t="s">
        <v>148</v>
      </c>
      <c r="E533" s="221" t="s">
        <v>846</v>
      </c>
      <c r="F533" s="222" t="s">
        <v>847</v>
      </c>
      <c r="G533" s="223" t="s">
        <v>433</v>
      </c>
      <c r="H533" s="224">
        <v>1</v>
      </c>
      <c r="I533" s="225"/>
      <c r="J533" s="226">
        <f>ROUND(I533*H533,2)</f>
        <v>0</v>
      </c>
      <c r="K533" s="222" t="s">
        <v>21</v>
      </c>
      <c r="L533" s="71"/>
      <c r="M533" s="227" t="s">
        <v>21</v>
      </c>
      <c r="N533" s="228" t="s">
        <v>40</v>
      </c>
      <c r="O533" s="46"/>
      <c r="P533" s="229">
        <f>O533*H533</f>
        <v>0</v>
      </c>
      <c r="Q533" s="229">
        <v>2.95</v>
      </c>
      <c r="R533" s="229">
        <f>Q533*H533</f>
        <v>2.95</v>
      </c>
      <c r="S533" s="229">
        <v>0</v>
      </c>
      <c r="T533" s="230">
        <f>S533*H533</f>
        <v>0</v>
      </c>
      <c r="AR533" s="23" t="s">
        <v>153</v>
      </c>
      <c r="AT533" s="23" t="s">
        <v>148</v>
      </c>
      <c r="AU533" s="23" t="s">
        <v>79</v>
      </c>
      <c r="AY533" s="23" t="s">
        <v>146</v>
      </c>
      <c r="BE533" s="231">
        <f>IF(N533="základní",J533,0)</f>
        <v>0</v>
      </c>
      <c r="BF533" s="231">
        <f>IF(N533="snížená",J533,0)</f>
        <v>0</v>
      </c>
      <c r="BG533" s="231">
        <f>IF(N533="zákl. přenesená",J533,0)</f>
        <v>0</v>
      </c>
      <c r="BH533" s="231">
        <f>IF(N533="sníž. přenesená",J533,0)</f>
        <v>0</v>
      </c>
      <c r="BI533" s="231">
        <f>IF(N533="nulová",J533,0)</f>
        <v>0</v>
      </c>
      <c r="BJ533" s="23" t="s">
        <v>77</v>
      </c>
      <c r="BK533" s="231">
        <f>ROUND(I533*H533,2)</f>
        <v>0</v>
      </c>
      <c r="BL533" s="23" t="s">
        <v>153</v>
      </c>
      <c r="BM533" s="23" t="s">
        <v>848</v>
      </c>
    </row>
    <row r="534" spans="2:65" s="1" customFormat="1" ht="16.5" customHeight="1">
      <c r="B534" s="45"/>
      <c r="C534" s="220" t="s">
        <v>849</v>
      </c>
      <c r="D534" s="220" t="s">
        <v>148</v>
      </c>
      <c r="E534" s="221" t="s">
        <v>850</v>
      </c>
      <c r="F534" s="222" t="s">
        <v>851</v>
      </c>
      <c r="G534" s="223" t="s">
        <v>433</v>
      </c>
      <c r="H534" s="224">
        <v>1</v>
      </c>
      <c r="I534" s="225"/>
      <c r="J534" s="226">
        <f>ROUND(I534*H534,2)</f>
        <v>0</v>
      </c>
      <c r="K534" s="222" t="s">
        <v>21</v>
      </c>
      <c r="L534" s="71"/>
      <c r="M534" s="227" t="s">
        <v>21</v>
      </c>
      <c r="N534" s="228" t="s">
        <v>40</v>
      </c>
      <c r="O534" s="46"/>
      <c r="P534" s="229">
        <f>O534*H534</f>
        <v>0</v>
      </c>
      <c r="Q534" s="229">
        <v>2.95</v>
      </c>
      <c r="R534" s="229">
        <f>Q534*H534</f>
        <v>2.95</v>
      </c>
      <c r="S534" s="229">
        <v>0</v>
      </c>
      <c r="T534" s="230">
        <f>S534*H534</f>
        <v>0</v>
      </c>
      <c r="AR534" s="23" t="s">
        <v>153</v>
      </c>
      <c r="AT534" s="23" t="s">
        <v>148</v>
      </c>
      <c r="AU534" s="23" t="s">
        <v>79</v>
      </c>
      <c r="AY534" s="23" t="s">
        <v>146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23" t="s">
        <v>77</v>
      </c>
      <c r="BK534" s="231">
        <f>ROUND(I534*H534,2)</f>
        <v>0</v>
      </c>
      <c r="BL534" s="23" t="s">
        <v>153</v>
      </c>
      <c r="BM534" s="23" t="s">
        <v>852</v>
      </c>
    </row>
    <row r="535" spans="2:65" s="1" customFormat="1" ht="16.5" customHeight="1">
      <c r="B535" s="45"/>
      <c r="C535" s="220" t="s">
        <v>853</v>
      </c>
      <c r="D535" s="220" t="s">
        <v>148</v>
      </c>
      <c r="E535" s="221" t="s">
        <v>854</v>
      </c>
      <c r="F535" s="222" t="s">
        <v>855</v>
      </c>
      <c r="G535" s="223" t="s">
        <v>433</v>
      </c>
      <c r="H535" s="224">
        <v>1</v>
      </c>
      <c r="I535" s="225"/>
      <c r="J535" s="226">
        <f>ROUND(I535*H535,2)</f>
        <v>0</v>
      </c>
      <c r="K535" s="222" t="s">
        <v>21</v>
      </c>
      <c r="L535" s="71"/>
      <c r="M535" s="227" t="s">
        <v>21</v>
      </c>
      <c r="N535" s="228" t="s">
        <v>40</v>
      </c>
      <c r="O535" s="46"/>
      <c r="P535" s="229">
        <f>O535*H535</f>
        <v>0</v>
      </c>
      <c r="Q535" s="229">
        <v>2.95</v>
      </c>
      <c r="R535" s="229">
        <f>Q535*H535</f>
        <v>2.95</v>
      </c>
      <c r="S535" s="229">
        <v>0</v>
      </c>
      <c r="T535" s="230">
        <f>S535*H535</f>
        <v>0</v>
      </c>
      <c r="AR535" s="23" t="s">
        <v>153</v>
      </c>
      <c r="AT535" s="23" t="s">
        <v>148</v>
      </c>
      <c r="AU535" s="23" t="s">
        <v>79</v>
      </c>
      <c r="AY535" s="23" t="s">
        <v>146</v>
      </c>
      <c r="BE535" s="231">
        <f>IF(N535="základní",J535,0)</f>
        <v>0</v>
      </c>
      <c r="BF535" s="231">
        <f>IF(N535="snížená",J535,0)</f>
        <v>0</v>
      </c>
      <c r="BG535" s="231">
        <f>IF(N535="zákl. přenesená",J535,0)</f>
        <v>0</v>
      </c>
      <c r="BH535" s="231">
        <f>IF(N535="sníž. přenesená",J535,0)</f>
        <v>0</v>
      </c>
      <c r="BI535" s="231">
        <f>IF(N535="nulová",J535,0)</f>
        <v>0</v>
      </c>
      <c r="BJ535" s="23" t="s">
        <v>77</v>
      </c>
      <c r="BK535" s="231">
        <f>ROUND(I535*H535,2)</f>
        <v>0</v>
      </c>
      <c r="BL535" s="23" t="s">
        <v>153</v>
      </c>
      <c r="BM535" s="23" t="s">
        <v>856</v>
      </c>
    </row>
    <row r="536" spans="2:65" s="1" customFormat="1" ht="16.5" customHeight="1">
      <c r="B536" s="45"/>
      <c r="C536" s="220" t="s">
        <v>857</v>
      </c>
      <c r="D536" s="220" t="s">
        <v>148</v>
      </c>
      <c r="E536" s="221" t="s">
        <v>858</v>
      </c>
      <c r="F536" s="222" t="s">
        <v>859</v>
      </c>
      <c r="G536" s="223" t="s">
        <v>433</v>
      </c>
      <c r="H536" s="224">
        <v>1</v>
      </c>
      <c r="I536" s="225"/>
      <c r="J536" s="226">
        <f>ROUND(I536*H536,2)</f>
        <v>0</v>
      </c>
      <c r="K536" s="222" t="s">
        <v>21</v>
      </c>
      <c r="L536" s="71"/>
      <c r="M536" s="227" t="s">
        <v>21</v>
      </c>
      <c r="N536" s="228" t="s">
        <v>40</v>
      </c>
      <c r="O536" s="46"/>
      <c r="P536" s="229">
        <f>O536*H536</f>
        <v>0</v>
      </c>
      <c r="Q536" s="229">
        <v>2.95</v>
      </c>
      <c r="R536" s="229">
        <f>Q536*H536</f>
        <v>2.95</v>
      </c>
      <c r="S536" s="229">
        <v>0</v>
      </c>
      <c r="T536" s="230">
        <f>S536*H536</f>
        <v>0</v>
      </c>
      <c r="AR536" s="23" t="s">
        <v>153</v>
      </c>
      <c r="AT536" s="23" t="s">
        <v>148</v>
      </c>
      <c r="AU536" s="23" t="s">
        <v>79</v>
      </c>
      <c r="AY536" s="23" t="s">
        <v>146</v>
      </c>
      <c r="BE536" s="231">
        <f>IF(N536="základní",J536,0)</f>
        <v>0</v>
      </c>
      <c r="BF536" s="231">
        <f>IF(N536="snížená",J536,0)</f>
        <v>0</v>
      </c>
      <c r="BG536" s="231">
        <f>IF(N536="zákl. přenesená",J536,0)</f>
        <v>0</v>
      </c>
      <c r="BH536" s="231">
        <f>IF(N536="sníž. přenesená",J536,0)</f>
        <v>0</v>
      </c>
      <c r="BI536" s="231">
        <f>IF(N536="nulová",J536,0)</f>
        <v>0</v>
      </c>
      <c r="BJ536" s="23" t="s">
        <v>77</v>
      </c>
      <c r="BK536" s="231">
        <f>ROUND(I536*H536,2)</f>
        <v>0</v>
      </c>
      <c r="BL536" s="23" t="s">
        <v>153</v>
      </c>
      <c r="BM536" s="23" t="s">
        <v>860</v>
      </c>
    </row>
    <row r="537" spans="2:65" s="1" customFormat="1" ht="16.5" customHeight="1">
      <c r="B537" s="45"/>
      <c r="C537" s="220" t="s">
        <v>861</v>
      </c>
      <c r="D537" s="220" t="s">
        <v>148</v>
      </c>
      <c r="E537" s="221" t="s">
        <v>862</v>
      </c>
      <c r="F537" s="222" t="s">
        <v>863</v>
      </c>
      <c r="G537" s="223" t="s">
        <v>712</v>
      </c>
      <c r="H537" s="278"/>
      <c r="I537" s="225"/>
      <c r="J537" s="226">
        <f>ROUND(I537*H537,2)</f>
        <v>0</v>
      </c>
      <c r="K537" s="222" t="s">
        <v>152</v>
      </c>
      <c r="L537" s="71"/>
      <c r="M537" s="227" t="s">
        <v>21</v>
      </c>
      <c r="N537" s="228" t="s">
        <v>40</v>
      </c>
      <c r="O537" s="46"/>
      <c r="P537" s="229">
        <f>O537*H537</f>
        <v>0</v>
      </c>
      <c r="Q537" s="229">
        <v>0</v>
      </c>
      <c r="R537" s="229">
        <f>Q537*H537</f>
        <v>0</v>
      </c>
      <c r="S537" s="229">
        <v>0</v>
      </c>
      <c r="T537" s="230">
        <f>S537*H537</f>
        <v>0</v>
      </c>
      <c r="AR537" s="23" t="s">
        <v>153</v>
      </c>
      <c r="AT537" s="23" t="s">
        <v>148</v>
      </c>
      <c r="AU537" s="23" t="s">
        <v>79</v>
      </c>
      <c r="AY537" s="23" t="s">
        <v>146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23" t="s">
        <v>77</v>
      </c>
      <c r="BK537" s="231">
        <f>ROUND(I537*H537,2)</f>
        <v>0</v>
      </c>
      <c r="BL537" s="23" t="s">
        <v>153</v>
      </c>
      <c r="BM537" s="23" t="s">
        <v>864</v>
      </c>
    </row>
    <row r="538" spans="2:47" s="1" customFormat="1" ht="13.5">
      <c r="B538" s="45"/>
      <c r="C538" s="73"/>
      <c r="D538" s="232" t="s">
        <v>155</v>
      </c>
      <c r="E538" s="73"/>
      <c r="F538" s="233" t="s">
        <v>865</v>
      </c>
      <c r="G538" s="73"/>
      <c r="H538" s="73"/>
      <c r="I538" s="190"/>
      <c r="J538" s="73"/>
      <c r="K538" s="73"/>
      <c r="L538" s="71"/>
      <c r="M538" s="234"/>
      <c r="N538" s="46"/>
      <c r="O538" s="46"/>
      <c r="P538" s="46"/>
      <c r="Q538" s="46"/>
      <c r="R538" s="46"/>
      <c r="S538" s="46"/>
      <c r="T538" s="94"/>
      <c r="AT538" s="23" t="s">
        <v>155</v>
      </c>
      <c r="AU538" s="23" t="s">
        <v>79</v>
      </c>
    </row>
    <row r="539" spans="2:63" s="10" customFormat="1" ht="29.85" customHeight="1">
      <c r="B539" s="204"/>
      <c r="C539" s="205"/>
      <c r="D539" s="206" t="s">
        <v>68</v>
      </c>
      <c r="E539" s="218" t="s">
        <v>866</v>
      </c>
      <c r="F539" s="218" t="s">
        <v>867</v>
      </c>
      <c r="G539" s="205"/>
      <c r="H539" s="205"/>
      <c r="I539" s="208"/>
      <c r="J539" s="219">
        <f>BK539</f>
        <v>0</v>
      </c>
      <c r="K539" s="205"/>
      <c r="L539" s="210"/>
      <c r="M539" s="211"/>
      <c r="N539" s="212"/>
      <c r="O539" s="212"/>
      <c r="P539" s="213">
        <f>SUM(P540:P575)</f>
        <v>0</v>
      </c>
      <c r="Q539" s="212"/>
      <c r="R539" s="213">
        <f>SUM(R540:R575)</f>
        <v>0.2128595</v>
      </c>
      <c r="S539" s="212"/>
      <c r="T539" s="214">
        <f>SUM(T540:T575)</f>
        <v>0.26023893</v>
      </c>
      <c r="AR539" s="215" t="s">
        <v>79</v>
      </c>
      <c r="AT539" s="216" t="s">
        <v>68</v>
      </c>
      <c r="AU539" s="216" t="s">
        <v>77</v>
      </c>
      <c r="AY539" s="215" t="s">
        <v>146</v>
      </c>
      <c r="BK539" s="217">
        <f>SUM(BK540:BK575)</f>
        <v>0</v>
      </c>
    </row>
    <row r="540" spans="2:65" s="1" customFormat="1" ht="16.5" customHeight="1">
      <c r="B540" s="45"/>
      <c r="C540" s="220" t="s">
        <v>868</v>
      </c>
      <c r="D540" s="220" t="s">
        <v>148</v>
      </c>
      <c r="E540" s="221" t="s">
        <v>869</v>
      </c>
      <c r="F540" s="222" t="s">
        <v>870</v>
      </c>
      <c r="G540" s="223" t="s">
        <v>458</v>
      </c>
      <c r="H540" s="224">
        <v>8</v>
      </c>
      <c r="I540" s="225"/>
      <c r="J540" s="226">
        <f>ROUND(I540*H540,2)</f>
        <v>0</v>
      </c>
      <c r="K540" s="222" t="s">
        <v>152</v>
      </c>
      <c r="L540" s="71"/>
      <c r="M540" s="227" t="s">
        <v>21</v>
      </c>
      <c r="N540" s="228" t="s">
        <v>40</v>
      </c>
      <c r="O540" s="46"/>
      <c r="P540" s="229">
        <f>O540*H540</f>
        <v>0</v>
      </c>
      <c r="Q540" s="229">
        <v>0.00028</v>
      </c>
      <c r="R540" s="229">
        <f>Q540*H540</f>
        <v>0.00224</v>
      </c>
      <c r="S540" s="229">
        <v>0</v>
      </c>
      <c r="T540" s="230">
        <f>S540*H540</f>
        <v>0</v>
      </c>
      <c r="AR540" s="23" t="s">
        <v>153</v>
      </c>
      <c r="AT540" s="23" t="s">
        <v>148</v>
      </c>
      <c r="AU540" s="23" t="s">
        <v>79</v>
      </c>
      <c r="AY540" s="23" t="s">
        <v>146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23" t="s">
        <v>77</v>
      </c>
      <c r="BK540" s="231">
        <f>ROUND(I540*H540,2)</f>
        <v>0</v>
      </c>
      <c r="BL540" s="23" t="s">
        <v>153</v>
      </c>
      <c r="BM540" s="23" t="s">
        <v>871</v>
      </c>
    </row>
    <row r="541" spans="2:47" s="1" customFormat="1" ht="13.5">
      <c r="B541" s="45"/>
      <c r="C541" s="73"/>
      <c r="D541" s="232" t="s">
        <v>155</v>
      </c>
      <c r="E541" s="73"/>
      <c r="F541" s="233" t="s">
        <v>872</v>
      </c>
      <c r="G541" s="73"/>
      <c r="H541" s="73"/>
      <c r="I541" s="190"/>
      <c r="J541" s="73"/>
      <c r="K541" s="73"/>
      <c r="L541" s="71"/>
      <c r="M541" s="234"/>
      <c r="N541" s="46"/>
      <c r="O541" s="46"/>
      <c r="P541" s="46"/>
      <c r="Q541" s="46"/>
      <c r="R541" s="46"/>
      <c r="S541" s="46"/>
      <c r="T541" s="94"/>
      <c r="AT541" s="23" t="s">
        <v>155</v>
      </c>
      <c r="AU541" s="23" t="s">
        <v>79</v>
      </c>
    </row>
    <row r="542" spans="2:51" s="11" customFormat="1" ht="13.5">
      <c r="B542" s="235"/>
      <c r="C542" s="236"/>
      <c r="D542" s="232" t="s">
        <v>157</v>
      </c>
      <c r="E542" s="237" t="s">
        <v>21</v>
      </c>
      <c r="F542" s="238" t="s">
        <v>873</v>
      </c>
      <c r="G542" s="236"/>
      <c r="H542" s="239">
        <v>1.6</v>
      </c>
      <c r="I542" s="240"/>
      <c r="J542" s="236"/>
      <c r="K542" s="236"/>
      <c r="L542" s="241"/>
      <c r="M542" s="242"/>
      <c r="N542" s="243"/>
      <c r="O542" s="243"/>
      <c r="P542" s="243"/>
      <c r="Q542" s="243"/>
      <c r="R542" s="243"/>
      <c r="S542" s="243"/>
      <c r="T542" s="244"/>
      <c r="AT542" s="245" t="s">
        <v>157</v>
      </c>
      <c r="AU542" s="245" t="s">
        <v>79</v>
      </c>
      <c r="AV542" s="11" t="s">
        <v>79</v>
      </c>
      <c r="AW542" s="11" t="s">
        <v>33</v>
      </c>
      <c r="AX542" s="11" t="s">
        <v>69</v>
      </c>
      <c r="AY542" s="245" t="s">
        <v>146</v>
      </c>
    </row>
    <row r="543" spans="2:51" s="11" customFormat="1" ht="13.5">
      <c r="B543" s="235"/>
      <c r="C543" s="236"/>
      <c r="D543" s="232" t="s">
        <v>157</v>
      </c>
      <c r="E543" s="237" t="s">
        <v>21</v>
      </c>
      <c r="F543" s="238" t="s">
        <v>874</v>
      </c>
      <c r="G543" s="236"/>
      <c r="H543" s="239">
        <v>3.2</v>
      </c>
      <c r="I543" s="240"/>
      <c r="J543" s="236"/>
      <c r="K543" s="236"/>
      <c r="L543" s="241"/>
      <c r="M543" s="242"/>
      <c r="N543" s="243"/>
      <c r="O543" s="243"/>
      <c r="P543" s="243"/>
      <c r="Q543" s="243"/>
      <c r="R543" s="243"/>
      <c r="S543" s="243"/>
      <c r="T543" s="244"/>
      <c r="AT543" s="245" t="s">
        <v>157</v>
      </c>
      <c r="AU543" s="245" t="s">
        <v>79</v>
      </c>
      <c r="AV543" s="11" t="s">
        <v>79</v>
      </c>
      <c r="AW543" s="11" t="s">
        <v>33</v>
      </c>
      <c r="AX543" s="11" t="s">
        <v>69</v>
      </c>
      <c r="AY543" s="245" t="s">
        <v>146</v>
      </c>
    </row>
    <row r="544" spans="2:51" s="11" customFormat="1" ht="13.5">
      <c r="B544" s="235"/>
      <c r="C544" s="236"/>
      <c r="D544" s="232" t="s">
        <v>157</v>
      </c>
      <c r="E544" s="237" t="s">
        <v>21</v>
      </c>
      <c r="F544" s="238" t="s">
        <v>875</v>
      </c>
      <c r="G544" s="236"/>
      <c r="H544" s="239">
        <v>1.6</v>
      </c>
      <c r="I544" s="240"/>
      <c r="J544" s="236"/>
      <c r="K544" s="236"/>
      <c r="L544" s="241"/>
      <c r="M544" s="242"/>
      <c r="N544" s="243"/>
      <c r="O544" s="243"/>
      <c r="P544" s="243"/>
      <c r="Q544" s="243"/>
      <c r="R544" s="243"/>
      <c r="S544" s="243"/>
      <c r="T544" s="244"/>
      <c r="AT544" s="245" t="s">
        <v>157</v>
      </c>
      <c r="AU544" s="245" t="s">
        <v>79</v>
      </c>
      <c r="AV544" s="11" t="s">
        <v>79</v>
      </c>
      <c r="AW544" s="11" t="s">
        <v>33</v>
      </c>
      <c r="AX544" s="11" t="s">
        <v>69</v>
      </c>
      <c r="AY544" s="245" t="s">
        <v>146</v>
      </c>
    </row>
    <row r="545" spans="2:51" s="11" customFormat="1" ht="13.5">
      <c r="B545" s="235"/>
      <c r="C545" s="236"/>
      <c r="D545" s="232" t="s">
        <v>157</v>
      </c>
      <c r="E545" s="237" t="s">
        <v>21</v>
      </c>
      <c r="F545" s="238" t="s">
        <v>876</v>
      </c>
      <c r="G545" s="236"/>
      <c r="H545" s="239">
        <v>1.6</v>
      </c>
      <c r="I545" s="240"/>
      <c r="J545" s="236"/>
      <c r="K545" s="236"/>
      <c r="L545" s="241"/>
      <c r="M545" s="242"/>
      <c r="N545" s="243"/>
      <c r="O545" s="243"/>
      <c r="P545" s="243"/>
      <c r="Q545" s="243"/>
      <c r="R545" s="243"/>
      <c r="S545" s="243"/>
      <c r="T545" s="244"/>
      <c r="AT545" s="245" t="s">
        <v>157</v>
      </c>
      <c r="AU545" s="245" t="s">
        <v>79</v>
      </c>
      <c r="AV545" s="11" t="s">
        <v>79</v>
      </c>
      <c r="AW545" s="11" t="s">
        <v>33</v>
      </c>
      <c r="AX545" s="11" t="s">
        <v>69</v>
      </c>
      <c r="AY545" s="245" t="s">
        <v>146</v>
      </c>
    </row>
    <row r="546" spans="2:51" s="12" customFormat="1" ht="13.5">
      <c r="B546" s="246"/>
      <c r="C546" s="247"/>
      <c r="D546" s="232" t="s">
        <v>157</v>
      </c>
      <c r="E546" s="248" t="s">
        <v>21</v>
      </c>
      <c r="F546" s="249" t="s">
        <v>186</v>
      </c>
      <c r="G546" s="247"/>
      <c r="H546" s="250">
        <v>8</v>
      </c>
      <c r="I546" s="251"/>
      <c r="J546" s="247"/>
      <c r="K546" s="247"/>
      <c r="L546" s="252"/>
      <c r="M546" s="253"/>
      <c r="N546" s="254"/>
      <c r="O546" s="254"/>
      <c r="P546" s="254"/>
      <c r="Q546" s="254"/>
      <c r="R546" s="254"/>
      <c r="S546" s="254"/>
      <c r="T546" s="255"/>
      <c r="AT546" s="256" t="s">
        <v>157</v>
      </c>
      <c r="AU546" s="256" t="s">
        <v>79</v>
      </c>
      <c r="AV546" s="12" t="s">
        <v>161</v>
      </c>
      <c r="AW546" s="12" t="s">
        <v>33</v>
      </c>
      <c r="AX546" s="12" t="s">
        <v>77</v>
      </c>
      <c r="AY546" s="256" t="s">
        <v>146</v>
      </c>
    </row>
    <row r="547" spans="2:65" s="1" customFormat="1" ht="16.5" customHeight="1">
      <c r="B547" s="45"/>
      <c r="C547" s="220" t="s">
        <v>877</v>
      </c>
      <c r="D547" s="220" t="s">
        <v>148</v>
      </c>
      <c r="E547" s="221" t="s">
        <v>878</v>
      </c>
      <c r="F547" s="222" t="s">
        <v>879</v>
      </c>
      <c r="G547" s="223" t="s">
        <v>151</v>
      </c>
      <c r="H547" s="224">
        <v>3.129</v>
      </c>
      <c r="I547" s="225"/>
      <c r="J547" s="226">
        <f>ROUND(I547*H547,2)</f>
        <v>0</v>
      </c>
      <c r="K547" s="222" t="s">
        <v>152</v>
      </c>
      <c r="L547" s="71"/>
      <c r="M547" s="227" t="s">
        <v>21</v>
      </c>
      <c r="N547" s="228" t="s">
        <v>40</v>
      </c>
      <c r="O547" s="46"/>
      <c r="P547" s="229">
        <f>O547*H547</f>
        <v>0</v>
      </c>
      <c r="Q547" s="229">
        <v>0</v>
      </c>
      <c r="R547" s="229">
        <f>Q547*H547</f>
        <v>0</v>
      </c>
      <c r="S547" s="229">
        <v>0.08317</v>
      </c>
      <c r="T547" s="230">
        <f>S547*H547</f>
        <v>0.26023893</v>
      </c>
      <c r="AR547" s="23" t="s">
        <v>153</v>
      </c>
      <c r="AT547" s="23" t="s">
        <v>148</v>
      </c>
      <c r="AU547" s="23" t="s">
        <v>79</v>
      </c>
      <c r="AY547" s="23" t="s">
        <v>146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23" t="s">
        <v>77</v>
      </c>
      <c r="BK547" s="231">
        <f>ROUND(I547*H547,2)</f>
        <v>0</v>
      </c>
      <c r="BL547" s="23" t="s">
        <v>153</v>
      </c>
      <c r="BM547" s="23" t="s">
        <v>880</v>
      </c>
    </row>
    <row r="548" spans="2:47" s="1" customFormat="1" ht="13.5">
      <c r="B548" s="45"/>
      <c r="C548" s="73"/>
      <c r="D548" s="232" t="s">
        <v>155</v>
      </c>
      <c r="E548" s="73"/>
      <c r="F548" s="233" t="s">
        <v>879</v>
      </c>
      <c r="G548" s="73"/>
      <c r="H548" s="73"/>
      <c r="I548" s="190"/>
      <c r="J548" s="73"/>
      <c r="K548" s="73"/>
      <c r="L548" s="71"/>
      <c r="M548" s="234"/>
      <c r="N548" s="46"/>
      <c r="O548" s="46"/>
      <c r="P548" s="46"/>
      <c r="Q548" s="46"/>
      <c r="R548" s="46"/>
      <c r="S548" s="46"/>
      <c r="T548" s="94"/>
      <c r="AT548" s="23" t="s">
        <v>155</v>
      </c>
      <c r="AU548" s="23" t="s">
        <v>79</v>
      </c>
    </row>
    <row r="549" spans="2:51" s="11" customFormat="1" ht="13.5">
      <c r="B549" s="235"/>
      <c r="C549" s="236"/>
      <c r="D549" s="232" t="s">
        <v>157</v>
      </c>
      <c r="E549" s="237" t="s">
        <v>21</v>
      </c>
      <c r="F549" s="238" t="s">
        <v>881</v>
      </c>
      <c r="G549" s="236"/>
      <c r="H549" s="239">
        <v>3.129</v>
      </c>
      <c r="I549" s="240"/>
      <c r="J549" s="236"/>
      <c r="K549" s="236"/>
      <c r="L549" s="241"/>
      <c r="M549" s="242"/>
      <c r="N549" s="243"/>
      <c r="O549" s="243"/>
      <c r="P549" s="243"/>
      <c r="Q549" s="243"/>
      <c r="R549" s="243"/>
      <c r="S549" s="243"/>
      <c r="T549" s="244"/>
      <c r="AT549" s="245" t="s">
        <v>157</v>
      </c>
      <c r="AU549" s="245" t="s">
        <v>79</v>
      </c>
      <c r="AV549" s="11" t="s">
        <v>79</v>
      </c>
      <c r="AW549" s="11" t="s">
        <v>33</v>
      </c>
      <c r="AX549" s="11" t="s">
        <v>69</v>
      </c>
      <c r="AY549" s="245" t="s">
        <v>146</v>
      </c>
    </row>
    <row r="550" spans="2:51" s="12" customFormat="1" ht="13.5">
      <c r="B550" s="246"/>
      <c r="C550" s="247"/>
      <c r="D550" s="232" t="s">
        <v>157</v>
      </c>
      <c r="E550" s="248" t="s">
        <v>21</v>
      </c>
      <c r="F550" s="249" t="s">
        <v>186</v>
      </c>
      <c r="G550" s="247"/>
      <c r="H550" s="250">
        <v>3.129</v>
      </c>
      <c r="I550" s="251"/>
      <c r="J550" s="247"/>
      <c r="K550" s="247"/>
      <c r="L550" s="252"/>
      <c r="M550" s="253"/>
      <c r="N550" s="254"/>
      <c r="O550" s="254"/>
      <c r="P550" s="254"/>
      <c r="Q550" s="254"/>
      <c r="R550" s="254"/>
      <c r="S550" s="254"/>
      <c r="T550" s="255"/>
      <c r="AT550" s="256" t="s">
        <v>157</v>
      </c>
      <c r="AU550" s="256" t="s">
        <v>79</v>
      </c>
      <c r="AV550" s="12" t="s">
        <v>161</v>
      </c>
      <c r="AW550" s="12" t="s">
        <v>33</v>
      </c>
      <c r="AX550" s="12" t="s">
        <v>77</v>
      </c>
      <c r="AY550" s="256" t="s">
        <v>146</v>
      </c>
    </row>
    <row r="551" spans="2:65" s="1" customFormat="1" ht="25.5" customHeight="1">
      <c r="B551" s="45"/>
      <c r="C551" s="220" t="s">
        <v>882</v>
      </c>
      <c r="D551" s="220" t="s">
        <v>148</v>
      </c>
      <c r="E551" s="221" t="s">
        <v>883</v>
      </c>
      <c r="F551" s="222" t="s">
        <v>884</v>
      </c>
      <c r="G551" s="223" t="s">
        <v>151</v>
      </c>
      <c r="H551" s="224">
        <v>8.01</v>
      </c>
      <c r="I551" s="225"/>
      <c r="J551" s="226">
        <f>ROUND(I551*H551,2)</f>
        <v>0</v>
      </c>
      <c r="K551" s="222" t="s">
        <v>152</v>
      </c>
      <c r="L551" s="71"/>
      <c r="M551" s="227" t="s">
        <v>21</v>
      </c>
      <c r="N551" s="228" t="s">
        <v>40</v>
      </c>
      <c r="O551" s="46"/>
      <c r="P551" s="229">
        <f>O551*H551</f>
        <v>0</v>
      </c>
      <c r="Q551" s="229">
        <v>0.00367</v>
      </c>
      <c r="R551" s="229">
        <f>Q551*H551</f>
        <v>0.0293967</v>
      </c>
      <c r="S551" s="229">
        <v>0</v>
      </c>
      <c r="T551" s="230">
        <f>S551*H551</f>
        <v>0</v>
      </c>
      <c r="AR551" s="23" t="s">
        <v>153</v>
      </c>
      <c r="AT551" s="23" t="s">
        <v>148</v>
      </c>
      <c r="AU551" s="23" t="s">
        <v>79</v>
      </c>
      <c r="AY551" s="23" t="s">
        <v>146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23" t="s">
        <v>77</v>
      </c>
      <c r="BK551" s="231">
        <f>ROUND(I551*H551,2)</f>
        <v>0</v>
      </c>
      <c r="BL551" s="23" t="s">
        <v>153</v>
      </c>
      <c r="BM551" s="23" t="s">
        <v>885</v>
      </c>
    </row>
    <row r="552" spans="2:47" s="1" customFormat="1" ht="13.5">
      <c r="B552" s="45"/>
      <c r="C552" s="73"/>
      <c r="D552" s="232" t="s">
        <v>155</v>
      </c>
      <c r="E552" s="73"/>
      <c r="F552" s="233" t="s">
        <v>886</v>
      </c>
      <c r="G552" s="73"/>
      <c r="H552" s="73"/>
      <c r="I552" s="190"/>
      <c r="J552" s="73"/>
      <c r="K552" s="73"/>
      <c r="L552" s="71"/>
      <c r="M552" s="234"/>
      <c r="N552" s="46"/>
      <c r="O552" s="46"/>
      <c r="P552" s="46"/>
      <c r="Q552" s="46"/>
      <c r="R552" s="46"/>
      <c r="S552" s="46"/>
      <c r="T552" s="94"/>
      <c r="AT552" s="23" t="s">
        <v>155</v>
      </c>
      <c r="AU552" s="23" t="s">
        <v>79</v>
      </c>
    </row>
    <row r="553" spans="2:51" s="11" customFormat="1" ht="13.5">
      <c r="B553" s="235"/>
      <c r="C553" s="236"/>
      <c r="D553" s="232" t="s">
        <v>157</v>
      </c>
      <c r="E553" s="237" t="s">
        <v>21</v>
      </c>
      <c r="F553" s="238" t="s">
        <v>887</v>
      </c>
      <c r="G553" s="236"/>
      <c r="H553" s="239">
        <v>0.66</v>
      </c>
      <c r="I553" s="240"/>
      <c r="J553" s="236"/>
      <c r="K553" s="236"/>
      <c r="L553" s="241"/>
      <c r="M553" s="242"/>
      <c r="N553" s="243"/>
      <c r="O553" s="243"/>
      <c r="P553" s="243"/>
      <c r="Q553" s="243"/>
      <c r="R553" s="243"/>
      <c r="S553" s="243"/>
      <c r="T553" s="244"/>
      <c r="AT553" s="245" t="s">
        <v>157</v>
      </c>
      <c r="AU553" s="245" t="s">
        <v>79</v>
      </c>
      <c r="AV553" s="11" t="s">
        <v>79</v>
      </c>
      <c r="AW553" s="11" t="s">
        <v>33</v>
      </c>
      <c r="AX553" s="11" t="s">
        <v>69</v>
      </c>
      <c r="AY553" s="245" t="s">
        <v>146</v>
      </c>
    </row>
    <row r="554" spans="2:51" s="11" customFormat="1" ht="13.5">
      <c r="B554" s="235"/>
      <c r="C554" s="236"/>
      <c r="D554" s="232" t="s">
        <v>157</v>
      </c>
      <c r="E554" s="237" t="s">
        <v>21</v>
      </c>
      <c r="F554" s="238" t="s">
        <v>888</v>
      </c>
      <c r="G554" s="236"/>
      <c r="H554" s="239">
        <v>1.32</v>
      </c>
      <c r="I554" s="240"/>
      <c r="J554" s="236"/>
      <c r="K554" s="236"/>
      <c r="L554" s="241"/>
      <c r="M554" s="242"/>
      <c r="N554" s="243"/>
      <c r="O554" s="243"/>
      <c r="P554" s="243"/>
      <c r="Q554" s="243"/>
      <c r="R554" s="243"/>
      <c r="S554" s="243"/>
      <c r="T554" s="244"/>
      <c r="AT554" s="245" t="s">
        <v>157</v>
      </c>
      <c r="AU554" s="245" t="s">
        <v>79</v>
      </c>
      <c r="AV554" s="11" t="s">
        <v>79</v>
      </c>
      <c r="AW554" s="11" t="s">
        <v>33</v>
      </c>
      <c r="AX554" s="11" t="s">
        <v>69</v>
      </c>
      <c r="AY554" s="245" t="s">
        <v>146</v>
      </c>
    </row>
    <row r="555" spans="2:51" s="11" customFormat="1" ht="13.5">
      <c r="B555" s="235"/>
      <c r="C555" s="236"/>
      <c r="D555" s="232" t="s">
        <v>157</v>
      </c>
      <c r="E555" s="237" t="s">
        <v>21</v>
      </c>
      <c r="F555" s="238" t="s">
        <v>889</v>
      </c>
      <c r="G555" s="236"/>
      <c r="H555" s="239">
        <v>0.66</v>
      </c>
      <c r="I555" s="240"/>
      <c r="J555" s="236"/>
      <c r="K555" s="236"/>
      <c r="L555" s="241"/>
      <c r="M555" s="242"/>
      <c r="N555" s="243"/>
      <c r="O555" s="243"/>
      <c r="P555" s="243"/>
      <c r="Q555" s="243"/>
      <c r="R555" s="243"/>
      <c r="S555" s="243"/>
      <c r="T555" s="244"/>
      <c r="AT555" s="245" t="s">
        <v>157</v>
      </c>
      <c r="AU555" s="245" t="s">
        <v>79</v>
      </c>
      <c r="AV555" s="11" t="s">
        <v>79</v>
      </c>
      <c r="AW555" s="11" t="s">
        <v>33</v>
      </c>
      <c r="AX555" s="11" t="s">
        <v>69</v>
      </c>
      <c r="AY555" s="245" t="s">
        <v>146</v>
      </c>
    </row>
    <row r="556" spans="2:51" s="11" customFormat="1" ht="13.5">
      <c r="B556" s="235"/>
      <c r="C556" s="236"/>
      <c r="D556" s="232" t="s">
        <v>157</v>
      </c>
      <c r="E556" s="237" t="s">
        <v>21</v>
      </c>
      <c r="F556" s="238" t="s">
        <v>890</v>
      </c>
      <c r="G556" s="236"/>
      <c r="H556" s="239">
        <v>5.37</v>
      </c>
      <c r="I556" s="240"/>
      <c r="J556" s="236"/>
      <c r="K556" s="236"/>
      <c r="L556" s="241"/>
      <c r="M556" s="242"/>
      <c r="N556" s="243"/>
      <c r="O556" s="243"/>
      <c r="P556" s="243"/>
      <c r="Q556" s="243"/>
      <c r="R556" s="243"/>
      <c r="S556" s="243"/>
      <c r="T556" s="244"/>
      <c r="AT556" s="245" t="s">
        <v>157</v>
      </c>
      <c r="AU556" s="245" t="s">
        <v>79</v>
      </c>
      <c r="AV556" s="11" t="s">
        <v>79</v>
      </c>
      <c r="AW556" s="11" t="s">
        <v>33</v>
      </c>
      <c r="AX556" s="11" t="s">
        <v>69</v>
      </c>
      <c r="AY556" s="245" t="s">
        <v>146</v>
      </c>
    </row>
    <row r="557" spans="2:51" s="12" customFormat="1" ht="13.5">
      <c r="B557" s="246"/>
      <c r="C557" s="247"/>
      <c r="D557" s="232" t="s">
        <v>157</v>
      </c>
      <c r="E557" s="248" t="s">
        <v>21</v>
      </c>
      <c r="F557" s="249" t="s">
        <v>186</v>
      </c>
      <c r="G557" s="247"/>
      <c r="H557" s="250">
        <v>8.01</v>
      </c>
      <c r="I557" s="251"/>
      <c r="J557" s="247"/>
      <c r="K557" s="247"/>
      <c r="L557" s="252"/>
      <c r="M557" s="253"/>
      <c r="N557" s="254"/>
      <c r="O557" s="254"/>
      <c r="P557" s="254"/>
      <c r="Q557" s="254"/>
      <c r="R557" s="254"/>
      <c r="S557" s="254"/>
      <c r="T557" s="255"/>
      <c r="AT557" s="256" t="s">
        <v>157</v>
      </c>
      <c r="AU557" s="256" t="s">
        <v>79</v>
      </c>
      <c r="AV557" s="12" t="s">
        <v>161</v>
      </c>
      <c r="AW557" s="12" t="s">
        <v>33</v>
      </c>
      <c r="AX557" s="12" t="s">
        <v>77</v>
      </c>
      <c r="AY557" s="256" t="s">
        <v>146</v>
      </c>
    </row>
    <row r="558" spans="2:65" s="1" customFormat="1" ht="16.5" customHeight="1">
      <c r="B558" s="45"/>
      <c r="C558" s="267" t="s">
        <v>891</v>
      </c>
      <c r="D558" s="267" t="s">
        <v>389</v>
      </c>
      <c r="E558" s="268" t="s">
        <v>892</v>
      </c>
      <c r="F558" s="269" t="s">
        <v>893</v>
      </c>
      <c r="G558" s="270" t="s">
        <v>151</v>
      </c>
      <c r="H558" s="271">
        <v>10.131</v>
      </c>
      <c r="I558" s="272"/>
      <c r="J558" s="273">
        <f>ROUND(I558*H558,2)</f>
        <v>0</v>
      </c>
      <c r="K558" s="269" t="s">
        <v>21</v>
      </c>
      <c r="L558" s="274"/>
      <c r="M558" s="275" t="s">
        <v>21</v>
      </c>
      <c r="N558" s="276" t="s">
        <v>40</v>
      </c>
      <c r="O558" s="46"/>
      <c r="P558" s="229">
        <f>O558*H558</f>
        <v>0</v>
      </c>
      <c r="Q558" s="229">
        <v>0.0118</v>
      </c>
      <c r="R558" s="229">
        <f>Q558*H558</f>
        <v>0.1195458</v>
      </c>
      <c r="S558" s="229">
        <v>0</v>
      </c>
      <c r="T558" s="230">
        <f>S558*H558</f>
        <v>0</v>
      </c>
      <c r="AR558" s="23" t="s">
        <v>355</v>
      </c>
      <c r="AT558" s="23" t="s">
        <v>389</v>
      </c>
      <c r="AU558" s="23" t="s">
        <v>79</v>
      </c>
      <c r="AY558" s="23" t="s">
        <v>146</v>
      </c>
      <c r="BE558" s="231">
        <f>IF(N558="základní",J558,0)</f>
        <v>0</v>
      </c>
      <c r="BF558" s="231">
        <f>IF(N558="snížená",J558,0)</f>
        <v>0</v>
      </c>
      <c r="BG558" s="231">
        <f>IF(N558="zákl. přenesená",J558,0)</f>
        <v>0</v>
      </c>
      <c r="BH558" s="231">
        <f>IF(N558="sníž. přenesená",J558,0)</f>
        <v>0</v>
      </c>
      <c r="BI558" s="231">
        <f>IF(N558="nulová",J558,0)</f>
        <v>0</v>
      </c>
      <c r="BJ558" s="23" t="s">
        <v>77</v>
      </c>
      <c r="BK558" s="231">
        <f>ROUND(I558*H558,2)</f>
        <v>0</v>
      </c>
      <c r="BL558" s="23" t="s">
        <v>153</v>
      </c>
      <c r="BM558" s="23" t="s">
        <v>894</v>
      </c>
    </row>
    <row r="559" spans="2:47" s="1" customFormat="1" ht="13.5">
      <c r="B559" s="45"/>
      <c r="C559" s="73"/>
      <c r="D559" s="232" t="s">
        <v>155</v>
      </c>
      <c r="E559" s="73"/>
      <c r="F559" s="233" t="s">
        <v>893</v>
      </c>
      <c r="G559" s="73"/>
      <c r="H559" s="73"/>
      <c r="I559" s="190"/>
      <c r="J559" s="73"/>
      <c r="K559" s="73"/>
      <c r="L559" s="71"/>
      <c r="M559" s="234"/>
      <c r="N559" s="46"/>
      <c r="O559" s="46"/>
      <c r="P559" s="46"/>
      <c r="Q559" s="46"/>
      <c r="R559" s="46"/>
      <c r="S559" s="46"/>
      <c r="T559" s="94"/>
      <c r="AT559" s="23" t="s">
        <v>155</v>
      </c>
      <c r="AU559" s="23" t="s">
        <v>79</v>
      </c>
    </row>
    <row r="560" spans="2:51" s="11" customFormat="1" ht="13.5">
      <c r="B560" s="235"/>
      <c r="C560" s="236"/>
      <c r="D560" s="232" t="s">
        <v>157</v>
      </c>
      <c r="E560" s="237" t="s">
        <v>21</v>
      </c>
      <c r="F560" s="238" t="s">
        <v>887</v>
      </c>
      <c r="G560" s="236"/>
      <c r="H560" s="239">
        <v>0.66</v>
      </c>
      <c r="I560" s="240"/>
      <c r="J560" s="236"/>
      <c r="K560" s="236"/>
      <c r="L560" s="241"/>
      <c r="M560" s="242"/>
      <c r="N560" s="243"/>
      <c r="O560" s="243"/>
      <c r="P560" s="243"/>
      <c r="Q560" s="243"/>
      <c r="R560" s="243"/>
      <c r="S560" s="243"/>
      <c r="T560" s="244"/>
      <c r="AT560" s="245" t="s">
        <v>157</v>
      </c>
      <c r="AU560" s="245" t="s">
        <v>79</v>
      </c>
      <c r="AV560" s="11" t="s">
        <v>79</v>
      </c>
      <c r="AW560" s="11" t="s">
        <v>33</v>
      </c>
      <c r="AX560" s="11" t="s">
        <v>69</v>
      </c>
      <c r="AY560" s="245" t="s">
        <v>146</v>
      </c>
    </row>
    <row r="561" spans="2:51" s="11" customFormat="1" ht="13.5">
      <c r="B561" s="235"/>
      <c r="C561" s="236"/>
      <c r="D561" s="232" t="s">
        <v>157</v>
      </c>
      <c r="E561" s="237" t="s">
        <v>21</v>
      </c>
      <c r="F561" s="238" t="s">
        <v>888</v>
      </c>
      <c r="G561" s="236"/>
      <c r="H561" s="239">
        <v>1.32</v>
      </c>
      <c r="I561" s="240"/>
      <c r="J561" s="236"/>
      <c r="K561" s="236"/>
      <c r="L561" s="241"/>
      <c r="M561" s="242"/>
      <c r="N561" s="243"/>
      <c r="O561" s="243"/>
      <c r="P561" s="243"/>
      <c r="Q561" s="243"/>
      <c r="R561" s="243"/>
      <c r="S561" s="243"/>
      <c r="T561" s="244"/>
      <c r="AT561" s="245" t="s">
        <v>157</v>
      </c>
      <c r="AU561" s="245" t="s">
        <v>79</v>
      </c>
      <c r="AV561" s="11" t="s">
        <v>79</v>
      </c>
      <c r="AW561" s="11" t="s">
        <v>33</v>
      </c>
      <c r="AX561" s="11" t="s">
        <v>69</v>
      </c>
      <c r="AY561" s="245" t="s">
        <v>146</v>
      </c>
    </row>
    <row r="562" spans="2:51" s="11" customFormat="1" ht="13.5">
      <c r="B562" s="235"/>
      <c r="C562" s="236"/>
      <c r="D562" s="232" t="s">
        <v>157</v>
      </c>
      <c r="E562" s="237" t="s">
        <v>21</v>
      </c>
      <c r="F562" s="238" t="s">
        <v>889</v>
      </c>
      <c r="G562" s="236"/>
      <c r="H562" s="239">
        <v>0.66</v>
      </c>
      <c r="I562" s="240"/>
      <c r="J562" s="236"/>
      <c r="K562" s="236"/>
      <c r="L562" s="241"/>
      <c r="M562" s="242"/>
      <c r="N562" s="243"/>
      <c r="O562" s="243"/>
      <c r="P562" s="243"/>
      <c r="Q562" s="243"/>
      <c r="R562" s="243"/>
      <c r="S562" s="243"/>
      <c r="T562" s="244"/>
      <c r="AT562" s="245" t="s">
        <v>157</v>
      </c>
      <c r="AU562" s="245" t="s">
        <v>79</v>
      </c>
      <c r="AV562" s="11" t="s">
        <v>79</v>
      </c>
      <c r="AW562" s="11" t="s">
        <v>33</v>
      </c>
      <c r="AX562" s="11" t="s">
        <v>69</v>
      </c>
      <c r="AY562" s="245" t="s">
        <v>146</v>
      </c>
    </row>
    <row r="563" spans="2:51" s="11" customFormat="1" ht="13.5">
      <c r="B563" s="235"/>
      <c r="C563" s="236"/>
      <c r="D563" s="232" t="s">
        <v>157</v>
      </c>
      <c r="E563" s="237" t="s">
        <v>21</v>
      </c>
      <c r="F563" s="238" t="s">
        <v>890</v>
      </c>
      <c r="G563" s="236"/>
      <c r="H563" s="239">
        <v>5.37</v>
      </c>
      <c r="I563" s="240"/>
      <c r="J563" s="236"/>
      <c r="K563" s="236"/>
      <c r="L563" s="241"/>
      <c r="M563" s="242"/>
      <c r="N563" s="243"/>
      <c r="O563" s="243"/>
      <c r="P563" s="243"/>
      <c r="Q563" s="243"/>
      <c r="R563" s="243"/>
      <c r="S563" s="243"/>
      <c r="T563" s="244"/>
      <c r="AT563" s="245" t="s">
        <v>157</v>
      </c>
      <c r="AU563" s="245" t="s">
        <v>79</v>
      </c>
      <c r="AV563" s="11" t="s">
        <v>79</v>
      </c>
      <c r="AW563" s="11" t="s">
        <v>33</v>
      </c>
      <c r="AX563" s="11" t="s">
        <v>69</v>
      </c>
      <c r="AY563" s="245" t="s">
        <v>146</v>
      </c>
    </row>
    <row r="564" spans="2:51" s="11" customFormat="1" ht="13.5">
      <c r="B564" s="235"/>
      <c r="C564" s="236"/>
      <c r="D564" s="232" t="s">
        <v>157</v>
      </c>
      <c r="E564" s="237" t="s">
        <v>21</v>
      </c>
      <c r="F564" s="238" t="s">
        <v>895</v>
      </c>
      <c r="G564" s="236"/>
      <c r="H564" s="239">
        <v>1.2</v>
      </c>
      <c r="I564" s="240"/>
      <c r="J564" s="236"/>
      <c r="K564" s="236"/>
      <c r="L564" s="241"/>
      <c r="M564" s="242"/>
      <c r="N564" s="243"/>
      <c r="O564" s="243"/>
      <c r="P564" s="243"/>
      <c r="Q564" s="243"/>
      <c r="R564" s="243"/>
      <c r="S564" s="243"/>
      <c r="T564" s="244"/>
      <c r="AT564" s="245" t="s">
        <v>157</v>
      </c>
      <c r="AU564" s="245" t="s">
        <v>79</v>
      </c>
      <c r="AV564" s="11" t="s">
        <v>79</v>
      </c>
      <c r="AW564" s="11" t="s">
        <v>33</v>
      </c>
      <c r="AX564" s="11" t="s">
        <v>69</v>
      </c>
      <c r="AY564" s="245" t="s">
        <v>146</v>
      </c>
    </row>
    <row r="565" spans="2:51" s="12" customFormat="1" ht="13.5">
      <c r="B565" s="246"/>
      <c r="C565" s="247"/>
      <c r="D565" s="232" t="s">
        <v>157</v>
      </c>
      <c r="E565" s="248" t="s">
        <v>21</v>
      </c>
      <c r="F565" s="249" t="s">
        <v>186</v>
      </c>
      <c r="G565" s="247"/>
      <c r="H565" s="250">
        <v>9.21</v>
      </c>
      <c r="I565" s="251"/>
      <c r="J565" s="247"/>
      <c r="K565" s="247"/>
      <c r="L565" s="252"/>
      <c r="M565" s="253"/>
      <c r="N565" s="254"/>
      <c r="O565" s="254"/>
      <c r="P565" s="254"/>
      <c r="Q565" s="254"/>
      <c r="R565" s="254"/>
      <c r="S565" s="254"/>
      <c r="T565" s="255"/>
      <c r="AT565" s="256" t="s">
        <v>157</v>
      </c>
      <c r="AU565" s="256" t="s">
        <v>79</v>
      </c>
      <c r="AV565" s="12" t="s">
        <v>161</v>
      </c>
      <c r="AW565" s="12" t="s">
        <v>33</v>
      </c>
      <c r="AX565" s="12" t="s">
        <v>77</v>
      </c>
      <c r="AY565" s="256" t="s">
        <v>146</v>
      </c>
    </row>
    <row r="566" spans="2:51" s="11" customFormat="1" ht="13.5">
      <c r="B566" s="235"/>
      <c r="C566" s="236"/>
      <c r="D566" s="232" t="s">
        <v>157</v>
      </c>
      <c r="E566" s="236"/>
      <c r="F566" s="238" t="s">
        <v>896</v>
      </c>
      <c r="G566" s="236"/>
      <c r="H566" s="239">
        <v>10.131</v>
      </c>
      <c r="I566" s="240"/>
      <c r="J566" s="236"/>
      <c r="K566" s="236"/>
      <c r="L566" s="241"/>
      <c r="M566" s="242"/>
      <c r="N566" s="243"/>
      <c r="O566" s="243"/>
      <c r="P566" s="243"/>
      <c r="Q566" s="243"/>
      <c r="R566" s="243"/>
      <c r="S566" s="243"/>
      <c r="T566" s="244"/>
      <c r="AT566" s="245" t="s">
        <v>157</v>
      </c>
      <c r="AU566" s="245" t="s">
        <v>79</v>
      </c>
      <c r="AV566" s="11" t="s">
        <v>79</v>
      </c>
      <c r="AW566" s="11" t="s">
        <v>6</v>
      </c>
      <c r="AX566" s="11" t="s">
        <v>77</v>
      </c>
      <c r="AY566" s="245" t="s">
        <v>146</v>
      </c>
    </row>
    <row r="567" spans="2:65" s="1" customFormat="1" ht="16.5" customHeight="1">
      <c r="B567" s="45"/>
      <c r="C567" s="220" t="s">
        <v>897</v>
      </c>
      <c r="D567" s="220" t="s">
        <v>148</v>
      </c>
      <c r="E567" s="221" t="s">
        <v>898</v>
      </c>
      <c r="F567" s="222" t="s">
        <v>899</v>
      </c>
      <c r="G567" s="223" t="s">
        <v>151</v>
      </c>
      <c r="H567" s="224">
        <v>8.01</v>
      </c>
      <c r="I567" s="225"/>
      <c r="J567" s="226">
        <f>ROUND(I567*H567,2)</f>
        <v>0</v>
      </c>
      <c r="K567" s="222" t="s">
        <v>152</v>
      </c>
      <c r="L567" s="71"/>
      <c r="M567" s="227" t="s">
        <v>21</v>
      </c>
      <c r="N567" s="228" t="s">
        <v>40</v>
      </c>
      <c r="O567" s="46"/>
      <c r="P567" s="229">
        <f>O567*H567</f>
        <v>0</v>
      </c>
      <c r="Q567" s="229">
        <v>0.0077</v>
      </c>
      <c r="R567" s="229">
        <f>Q567*H567</f>
        <v>0.061677</v>
      </c>
      <c r="S567" s="229">
        <v>0</v>
      </c>
      <c r="T567" s="230">
        <f>S567*H567</f>
        <v>0</v>
      </c>
      <c r="AR567" s="23" t="s">
        <v>153</v>
      </c>
      <c r="AT567" s="23" t="s">
        <v>148</v>
      </c>
      <c r="AU567" s="23" t="s">
        <v>79</v>
      </c>
      <c r="AY567" s="23" t="s">
        <v>146</v>
      </c>
      <c r="BE567" s="231">
        <f>IF(N567="základní",J567,0)</f>
        <v>0</v>
      </c>
      <c r="BF567" s="231">
        <f>IF(N567="snížená",J567,0)</f>
        <v>0</v>
      </c>
      <c r="BG567" s="231">
        <f>IF(N567="zákl. přenesená",J567,0)</f>
        <v>0</v>
      </c>
      <c r="BH567" s="231">
        <f>IF(N567="sníž. přenesená",J567,0)</f>
        <v>0</v>
      </c>
      <c r="BI567" s="231">
        <f>IF(N567="nulová",J567,0)</f>
        <v>0</v>
      </c>
      <c r="BJ567" s="23" t="s">
        <v>77</v>
      </c>
      <c r="BK567" s="231">
        <f>ROUND(I567*H567,2)</f>
        <v>0</v>
      </c>
      <c r="BL567" s="23" t="s">
        <v>153</v>
      </c>
      <c r="BM567" s="23" t="s">
        <v>900</v>
      </c>
    </row>
    <row r="568" spans="2:47" s="1" customFormat="1" ht="13.5">
      <c r="B568" s="45"/>
      <c r="C568" s="73"/>
      <c r="D568" s="232" t="s">
        <v>155</v>
      </c>
      <c r="E568" s="73"/>
      <c r="F568" s="233" t="s">
        <v>901</v>
      </c>
      <c r="G568" s="73"/>
      <c r="H568" s="73"/>
      <c r="I568" s="190"/>
      <c r="J568" s="73"/>
      <c r="K568" s="73"/>
      <c r="L568" s="71"/>
      <c r="M568" s="234"/>
      <c r="N568" s="46"/>
      <c r="O568" s="46"/>
      <c r="P568" s="46"/>
      <c r="Q568" s="46"/>
      <c r="R568" s="46"/>
      <c r="S568" s="46"/>
      <c r="T568" s="94"/>
      <c r="AT568" s="23" t="s">
        <v>155</v>
      </c>
      <c r="AU568" s="23" t="s">
        <v>79</v>
      </c>
    </row>
    <row r="569" spans="2:51" s="11" customFormat="1" ht="13.5">
      <c r="B569" s="235"/>
      <c r="C569" s="236"/>
      <c r="D569" s="232" t="s">
        <v>157</v>
      </c>
      <c r="E569" s="237" t="s">
        <v>21</v>
      </c>
      <c r="F569" s="238" t="s">
        <v>887</v>
      </c>
      <c r="G569" s="236"/>
      <c r="H569" s="239">
        <v>0.66</v>
      </c>
      <c r="I569" s="240"/>
      <c r="J569" s="236"/>
      <c r="K569" s="236"/>
      <c r="L569" s="241"/>
      <c r="M569" s="242"/>
      <c r="N569" s="243"/>
      <c r="O569" s="243"/>
      <c r="P569" s="243"/>
      <c r="Q569" s="243"/>
      <c r="R569" s="243"/>
      <c r="S569" s="243"/>
      <c r="T569" s="244"/>
      <c r="AT569" s="245" t="s">
        <v>157</v>
      </c>
      <c r="AU569" s="245" t="s">
        <v>79</v>
      </c>
      <c r="AV569" s="11" t="s">
        <v>79</v>
      </c>
      <c r="AW569" s="11" t="s">
        <v>33</v>
      </c>
      <c r="AX569" s="11" t="s">
        <v>69</v>
      </c>
      <c r="AY569" s="245" t="s">
        <v>146</v>
      </c>
    </row>
    <row r="570" spans="2:51" s="11" customFormat="1" ht="13.5">
      <c r="B570" s="235"/>
      <c r="C570" s="236"/>
      <c r="D570" s="232" t="s">
        <v>157</v>
      </c>
      <c r="E570" s="237" t="s">
        <v>21</v>
      </c>
      <c r="F570" s="238" t="s">
        <v>888</v>
      </c>
      <c r="G570" s="236"/>
      <c r="H570" s="239">
        <v>1.32</v>
      </c>
      <c r="I570" s="240"/>
      <c r="J570" s="236"/>
      <c r="K570" s="236"/>
      <c r="L570" s="241"/>
      <c r="M570" s="242"/>
      <c r="N570" s="243"/>
      <c r="O570" s="243"/>
      <c r="P570" s="243"/>
      <c r="Q570" s="243"/>
      <c r="R570" s="243"/>
      <c r="S570" s="243"/>
      <c r="T570" s="244"/>
      <c r="AT570" s="245" t="s">
        <v>157</v>
      </c>
      <c r="AU570" s="245" t="s">
        <v>79</v>
      </c>
      <c r="AV570" s="11" t="s">
        <v>79</v>
      </c>
      <c r="AW570" s="11" t="s">
        <v>33</v>
      </c>
      <c r="AX570" s="11" t="s">
        <v>69</v>
      </c>
      <c r="AY570" s="245" t="s">
        <v>146</v>
      </c>
    </row>
    <row r="571" spans="2:51" s="11" customFormat="1" ht="13.5">
      <c r="B571" s="235"/>
      <c r="C571" s="236"/>
      <c r="D571" s="232" t="s">
        <v>157</v>
      </c>
      <c r="E571" s="237" t="s">
        <v>21</v>
      </c>
      <c r="F571" s="238" t="s">
        <v>889</v>
      </c>
      <c r="G571" s="236"/>
      <c r="H571" s="239">
        <v>0.66</v>
      </c>
      <c r="I571" s="240"/>
      <c r="J571" s="236"/>
      <c r="K571" s="236"/>
      <c r="L571" s="241"/>
      <c r="M571" s="242"/>
      <c r="N571" s="243"/>
      <c r="O571" s="243"/>
      <c r="P571" s="243"/>
      <c r="Q571" s="243"/>
      <c r="R571" s="243"/>
      <c r="S571" s="243"/>
      <c r="T571" s="244"/>
      <c r="AT571" s="245" t="s">
        <v>157</v>
      </c>
      <c r="AU571" s="245" t="s">
        <v>79</v>
      </c>
      <c r="AV571" s="11" t="s">
        <v>79</v>
      </c>
      <c r="AW571" s="11" t="s">
        <v>33</v>
      </c>
      <c r="AX571" s="11" t="s">
        <v>69</v>
      </c>
      <c r="AY571" s="245" t="s">
        <v>146</v>
      </c>
    </row>
    <row r="572" spans="2:51" s="11" customFormat="1" ht="13.5">
      <c r="B572" s="235"/>
      <c r="C572" s="236"/>
      <c r="D572" s="232" t="s">
        <v>157</v>
      </c>
      <c r="E572" s="237" t="s">
        <v>21</v>
      </c>
      <c r="F572" s="238" t="s">
        <v>890</v>
      </c>
      <c r="G572" s="236"/>
      <c r="H572" s="239">
        <v>5.37</v>
      </c>
      <c r="I572" s="240"/>
      <c r="J572" s="236"/>
      <c r="K572" s="236"/>
      <c r="L572" s="241"/>
      <c r="M572" s="242"/>
      <c r="N572" s="243"/>
      <c r="O572" s="243"/>
      <c r="P572" s="243"/>
      <c r="Q572" s="243"/>
      <c r="R572" s="243"/>
      <c r="S572" s="243"/>
      <c r="T572" s="244"/>
      <c r="AT572" s="245" t="s">
        <v>157</v>
      </c>
      <c r="AU572" s="245" t="s">
        <v>79</v>
      </c>
      <c r="AV572" s="11" t="s">
        <v>79</v>
      </c>
      <c r="AW572" s="11" t="s">
        <v>33</v>
      </c>
      <c r="AX572" s="11" t="s">
        <v>69</v>
      </c>
      <c r="AY572" s="245" t="s">
        <v>146</v>
      </c>
    </row>
    <row r="573" spans="2:51" s="12" customFormat="1" ht="13.5">
      <c r="B573" s="246"/>
      <c r="C573" s="247"/>
      <c r="D573" s="232" t="s">
        <v>157</v>
      </c>
      <c r="E573" s="248" t="s">
        <v>21</v>
      </c>
      <c r="F573" s="249" t="s">
        <v>186</v>
      </c>
      <c r="G573" s="247"/>
      <c r="H573" s="250">
        <v>8.01</v>
      </c>
      <c r="I573" s="251"/>
      <c r="J573" s="247"/>
      <c r="K573" s="247"/>
      <c r="L573" s="252"/>
      <c r="M573" s="253"/>
      <c r="N573" s="254"/>
      <c r="O573" s="254"/>
      <c r="P573" s="254"/>
      <c r="Q573" s="254"/>
      <c r="R573" s="254"/>
      <c r="S573" s="254"/>
      <c r="T573" s="255"/>
      <c r="AT573" s="256" t="s">
        <v>157</v>
      </c>
      <c r="AU573" s="256" t="s">
        <v>79</v>
      </c>
      <c r="AV573" s="12" t="s">
        <v>161</v>
      </c>
      <c r="AW573" s="12" t="s">
        <v>33</v>
      </c>
      <c r="AX573" s="12" t="s">
        <v>77</v>
      </c>
      <c r="AY573" s="256" t="s">
        <v>146</v>
      </c>
    </row>
    <row r="574" spans="2:65" s="1" customFormat="1" ht="16.5" customHeight="1">
      <c r="B574" s="45"/>
      <c r="C574" s="220" t="s">
        <v>902</v>
      </c>
      <c r="D574" s="220" t="s">
        <v>148</v>
      </c>
      <c r="E574" s="221" t="s">
        <v>903</v>
      </c>
      <c r="F574" s="222" t="s">
        <v>904</v>
      </c>
      <c r="G574" s="223" t="s">
        <v>196</v>
      </c>
      <c r="H574" s="224">
        <v>0.213</v>
      </c>
      <c r="I574" s="225"/>
      <c r="J574" s="226">
        <f>ROUND(I574*H574,2)</f>
        <v>0</v>
      </c>
      <c r="K574" s="222" t="s">
        <v>152</v>
      </c>
      <c r="L574" s="71"/>
      <c r="M574" s="227" t="s">
        <v>21</v>
      </c>
      <c r="N574" s="228" t="s">
        <v>40</v>
      </c>
      <c r="O574" s="46"/>
      <c r="P574" s="229">
        <f>O574*H574</f>
        <v>0</v>
      </c>
      <c r="Q574" s="229">
        <v>0</v>
      </c>
      <c r="R574" s="229">
        <f>Q574*H574</f>
        <v>0</v>
      </c>
      <c r="S574" s="229">
        <v>0</v>
      </c>
      <c r="T574" s="230">
        <f>S574*H574</f>
        <v>0</v>
      </c>
      <c r="AR574" s="23" t="s">
        <v>153</v>
      </c>
      <c r="AT574" s="23" t="s">
        <v>148</v>
      </c>
      <c r="AU574" s="23" t="s">
        <v>79</v>
      </c>
      <c r="AY574" s="23" t="s">
        <v>146</v>
      </c>
      <c r="BE574" s="231">
        <f>IF(N574="základní",J574,0)</f>
        <v>0</v>
      </c>
      <c r="BF574" s="231">
        <f>IF(N574="snížená",J574,0)</f>
        <v>0</v>
      </c>
      <c r="BG574" s="231">
        <f>IF(N574="zákl. přenesená",J574,0)</f>
        <v>0</v>
      </c>
      <c r="BH574" s="231">
        <f>IF(N574="sníž. přenesená",J574,0)</f>
        <v>0</v>
      </c>
      <c r="BI574" s="231">
        <f>IF(N574="nulová",J574,0)</f>
        <v>0</v>
      </c>
      <c r="BJ574" s="23" t="s">
        <v>77</v>
      </c>
      <c r="BK574" s="231">
        <f>ROUND(I574*H574,2)</f>
        <v>0</v>
      </c>
      <c r="BL574" s="23" t="s">
        <v>153</v>
      </c>
      <c r="BM574" s="23" t="s">
        <v>905</v>
      </c>
    </row>
    <row r="575" spans="2:47" s="1" customFormat="1" ht="13.5">
      <c r="B575" s="45"/>
      <c r="C575" s="73"/>
      <c r="D575" s="232" t="s">
        <v>155</v>
      </c>
      <c r="E575" s="73"/>
      <c r="F575" s="233" t="s">
        <v>906</v>
      </c>
      <c r="G575" s="73"/>
      <c r="H575" s="73"/>
      <c r="I575" s="190"/>
      <c r="J575" s="73"/>
      <c r="K575" s="73"/>
      <c r="L575" s="71"/>
      <c r="M575" s="234"/>
      <c r="N575" s="46"/>
      <c r="O575" s="46"/>
      <c r="P575" s="46"/>
      <c r="Q575" s="46"/>
      <c r="R575" s="46"/>
      <c r="S575" s="46"/>
      <c r="T575" s="94"/>
      <c r="AT575" s="23" t="s">
        <v>155</v>
      </c>
      <c r="AU575" s="23" t="s">
        <v>79</v>
      </c>
    </row>
    <row r="576" spans="2:63" s="10" customFormat="1" ht="29.85" customHeight="1">
      <c r="B576" s="204"/>
      <c r="C576" s="205"/>
      <c r="D576" s="206" t="s">
        <v>68</v>
      </c>
      <c r="E576" s="218" t="s">
        <v>907</v>
      </c>
      <c r="F576" s="218" t="s">
        <v>908</v>
      </c>
      <c r="G576" s="205"/>
      <c r="H576" s="205"/>
      <c r="I576" s="208"/>
      <c r="J576" s="219">
        <f>BK576</f>
        <v>0</v>
      </c>
      <c r="K576" s="205"/>
      <c r="L576" s="210"/>
      <c r="M576" s="211"/>
      <c r="N576" s="212"/>
      <c r="O576" s="212"/>
      <c r="P576" s="213">
        <f>SUM(P577:P579)</f>
        <v>0</v>
      </c>
      <c r="Q576" s="212"/>
      <c r="R576" s="213">
        <f>SUM(R577:R579)</f>
        <v>0</v>
      </c>
      <c r="S576" s="212"/>
      <c r="T576" s="214">
        <f>SUM(T577:T579)</f>
        <v>1.2597</v>
      </c>
      <c r="AR576" s="215" t="s">
        <v>79</v>
      </c>
      <c r="AT576" s="216" t="s">
        <v>68</v>
      </c>
      <c r="AU576" s="216" t="s">
        <v>77</v>
      </c>
      <c r="AY576" s="215" t="s">
        <v>146</v>
      </c>
      <c r="BK576" s="217">
        <f>SUM(BK577:BK579)</f>
        <v>0</v>
      </c>
    </row>
    <row r="577" spans="2:65" s="1" customFormat="1" ht="16.5" customHeight="1">
      <c r="B577" s="45"/>
      <c r="C577" s="220" t="s">
        <v>909</v>
      </c>
      <c r="D577" s="220" t="s">
        <v>148</v>
      </c>
      <c r="E577" s="221" t="s">
        <v>910</v>
      </c>
      <c r="F577" s="222" t="s">
        <v>911</v>
      </c>
      <c r="G577" s="223" t="s">
        <v>151</v>
      </c>
      <c r="H577" s="224">
        <v>83.98</v>
      </c>
      <c r="I577" s="225"/>
      <c r="J577" s="226">
        <f>ROUND(I577*H577,2)</f>
        <v>0</v>
      </c>
      <c r="K577" s="222" t="s">
        <v>152</v>
      </c>
      <c r="L577" s="71"/>
      <c r="M577" s="227" t="s">
        <v>21</v>
      </c>
      <c r="N577" s="228" t="s">
        <v>40</v>
      </c>
      <c r="O577" s="46"/>
      <c r="P577" s="229">
        <f>O577*H577</f>
        <v>0</v>
      </c>
      <c r="Q577" s="229">
        <v>0</v>
      </c>
      <c r="R577" s="229">
        <f>Q577*H577</f>
        <v>0</v>
      </c>
      <c r="S577" s="229">
        <v>0.015</v>
      </c>
      <c r="T577" s="230">
        <f>S577*H577</f>
        <v>1.2597</v>
      </c>
      <c r="AR577" s="23" t="s">
        <v>153</v>
      </c>
      <c r="AT577" s="23" t="s">
        <v>148</v>
      </c>
      <c r="AU577" s="23" t="s">
        <v>79</v>
      </c>
      <c r="AY577" s="23" t="s">
        <v>146</v>
      </c>
      <c r="BE577" s="231">
        <f>IF(N577="základní",J577,0)</f>
        <v>0</v>
      </c>
      <c r="BF577" s="231">
        <f>IF(N577="snížená",J577,0)</f>
        <v>0</v>
      </c>
      <c r="BG577" s="231">
        <f>IF(N577="zákl. přenesená",J577,0)</f>
        <v>0</v>
      </c>
      <c r="BH577" s="231">
        <f>IF(N577="sníž. přenesená",J577,0)</f>
        <v>0</v>
      </c>
      <c r="BI577" s="231">
        <f>IF(N577="nulová",J577,0)</f>
        <v>0</v>
      </c>
      <c r="BJ577" s="23" t="s">
        <v>77</v>
      </c>
      <c r="BK577" s="231">
        <f>ROUND(I577*H577,2)</f>
        <v>0</v>
      </c>
      <c r="BL577" s="23" t="s">
        <v>153</v>
      </c>
      <c r="BM577" s="23" t="s">
        <v>912</v>
      </c>
    </row>
    <row r="578" spans="2:47" s="1" customFormat="1" ht="13.5">
      <c r="B578" s="45"/>
      <c r="C578" s="73"/>
      <c r="D578" s="232" t="s">
        <v>155</v>
      </c>
      <c r="E578" s="73"/>
      <c r="F578" s="233" t="s">
        <v>913</v>
      </c>
      <c r="G578" s="73"/>
      <c r="H578" s="73"/>
      <c r="I578" s="190"/>
      <c r="J578" s="73"/>
      <c r="K578" s="73"/>
      <c r="L578" s="71"/>
      <c r="M578" s="234"/>
      <c r="N578" s="46"/>
      <c r="O578" s="46"/>
      <c r="P578" s="46"/>
      <c r="Q578" s="46"/>
      <c r="R578" s="46"/>
      <c r="S578" s="46"/>
      <c r="T578" s="94"/>
      <c r="AT578" s="23" t="s">
        <v>155</v>
      </c>
      <c r="AU578" s="23" t="s">
        <v>79</v>
      </c>
    </row>
    <row r="579" spans="2:51" s="11" customFormat="1" ht="13.5">
      <c r="B579" s="235"/>
      <c r="C579" s="236"/>
      <c r="D579" s="232" t="s">
        <v>157</v>
      </c>
      <c r="E579" s="237" t="s">
        <v>21</v>
      </c>
      <c r="F579" s="238" t="s">
        <v>488</v>
      </c>
      <c r="G579" s="236"/>
      <c r="H579" s="239">
        <v>83.98</v>
      </c>
      <c r="I579" s="240"/>
      <c r="J579" s="236"/>
      <c r="K579" s="236"/>
      <c r="L579" s="241"/>
      <c r="M579" s="242"/>
      <c r="N579" s="243"/>
      <c r="O579" s="243"/>
      <c r="P579" s="243"/>
      <c r="Q579" s="243"/>
      <c r="R579" s="243"/>
      <c r="S579" s="243"/>
      <c r="T579" s="244"/>
      <c r="AT579" s="245" t="s">
        <v>157</v>
      </c>
      <c r="AU579" s="245" t="s">
        <v>79</v>
      </c>
      <c r="AV579" s="11" t="s">
        <v>79</v>
      </c>
      <c r="AW579" s="11" t="s">
        <v>33</v>
      </c>
      <c r="AX579" s="11" t="s">
        <v>77</v>
      </c>
      <c r="AY579" s="245" t="s">
        <v>146</v>
      </c>
    </row>
    <row r="580" spans="2:63" s="10" customFormat="1" ht="29.85" customHeight="1">
      <c r="B580" s="204"/>
      <c r="C580" s="205"/>
      <c r="D580" s="206" t="s">
        <v>68</v>
      </c>
      <c r="E580" s="218" t="s">
        <v>914</v>
      </c>
      <c r="F580" s="218" t="s">
        <v>915</v>
      </c>
      <c r="G580" s="205"/>
      <c r="H580" s="205"/>
      <c r="I580" s="208"/>
      <c r="J580" s="219">
        <f>BK580</f>
        <v>0</v>
      </c>
      <c r="K580" s="205"/>
      <c r="L580" s="210"/>
      <c r="M580" s="211"/>
      <c r="N580" s="212"/>
      <c r="O580" s="212"/>
      <c r="P580" s="213">
        <f>SUM(P581:P628)</f>
        <v>0</v>
      </c>
      <c r="Q580" s="212"/>
      <c r="R580" s="213">
        <f>SUM(R581:R628)</f>
        <v>1.80186549</v>
      </c>
      <c r="S580" s="212"/>
      <c r="T580" s="214">
        <f>SUM(T581:T628)</f>
        <v>0.5932919000000001</v>
      </c>
      <c r="AR580" s="215" t="s">
        <v>79</v>
      </c>
      <c r="AT580" s="216" t="s">
        <v>68</v>
      </c>
      <c r="AU580" s="216" t="s">
        <v>77</v>
      </c>
      <c r="AY580" s="215" t="s">
        <v>146</v>
      </c>
      <c r="BK580" s="217">
        <f>SUM(BK581:BK628)</f>
        <v>0</v>
      </c>
    </row>
    <row r="581" spans="2:65" s="1" customFormat="1" ht="16.5" customHeight="1">
      <c r="B581" s="45"/>
      <c r="C581" s="220" t="s">
        <v>916</v>
      </c>
      <c r="D581" s="220" t="s">
        <v>148</v>
      </c>
      <c r="E581" s="221" t="s">
        <v>917</v>
      </c>
      <c r="F581" s="222" t="s">
        <v>918</v>
      </c>
      <c r="G581" s="223" t="s">
        <v>151</v>
      </c>
      <c r="H581" s="224">
        <v>218.525</v>
      </c>
      <c r="I581" s="225"/>
      <c r="J581" s="226">
        <f>ROUND(I581*H581,2)</f>
        <v>0</v>
      </c>
      <c r="K581" s="222" t="s">
        <v>919</v>
      </c>
      <c r="L581" s="71"/>
      <c r="M581" s="227" t="s">
        <v>21</v>
      </c>
      <c r="N581" s="228" t="s">
        <v>40</v>
      </c>
      <c r="O581" s="46"/>
      <c r="P581" s="229">
        <f>O581*H581</f>
        <v>0</v>
      </c>
      <c r="Q581" s="229">
        <v>0</v>
      </c>
      <c r="R581" s="229">
        <f>Q581*H581</f>
        <v>0</v>
      </c>
      <c r="S581" s="229">
        <v>0</v>
      </c>
      <c r="T581" s="230">
        <f>S581*H581</f>
        <v>0</v>
      </c>
      <c r="AR581" s="23" t="s">
        <v>153</v>
      </c>
      <c r="AT581" s="23" t="s">
        <v>148</v>
      </c>
      <c r="AU581" s="23" t="s">
        <v>79</v>
      </c>
      <c r="AY581" s="23" t="s">
        <v>146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23" t="s">
        <v>77</v>
      </c>
      <c r="BK581" s="231">
        <f>ROUND(I581*H581,2)</f>
        <v>0</v>
      </c>
      <c r="BL581" s="23" t="s">
        <v>153</v>
      </c>
      <c r="BM581" s="23" t="s">
        <v>920</v>
      </c>
    </row>
    <row r="582" spans="2:47" s="1" customFormat="1" ht="13.5">
      <c r="B582" s="45"/>
      <c r="C582" s="73"/>
      <c r="D582" s="232" t="s">
        <v>155</v>
      </c>
      <c r="E582" s="73"/>
      <c r="F582" s="233" t="s">
        <v>921</v>
      </c>
      <c r="G582" s="73"/>
      <c r="H582" s="73"/>
      <c r="I582" s="190"/>
      <c r="J582" s="73"/>
      <c r="K582" s="73"/>
      <c r="L582" s="71"/>
      <c r="M582" s="234"/>
      <c r="N582" s="46"/>
      <c r="O582" s="46"/>
      <c r="P582" s="46"/>
      <c r="Q582" s="46"/>
      <c r="R582" s="46"/>
      <c r="S582" s="46"/>
      <c r="T582" s="94"/>
      <c r="AT582" s="23" t="s">
        <v>155</v>
      </c>
      <c r="AU582" s="23" t="s">
        <v>79</v>
      </c>
    </row>
    <row r="583" spans="2:51" s="11" customFormat="1" ht="13.5">
      <c r="B583" s="235"/>
      <c r="C583" s="236"/>
      <c r="D583" s="232" t="s">
        <v>157</v>
      </c>
      <c r="E583" s="237" t="s">
        <v>21</v>
      </c>
      <c r="F583" s="238" t="s">
        <v>922</v>
      </c>
      <c r="G583" s="236"/>
      <c r="H583" s="239">
        <v>10.2</v>
      </c>
      <c r="I583" s="240"/>
      <c r="J583" s="236"/>
      <c r="K583" s="236"/>
      <c r="L583" s="241"/>
      <c r="M583" s="242"/>
      <c r="N583" s="243"/>
      <c r="O583" s="243"/>
      <c r="P583" s="243"/>
      <c r="Q583" s="243"/>
      <c r="R583" s="243"/>
      <c r="S583" s="243"/>
      <c r="T583" s="244"/>
      <c r="AT583" s="245" t="s">
        <v>157</v>
      </c>
      <c r="AU583" s="245" t="s">
        <v>79</v>
      </c>
      <c r="AV583" s="11" t="s">
        <v>79</v>
      </c>
      <c r="AW583" s="11" t="s">
        <v>33</v>
      </c>
      <c r="AX583" s="11" t="s">
        <v>69</v>
      </c>
      <c r="AY583" s="245" t="s">
        <v>146</v>
      </c>
    </row>
    <row r="584" spans="2:51" s="11" customFormat="1" ht="13.5">
      <c r="B584" s="235"/>
      <c r="C584" s="236"/>
      <c r="D584" s="232" t="s">
        <v>157</v>
      </c>
      <c r="E584" s="237" t="s">
        <v>21</v>
      </c>
      <c r="F584" s="238" t="s">
        <v>923</v>
      </c>
      <c r="G584" s="236"/>
      <c r="H584" s="239">
        <v>208.325</v>
      </c>
      <c r="I584" s="240"/>
      <c r="J584" s="236"/>
      <c r="K584" s="236"/>
      <c r="L584" s="241"/>
      <c r="M584" s="242"/>
      <c r="N584" s="243"/>
      <c r="O584" s="243"/>
      <c r="P584" s="243"/>
      <c r="Q584" s="243"/>
      <c r="R584" s="243"/>
      <c r="S584" s="243"/>
      <c r="T584" s="244"/>
      <c r="AT584" s="245" t="s">
        <v>157</v>
      </c>
      <c r="AU584" s="245" t="s">
        <v>79</v>
      </c>
      <c r="AV584" s="11" t="s">
        <v>79</v>
      </c>
      <c r="AW584" s="11" t="s">
        <v>33</v>
      </c>
      <c r="AX584" s="11" t="s">
        <v>69</v>
      </c>
      <c r="AY584" s="245" t="s">
        <v>146</v>
      </c>
    </row>
    <row r="585" spans="2:51" s="12" customFormat="1" ht="13.5">
      <c r="B585" s="246"/>
      <c r="C585" s="247"/>
      <c r="D585" s="232" t="s">
        <v>157</v>
      </c>
      <c r="E585" s="248" t="s">
        <v>21</v>
      </c>
      <c r="F585" s="249" t="s">
        <v>186</v>
      </c>
      <c r="G585" s="247"/>
      <c r="H585" s="250">
        <v>218.525</v>
      </c>
      <c r="I585" s="251"/>
      <c r="J585" s="247"/>
      <c r="K585" s="247"/>
      <c r="L585" s="252"/>
      <c r="M585" s="253"/>
      <c r="N585" s="254"/>
      <c r="O585" s="254"/>
      <c r="P585" s="254"/>
      <c r="Q585" s="254"/>
      <c r="R585" s="254"/>
      <c r="S585" s="254"/>
      <c r="T585" s="255"/>
      <c r="AT585" s="256" t="s">
        <v>157</v>
      </c>
      <c r="AU585" s="256" t="s">
        <v>79</v>
      </c>
      <c r="AV585" s="12" t="s">
        <v>161</v>
      </c>
      <c r="AW585" s="12" t="s">
        <v>33</v>
      </c>
      <c r="AX585" s="12" t="s">
        <v>77</v>
      </c>
      <c r="AY585" s="256" t="s">
        <v>146</v>
      </c>
    </row>
    <row r="586" spans="2:65" s="1" customFormat="1" ht="25.5" customHeight="1">
      <c r="B586" s="45"/>
      <c r="C586" s="220" t="s">
        <v>924</v>
      </c>
      <c r="D586" s="220" t="s">
        <v>148</v>
      </c>
      <c r="E586" s="221" t="s">
        <v>925</v>
      </c>
      <c r="F586" s="222" t="s">
        <v>926</v>
      </c>
      <c r="G586" s="223" t="s">
        <v>151</v>
      </c>
      <c r="H586" s="224">
        <v>218.525</v>
      </c>
      <c r="I586" s="225"/>
      <c r="J586" s="226">
        <f>ROUND(I586*H586,2)</f>
        <v>0</v>
      </c>
      <c r="K586" s="222" t="s">
        <v>919</v>
      </c>
      <c r="L586" s="71"/>
      <c r="M586" s="227" t="s">
        <v>21</v>
      </c>
      <c r="N586" s="228" t="s">
        <v>40</v>
      </c>
      <c r="O586" s="46"/>
      <c r="P586" s="229">
        <f>O586*H586</f>
        <v>0</v>
      </c>
      <c r="Q586" s="229">
        <v>3E-05</v>
      </c>
      <c r="R586" s="229">
        <f>Q586*H586</f>
        <v>0.00655575</v>
      </c>
      <c r="S586" s="229">
        <v>0</v>
      </c>
      <c r="T586" s="230">
        <f>S586*H586</f>
        <v>0</v>
      </c>
      <c r="AR586" s="23" t="s">
        <v>153</v>
      </c>
      <c r="AT586" s="23" t="s">
        <v>148</v>
      </c>
      <c r="AU586" s="23" t="s">
        <v>79</v>
      </c>
      <c r="AY586" s="23" t="s">
        <v>146</v>
      </c>
      <c r="BE586" s="231">
        <f>IF(N586="základní",J586,0)</f>
        <v>0</v>
      </c>
      <c r="BF586" s="231">
        <f>IF(N586="snížená",J586,0)</f>
        <v>0</v>
      </c>
      <c r="BG586" s="231">
        <f>IF(N586="zákl. přenesená",J586,0)</f>
        <v>0</v>
      </c>
      <c r="BH586" s="231">
        <f>IF(N586="sníž. přenesená",J586,0)</f>
        <v>0</v>
      </c>
      <c r="BI586" s="231">
        <f>IF(N586="nulová",J586,0)</f>
        <v>0</v>
      </c>
      <c r="BJ586" s="23" t="s">
        <v>77</v>
      </c>
      <c r="BK586" s="231">
        <f>ROUND(I586*H586,2)</f>
        <v>0</v>
      </c>
      <c r="BL586" s="23" t="s">
        <v>153</v>
      </c>
      <c r="BM586" s="23" t="s">
        <v>927</v>
      </c>
    </row>
    <row r="587" spans="2:47" s="1" customFormat="1" ht="13.5">
      <c r="B587" s="45"/>
      <c r="C587" s="73"/>
      <c r="D587" s="232" t="s">
        <v>155</v>
      </c>
      <c r="E587" s="73"/>
      <c r="F587" s="233" t="s">
        <v>928</v>
      </c>
      <c r="G587" s="73"/>
      <c r="H587" s="73"/>
      <c r="I587" s="190"/>
      <c r="J587" s="73"/>
      <c r="K587" s="73"/>
      <c r="L587" s="71"/>
      <c r="M587" s="234"/>
      <c r="N587" s="46"/>
      <c r="O587" s="46"/>
      <c r="P587" s="46"/>
      <c r="Q587" s="46"/>
      <c r="R587" s="46"/>
      <c r="S587" s="46"/>
      <c r="T587" s="94"/>
      <c r="AT587" s="23" t="s">
        <v>155</v>
      </c>
      <c r="AU587" s="23" t="s">
        <v>79</v>
      </c>
    </row>
    <row r="588" spans="2:51" s="11" customFormat="1" ht="13.5">
      <c r="B588" s="235"/>
      <c r="C588" s="236"/>
      <c r="D588" s="232" t="s">
        <v>157</v>
      </c>
      <c r="E588" s="237" t="s">
        <v>21</v>
      </c>
      <c r="F588" s="238" t="s">
        <v>922</v>
      </c>
      <c r="G588" s="236"/>
      <c r="H588" s="239">
        <v>10.2</v>
      </c>
      <c r="I588" s="240"/>
      <c r="J588" s="236"/>
      <c r="K588" s="236"/>
      <c r="L588" s="241"/>
      <c r="M588" s="242"/>
      <c r="N588" s="243"/>
      <c r="O588" s="243"/>
      <c r="P588" s="243"/>
      <c r="Q588" s="243"/>
      <c r="R588" s="243"/>
      <c r="S588" s="243"/>
      <c r="T588" s="244"/>
      <c r="AT588" s="245" t="s">
        <v>157</v>
      </c>
      <c r="AU588" s="245" t="s">
        <v>79</v>
      </c>
      <c r="AV588" s="11" t="s">
        <v>79</v>
      </c>
      <c r="AW588" s="11" t="s">
        <v>33</v>
      </c>
      <c r="AX588" s="11" t="s">
        <v>69</v>
      </c>
      <c r="AY588" s="245" t="s">
        <v>146</v>
      </c>
    </row>
    <row r="589" spans="2:51" s="11" customFormat="1" ht="13.5">
      <c r="B589" s="235"/>
      <c r="C589" s="236"/>
      <c r="D589" s="232" t="s">
        <v>157</v>
      </c>
      <c r="E589" s="237" t="s">
        <v>21</v>
      </c>
      <c r="F589" s="238" t="s">
        <v>923</v>
      </c>
      <c r="G589" s="236"/>
      <c r="H589" s="239">
        <v>208.325</v>
      </c>
      <c r="I589" s="240"/>
      <c r="J589" s="236"/>
      <c r="K589" s="236"/>
      <c r="L589" s="241"/>
      <c r="M589" s="242"/>
      <c r="N589" s="243"/>
      <c r="O589" s="243"/>
      <c r="P589" s="243"/>
      <c r="Q589" s="243"/>
      <c r="R589" s="243"/>
      <c r="S589" s="243"/>
      <c r="T589" s="244"/>
      <c r="AT589" s="245" t="s">
        <v>157</v>
      </c>
      <c r="AU589" s="245" t="s">
        <v>79</v>
      </c>
      <c r="AV589" s="11" t="s">
        <v>79</v>
      </c>
      <c r="AW589" s="11" t="s">
        <v>33</v>
      </c>
      <c r="AX589" s="11" t="s">
        <v>69</v>
      </c>
      <c r="AY589" s="245" t="s">
        <v>146</v>
      </c>
    </row>
    <row r="590" spans="2:51" s="12" customFormat="1" ht="13.5">
      <c r="B590" s="246"/>
      <c r="C590" s="247"/>
      <c r="D590" s="232" t="s">
        <v>157</v>
      </c>
      <c r="E590" s="248" t="s">
        <v>21</v>
      </c>
      <c r="F590" s="249" t="s">
        <v>186</v>
      </c>
      <c r="G590" s="247"/>
      <c r="H590" s="250">
        <v>218.525</v>
      </c>
      <c r="I590" s="251"/>
      <c r="J590" s="247"/>
      <c r="K590" s="247"/>
      <c r="L590" s="252"/>
      <c r="M590" s="253"/>
      <c r="N590" s="254"/>
      <c r="O590" s="254"/>
      <c r="P590" s="254"/>
      <c r="Q590" s="254"/>
      <c r="R590" s="254"/>
      <c r="S590" s="254"/>
      <c r="T590" s="255"/>
      <c r="AT590" s="256" t="s">
        <v>157</v>
      </c>
      <c r="AU590" s="256" t="s">
        <v>79</v>
      </c>
      <c r="AV590" s="12" t="s">
        <v>161</v>
      </c>
      <c r="AW590" s="12" t="s">
        <v>33</v>
      </c>
      <c r="AX590" s="12" t="s">
        <v>77</v>
      </c>
      <c r="AY590" s="256" t="s">
        <v>146</v>
      </c>
    </row>
    <row r="591" spans="2:65" s="1" customFormat="1" ht="16.5" customHeight="1">
      <c r="B591" s="45"/>
      <c r="C591" s="220" t="s">
        <v>929</v>
      </c>
      <c r="D591" s="220" t="s">
        <v>148</v>
      </c>
      <c r="E591" s="221" t="s">
        <v>930</v>
      </c>
      <c r="F591" s="222" t="s">
        <v>931</v>
      </c>
      <c r="G591" s="223" t="s">
        <v>151</v>
      </c>
      <c r="H591" s="224">
        <v>218.525</v>
      </c>
      <c r="I591" s="225"/>
      <c r="J591" s="226">
        <f>ROUND(I591*H591,2)</f>
        <v>0</v>
      </c>
      <c r="K591" s="222" t="s">
        <v>152</v>
      </c>
      <c r="L591" s="71"/>
      <c r="M591" s="227" t="s">
        <v>21</v>
      </c>
      <c r="N591" s="228" t="s">
        <v>40</v>
      </c>
      <c r="O591" s="46"/>
      <c r="P591" s="229">
        <f>O591*H591</f>
        <v>0</v>
      </c>
      <c r="Q591" s="229">
        <v>0.0045</v>
      </c>
      <c r="R591" s="229">
        <f>Q591*H591</f>
        <v>0.9833624999999999</v>
      </c>
      <c r="S591" s="229">
        <v>0</v>
      </c>
      <c r="T591" s="230">
        <f>S591*H591</f>
        <v>0</v>
      </c>
      <c r="AR591" s="23" t="s">
        <v>153</v>
      </c>
      <c r="AT591" s="23" t="s">
        <v>148</v>
      </c>
      <c r="AU591" s="23" t="s">
        <v>79</v>
      </c>
      <c r="AY591" s="23" t="s">
        <v>146</v>
      </c>
      <c r="BE591" s="231">
        <f>IF(N591="základní",J591,0)</f>
        <v>0</v>
      </c>
      <c r="BF591" s="231">
        <f>IF(N591="snížená",J591,0)</f>
        <v>0</v>
      </c>
      <c r="BG591" s="231">
        <f>IF(N591="zákl. přenesená",J591,0)</f>
        <v>0</v>
      </c>
      <c r="BH591" s="231">
        <f>IF(N591="sníž. přenesená",J591,0)</f>
        <v>0</v>
      </c>
      <c r="BI591" s="231">
        <f>IF(N591="nulová",J591,0)</f>
        <v>0</v>
      </c>
      <c r="BJ591" s="23" t="s">
        <v>77</v>
      </c>
      <c r="BK591" s="231">
        <f>ROUND(I591*H591,2)</f>
        <v>0</v>
      </c>
      <c r="BL591" s="23" t="s">
        <v>153</v>
      </c>
      <c r="BM591" s="23" t="s">
        <v>932</v>
      </c>
    </row>
    <row r="592" spans="2:47" s="1" customFormat="1" ht="13.5">
      <c r="B592" s="45"/>
      <c r="C592" s="73"/>
      <c r="D592" s="232" t="s">
        <v>155</v>
      </c>
      <c r="E592" s="73"/>
      <c r="F592" s="233" t="s">
        <v>933</v>
      </c>
      <c r="G592" s="73"/>
      <c r="H592" s="73"/>
      <c r="I592" s="190"/>
      <c r="J592" s="73"/>
      <c r="K592" s="73"/>
      <c r="L592" s="71"/>
      <c r="M592" s="234"/>
      <c r="N592" s="46"/>
      <c r="O592" s="46"/>
      <c r="P592" s="46"/>
      <c r="Q592" s="46"/>
      <c r="R592" s="46"/>
      <c r="S592" s="46"/>
      <c r="T592" s="94"/>
      <c r="AT592" s="23" t="s">
        <v>155</v>
      </c>
      <c r="AU592" s="23" t="s">
        <v>79</v>
      </c>
    </row>
    <row r="593" spans="2:51" s="11" customFormat="1" ht="13.5">
      <c r="B593" s="235"/>
      <c r="C593" s="236"/>
      <c r="D593" s="232" t="s">
        <v>157</v>
      </c>
      <c r="E593" s="237" t="s">
        <v>21</v>
      </c>
      <c r="F593" s="238" t="s">
        <v>922</v>
      </c>
      <c r="G593" s="236"/>
      <c r="H593" s="239">
        <v>10.2</v>
      </c>
      <c r="I593" s="240"/>
      <c r="J593" s="236"/>
      <c r="K593" s="236"/>
      <c r="L593" s="241"/>
      <c r="M593" s="242"/>
      <c r="N593" s="243"/>
      <c r="O593" s="243"/>
      <c r="P593" s="243"/>
      <c r="Q593" s="243"/>
      <c r="R593" s="243"/>
      <c r="S593" s="243"/>
      <c r="T593" s="244"/>
      <c r="AT593" s="245" t="s">
        <v>157</v>
      </c>
      <c r="AU593" s="245" t="s">
        <v>79</v>
      </c>
      <c r="AV593" s="11" t="s">
        <v>79</v>
      </c>
      <c r="AW593" s="11" t="s">
        <v>33</v>
      </c>
      <c r="AX593" s="11" t="s">
        <v>69</v>
      </c>
      <c r="AY593" s="245" t="s">
        <v>146</v>
      </c>
    </row>
    <row r="594" spans="2:51" s="11" customFormat="1" ht="13.5">
      <c r="B594" s="235"/>
      <c r="C594" s="236"/>
      <c r="D594" s="232" t="s">
        <v>157</v>
      </c>
      <c r="E594" s="237" t="s">
        <v>21</v>
      </c>
      <c r="F594" s="238" t="s">
        <v>923</v>
      </c>
      <c r="G594" s="236"/>
      <c r="H594" s="239">
        <v>208.325</v>
      </c>
      <c r="I594" s="240"/>
      <c r="J594" s="236"/>
      <c r="K594" s="236"/>
      <c r="L594" s="241"/>
      <c r="M594" s="242"/>
      <c r="N594" s="243"/>
      <c r="O594" s="243"/>
      <c r="P594" s="243"/>
      <c r="Q594" s="243"/>
      <c r="R594" s="243"/>
      <c r="S594" s="243"/>
      <c r="T594" s="244"/>
      <c r="AT594" s="245" t="s">
        <v>157</v>
      </c>
      <c r="AU594" s="245" t="s">
        <v>79</v>
      </c>
      <c r="AV594" s="11" t="s">
        <v>79</v>
      </c>
      <c r="AW594" s="11" t="s">
        <v>33</v>
      </c>
      <c r="AX594" s="11" t="s">
        <v>69</v>
      </c>
      <c r="AY594" s="245" t="s">
        <v>146</v>
      </c>
    </row>
    <row r="595" spans="2:51" s="12" customFormat="1" ht="13.5">
      <c r="B595" s="246"/>
      <c r="C595" s="247"/>
      <c r="D595" s="232" t="s">
        <v>157</v>
      </c>
      <c r="E595" s="248" t="s">
        <v>21</v>
      </c>
      <c r="F595" s="249" t="s">
        <v>186</v>
      </c>
      <c r="G595" s="247"/>
      <c r="H595" s="250">
        <v>218.525</v>
      </c>
      <c r="I595" s="251"/>
      <c r="J595" s="247"/>
      <c r="K595" s="247"/>
      <c r="L595" s="252"/>
      <c r="M595" s="253"/>
      <c r="N595" s="254"/>
      <c r="O595" s="254"/>
      <c r="P595" s="254"/>
      <c r="Q595" s="254"/>
      <c r="R595" s="254"/>
      <c r="S595" s="254"/>
      <c r="T595" s="255"/>
      <c r="AT595" s="256" t="s">
        <v>157</v>
      </c>
      <c r="AU595" s="256" t="s">
        <v>79</v>
      </c>
      <c r="AV595" s="12" t="s">
        <v>161</v>
      </c>
      <c r="AW595" s="12" t="s">
        <v>33</v>
      </c>
      <c r="AX595" s="12" t="s">
        <v>77</v>
      </c>
      <c r="AY595" s="256" t="s">
        <v>146</v>
      </c>
    </row>
    <row r="596" spans="2:65" s="1" customFormat="1" ht="16.5" customHeight="1">
      <c r="B596" s="45"/>
      <c r="C596" s="220" t="s">
        <v>934</v>
      </c>
      <c r="D596" s="220" t="s">
        <v>148</v>
      </c>
      <c r="E596" s="221" t="s">
        <v>935</v>
      </c>
      <c r="F596" s="222" t="s">
        <v>936</v>
      </c>
      <c r="G596" s="223" t="s">
        <v>151</v>
      </c>
      <c r="H596" s="224">
        <v>219.953</v>
      </c>
      <c r="I596" s="225"/>
      <c r="J596" s="226">
        <f>ROUND(I596*H596,2)</f>
        <v>0</v>
      </c>
      <c r="K596" s="222" t="s">
        <v>152</v>
      </c>
      <c r="L596" s="71"/>
      <c r="M596" s="227" t="s">
        <v>21</v>
      </c>
      <c r="N596" s="228" t="s">
        <v>40</v>
      </c>
      <c r="O596" s="46"/>
      <c r="P596" s="229">
        <f>O596*H596</f>
        <v>0</v>
      </c>
      <c r="Q596" s="229">
        <v>0</v>
      </c>
      <c r="R596" s="229">
        <f>Q596*H596</f>
        <v>0</v>
      </c>
      <c r="S596" s="229">
        <v>0.0025</v>
      </c>
      <c r="T596" s="230">
        <f>S596*H596</f>
        <v>0.5498825</v>
      </c>
      <c r="AR596" s="23" t="s">
        <v>153</v>
      </c>
      <c r="AT596" s="23" t="s">
        <v>148</v>
      </c>
      <c r="AU596" s="23" t="s">
        <v>79</v>
      </c>
      <c r="AY596" s="23" t="s">
        <v>146</v>
      </c>
      <c r="BE596" s="231">
        <f>IF(N596="základní",J596,0)</f>
        <v>0</v>
      </c>
      <c r="BF596" s="231">
        <f>IF(N596="snížená",J596,0)</f>
        <v>0</v>
      </c>
      <c r="BG596" s="231">
        <f>IF(N596="zákl. přenesená",J596,0)</f>
        <v>0</v>
      </c>
      <c r="BH596" s="231">
        <f>IF(N596="sníž. přenesená",J596,0)</f>
        <v>0</v>
      </c>
      <c r="BI596" s="231">
        <f>IF(N596="nulová",J596,0)</f>
        <v>0</v>
      </c>
      <c r="BJ596" s="23" t="s">
        <v>77</v>
      </c>
      <c r="BK596" s="231">
        <f>ROUND(I596*H596,2)</f>
        <v>0</v>
      </c>
      <c r="BL596" s="23" t="s">
        <v>153</v>
      </c>
      <c r="BM596" s="23" t="s">
        <v>937</v>
      </c>
    </row>
    <row r="597" spans="2:47" s="1" customFormat="1" ht="13.5">
      <c r="B597" s="45"/>
      <c r="C597" s="73"/>
      <c r="D597" s="232" t="s">
        <v>155</v>
      </c>
      <c r="E597" s="73"/>
      <c r="F597" s="233" t="s">
        <v>938</v>
      </c>
      <c r="G597" s="73"/>
      <c r="H597" s="73"/>
      <c r="I597" s="190"/>
      <c r="J597" s="73"/>
      <c r="K597" s="73"/>
      <c r="L597" s="71"/>
      <c r="M597" s="234"/>
      <c r="N597" s="46"/>
      <c r="O597" s="46"/>
      <c r="P597" s="46"/>
      <c r="Q597" s="46"/>
      <c r="R597" s="46"/>
      <c r="S597" s="46"/>
      <c r="T597" s="94"/>
      <c r="AT597" s="23" t="s">
        <v>155</v>
      </c>
      <c r="AU597" s="23" t="s">
        <v>79</v>
      </c>
    </row>
    <row r="598" spans="2:51" s="11" customFormat="1" ht="13.5">
      <c r="B598" s="235"/>
      <c r="C598" s="236"/>
      <c r="D598" s="232" t="s">
        <v>157</v>
      </c>
      <c r="E598" s="237" t="s">
        <v>21</v>
      </c>
      <c r="F598" s="238" t="s">
        <v>939</v>
      </c>
      <c r="G598" s="236"/>
      <c r="H598" s="239">
        <v>10.65</v>
      </c>
      <c r="I598" s="240"/>
      <c r="J598" s="236"/>
      <c r="K598" s="236"/>
      <c r="L598" s="241"/>
      <c r="M598" s="242"/>
      <c r="N598" s="243"/>
      <c r="O598" s="243"/>
      <c r="P598" s="243"/>
      <c r="Q598" s="243"/>
      <c r="R598" s="243"/>
      <c r="S598" s="243"/>
      <c r="T598" s="244"/>
      <c r="AT598" s="245" t="s">
        <v>157</v>
      </c>
      <c r="AU598" s="245" t="s">
        <v>79</v>
      </c>
      <c r="AV598" s="11" t="s">
        <v>79</v>
      </c>
      <c r="AW598" s="11" t="s">
        <v>33</v>
      </c>
      <c r="AX598" s="11" t="s">
        <v>69</v>
      </c>
      <c r="AY598" s="245" t="s">
        <v>146</v>
      </c>
    </row>
    <row r="599" spans="2:51" s="11" customFormat="1" ht="13.5">
      <c r="B599" s="235"/>
      <c r="C599" s="236"/>
      <c r="D599" s="232" t="s">
        <v>157</v>
      </c>
      <c r="E599" s="237" t="s">
        <v>21</v>
      </c>
      <c r="F599" s="238" t="s">
        <v>940</v>
      </c>
      <c r="G599" s="236"/>
      <c r="H599" s="239">
        <v>209.303</v>
      </c>
      <c r="I599" s="240"/>
      <c r="J599" s="236"/>
      <c r="K599" s="236"/>
      <c r="L599" s="241"/>
      <c r="M599" s="242"/>
      <c r="N599" s="243"/>
      <c r="O599" s="243"/>
      <c r="P599" s="243"/>
      <c r="Q599" s="243"/>
      <c r="R599" s="243"/>
      <c r="S599" s="243"/>
      <c r="T599" s="244"/>
      <c r="AT599" s="245" t="s">
        <v>157</v>
      </c>
      <c r="AU599" s="245" t="s">
        <v>79</v>
      </c>
      <c r="AV599" s="11" t="s">
        <v>79</v>
      </c>
      <c r="AW599" s="11" t="s">
        <v>33</v>
      </c>
      <c r="AX599" s="11" t="s">
        <v>69</v>
      </c>
      <c r="AY599" s="245" t="s">
        <v>146</v>
      </c>
    </row>
    <row r="600" spans="2:51" s="12" customFormat="1" ht="13.5">
      <c r="B600" s="246"/>
      <c r="C600" s="247"/>
      <c r="D600" s="232" t="s">
        <v>157</v>
      </c>
      <c r="E600" s="248" t="s">
        <v>21</v>
      </c>
      <c r="F600" s="249" t="s">
        <v>186</v>
      </c>
      <c r="G600" s="247"/>
      <c r="H600" s="250">
        <v>219.953</v>
      </c>
      <c r="I600" s="251"/>
      <c r="J600" s="247"/>
      <c r="K600" s="247"/>
      <c r="L600" s="252"/>
      <c r="M600" s="253"/>
      <c r="N600" s="254"/>
      <c r="O600" s="254"/>
      <c r="P600" s="254"/>
      <c r="Q600" s="254"/>
      <c r="R600" s="254"/>
      <c r="S600" s="254"/>
      <c r="T600" s="255"/>
      <c r="AT600" s="256" t="s">
        <v>157</v>
      </c>
      <c r="AU600" s="256" t="s">
        <v>79</v>
      </c>
      <c r="AV600" s="12" t="s">
        <v>161</v>
      </c>
      <c r="AW600" s="12" t="s">
        <v>33</v>
      </c>
      <c r="AX600" s="12" t="s">
        <v>77</v>
      </c>
      <c r="AY600" s="256" t="s">
        <v>146</v>
      </c>
    </row>
    <row r="601" spans="2:65" s="1" customFormat="1" ht="16.5" customHeight="1">
      <c r="B601" s="45"/>
      <c r="C601" s="220" t="s">
        <v>941</v>
      </c>
      <c r="D601" s="220" t="s">
        <v>148</v>
      </c>
      <c r="E601" s="221" t="s">
        <v>942</v>
      </c>
      <c r="F601" s="222" t="s">
        <v>943</v>
      </c>
      <c r="G601" s="223" t="s">
        <v>151</v>
      </c>
      <c r="H601" s="224">
        <v>218.525</v>
      </c>
      <c r="I601" s="225"/>
      <c r="J601" s="226">
        <f>ROUND(I601*H601,2)</f>
        <v>0</v>
      </c>
      <c r="K601" s="222" t="s">
        <v>152</v>
      </c>
      <c r="L601" s="71"/>
      <c r="M601" s="227" t="s">
        <v>21</v>
      </c>
      <c r="N601" s="228" t="s">
        <v>40</v>
      </c>
      <c r="O601" s="46"/>
      <c r="P601" s="229">
        <f>O601*H601</f>
        <v>0</v>
      </c>
      <c r="Q601" s="229">
        <v>0.0003</v>
      </c>
      <c r="R601" s="229">
        <f>Q601*H601</f>
        <v>0.06555749999999999</v>
      </c>
      <c r="S601" s="229">
        <v>0</v>
      </c>
      <c r="T601" s="230">
        <f>S601*H601</f>
        <v>0</v>
      </c>
      <c r="AR601" s="23" t="s">
        <v>153</v>
      </c>
      <c r="AT601" s="23" t="s">
        <v>148</v>
      </c>
      <c r="AU601" s="23" t="s">
        <v>79</v>
      </c>
      <c r="AY601" s="23" t="s">
        <v>146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23" t="s">
        <v>77</v>
      </c>
      <c r="BK601" s="231">
        <f>ROUND(I601*H601,2)</f>
        <v>0</v>
      </c>
      <c r="BL601" s="23" t="s">
        <v>153</v>
      </c>
      <c r="BM601" s="23" t="s">
        <v>944</v>
      </c>
    </row>
    <row r="602" spans="2:47" s="1" customFormat="1" ht="13.5">
      <c r="B602" s="45"/>
      <c r="C602" s="73"/>
      <c r="D602" s="232" t="s">
        <v>155</v>
      </c>
      <c r="E602" s="73"/>
      <c r="F602" s="233" t="s">
        <v>945</v>
      </c>
      <c r="G602" s="73"/>
      <c r="H602" s="73"/>
      <c r="I602" s="190"/>
      <c r="J602" s="73"/>
      <c r="K602" s="73"/>
      <c r="L602" s="71"/>
      <c r="M602" s="234"/>
      <c r="N602" s="46"/>
      <c r="O602" s="46"/>
      <c r="P602" s="46"/>
      <c r="Q602" s="46"/>
      <c r="R602" s="46"/>
      <c r="S602" s="46"/>
      <c r="T602" s="94"/>
      <c r="AT602" s="23" t="s">
        <v>155</v>
      </c>
      <c r="AU602" s="23" t="s">
        <v>79</v>
      </c>
    </row>
    <row r="603" spans="2:51" s="11" customFormat="1" ht="13.5">
      <c r="B603" s="235"/>
      <c r="C603" s="236"/>
      <c r="D603" s="232" t="s">
        <v>157</v>
      </c>
      <c r="E603" s="237" t="s">
        <v>21</v>
      </c>
      <c r="F603" s="238" t="s">
        <v>922</v>
      </c>
      <c r="G603" s="236"/>
      <c r="H603" s="239">
        <v>10.2</v>
      </c>
      <c r="I603" s="240"/>
      <c r="J603" s="236"/>
      <c r="K603" s="236"/>
      <c r="L603" s="241"/>
      <c r="M603" s="242"/>
      <c r="N603" s="243"/>
      <c r="O603" s="243"/>
      <c r="P603" s="243"/>
      <c r="Q603" s="243"/>
      <c r="R603" s="243"/>
      <c r="S603" s="243"/>
      <c r="T603" s="244"/>
      <c r="AT603" s="245" t="s">
        <v>157</v>
      </c>
      <c r="AU603" s="245" t="s">
        <v>79</v>
      </c>
      <c r="AV603" s="11" t="s">
        <v>79</v>
      </c>
      <c r="AW603" s="11" t="s">
        <v>33</v>
      </c>
      <c r="AX603" s="11" t="s">
        <v>69</v>
      </c>
      <c r="AY603" s="245" t="s">
        <v>146</v>
      </c>
    </row>
    <row r="604" spans="2:51" s="11" customFormat="1" ht="13.5">
      <c r="B604" s="235"/>
      <c r="C604" s="236"/>
      <c r="D604" s="232" t="s">
        <v>157</v>
      </c>
      <c r="E604" s="237" t="s">
        <v>21</v>
      </c>
      <c r="F604" s="238" t="s">
        <v>923</v>
      </c>
      <c r="G604" s="236"/>
      <c r="H604" s="239">
        <v>208.325</v>
      </c>
      <c r="I604" s="240"/>
      <c r="J604" s="236"/>
      <c r="K604" s="236"/>
      <c r="L604" s="241"/>
      <c r="M604" s="242"/>
      <c r="N604" s="243"/>
      <c r="O604" s="243"/>
      <c r="P604" s="243"/>
      <c r="Q604" s="243"/>
      <c r="R604" s="243"/>
      <c r="S604" s="243"/>
      <c r="T604" s="244"/>
      <c r="AT604" s="245" t="s">
        <v>157</v>
      </c>
      <c r="AU604" s="245" t="s">
        <v>79</v>
      </c>
      <c r="AV604" s="11" t="s">
        <v>79</v>
      </c>
      <c r="AW604" s="11" t="s">
        <v>33</v>
      </c>
      <c r="AX604" s="11" t="s">
        <v>69</v>
      </c>
      <c r="AY604" s="245" t="s">
        <v>146</v>
      </c>
    </row>
    <row r="605" spans="2:51" s="12" customFormat="1" ht="13.5">
      <c r="B605" s="246"/>
      <c r="C605" s="247"/>
      <c r="D605" s="232" t="s">
        <v>157</v>
      </c>
      <c r="E605" s="248" t="s">
        <v>21</v>
      </c>
      <c r="F605" s="249" t="s">
        <v>186</v>
      </c>
      <c r="G605" s="247"/>
      <c r="H605" s="250">
        <v>218.525</v>
      </c>
      <c r="I605" s="251"/>
      <c r="J605" s="247"/>
      <c r="K605" s="247"/>
      <c r="L605" s="252"/>
      <c r="M605" s="253"/>
      <c r="N605" s="254"/>
      <c r="O605" s="254"/>
      <c r="P605" s="254"/>
      <c r="Q605" s="254"/>
      <c r="R605" s="254"/>
      <c r="S605" s="254"/>
      <c r="T605" s="255"/>
      <c r="AT605" s="256" t="s">
        <v>157</v>
      </c>
      <c r="AU605" s="256" t="s">
        <v>79</v>
      </c>
      <c r="AV605" s="12" t="s">
        <v>161</v>
      </c>
      <c r="AW605" s="12" t="s">
        <v>33</v>
      </c>
      <c r="AX605" s="12" t="s">
        <v>77</v>
      </c>
      <c r="AY605" s="256" t="s">
        <v>146</v>
      </c>
    </row>
    <row r="606" spans="2:65" s="1" customFormat="1" ht="16.5" customHeight="1">
      <c r="B606" s="45"/>
      <c r="C606" s="267" t="s">
        <v>946</v>
      </c>
      <c r="D606" s="267" t="s">
        <v>389</v>
      </c>
      <c r="E606" s="268" t="s">
        <v>947</v>
      </c>
      <c r="F606" s="269" t="s">
        <v>948</v>
      </c>
      <c r="G606" s="270" t="s">
        <v>151</v>
      </c>
      <c r="H606" s="271">
        <v>240.378</v>
      </c>
      <c r="I606" s="272"/>
      <c r="J606" s="273">
        <f>ROUND(I606*H606,2)</f>
        <v>0</v>
      </c>
      <c r="K606" s="269" t="s">
        <v>21</v>
      </c>
      <c r="L606" s="274"/>
      <c r="M606" s="275" t="s">
        <v>21</v>
      </c>
      <c r="N606" s="276" t="s">
        <v>40</v>
      </c>
      <c r="O606" s="46"/>
      <c r="P606" s="229">
        <f>O606*H606</f>
        <v>0</v>
      </c>
      <c r="Q606" s="229">
        <v>0.00283</v>
      </c>
      <c r="R606" s="229">
        <f>Q606*H606</f>
        <v>0.68026974</v>
      </c>
      <c r="S606" s="229">
        <v>0</v>
      </c>
      <c r="T606" s="230">
        <f>S606*H606</f>
        <v>0</v>
      </c>
      <c r="AR606" s="23" t="s">
        <v>355</v>
      </c>
      <c r="AT606" s="23" t="s">
        <v>389</v>
      </c>
      <c r="AU606" s="23" t="s">
        <v>79</v>
      </c>
      <c r="AY606" s="23" t="s">
        <v>146</v>
      </c>
      <c r="BE606" s="231">
        <f>IF(N606="základní",J606,0)</f>
        <v>0</v>
      </c>
      <c r="BF606" s="231">
        <f>IF(N606="snížená",J606,0)</f>
        <v>0</v>
      </c>
      <c r="BG606" s="231">
        <f>IF(N606="zákl. přenesená",J606,0)</f>
        <v>0</v>
      </c>
      <c r="BH606" s="231">
        <f>IF(N606="sníž. přenesená",J606,0)</f>
        <v>0</v>
      </c>
      <c r="BI606" s="231">
        <f>IF(N606="nulová",J606,0)</f>
        <v>0</v>
      </c>
      <c r="BJ606" s="23" t="s">
        <v>77</v>
      </c>
      <c r="BK606" s="231">
        <f>ROUND(I606*H606,2)</f>
        <v>0</v>
      </c>
      <c r="BL606" s="23" t="s">
        <v>153</v>
      </c>
      <c r="BM606" s="23" t="s">
        <v>949</v>
      </c>
    </row>
    <row r="607" spans="2:51" s="11" customFormat="1" ht="13.5">
      <c r="B607" s="235"/>
      <c r="C607" s="236"/>
      <c r="D607" s="232" t="s">
        <v>157</v>
      </c>
      <c r="E607" s="237" t="s">
        <v>21</v>
      </c>
      <c r="F607" s="238" t="s">
        <v>922</v>
      </c>
      <c r="G607" s="236"/>
      <c r="H607" s="239">
        <v>10.2</v>
      </c>
      <c r="I607" s="240"/>
      <c r="J607" s="236"/>
      <c r="K607" s="236"/>
      <c r="L607" s="241"/>
      <c r="M607" s="242"/>
      <c r="N607" s="243"/>
      <c r="O607" s="243"/>
      <c r="P607" s="243"/>
      <c r="Q607" s="243"/>
      <c r="R607" s="243"/>
      <c r="S607" s="243"/>
      <c r="T607" s="244"/>
      <c r="AT607" s="245" t="s">
        <v>157</v>
      </c>
      <c r="AU607" s="245" t="s">
        <v>79</v>
      </c>
      <c r="AV607" s="11" t="s">
        <v>79</v>
      </c>
      <c r="AW607" s="11" t="s">
        <v>33</v>
      </c>
      <c r="AX607" s="11" t="s">
        <v>69</v>
      </c>
      <c r="AY607" s="245" t="s">
        <v>146</v>
      </c>
    </row>
    <row r="608" spans="2:51" s="11" customFormat="1" ht="13.5">
      <c r="B608" s="235"/>
      <c r="C608" s="236"/>
      <c r="D608" s="232" t="s">
        <v>157</v>
      </c>
      <c r="E608" s="237" t="s">
        <v>21</v>
      </c>
      <c r="F608" s="238" t="s">
        <v>923</v>
      </c>
      <c r="G608" s="236"/>
      <c r="H608" s="239">
        <v>208.325</v>
      </c>
      <c r="I608" s="240"/>
      <c r="J608" s="236"/>
      <c r="K608" s="236"/>
      <c r="L608" s="241"/>
      <c r="M608" s="242"/>
      <c r="N608" s="243"/>
      <c r="O608" s="243"/>
      <c r="P608" s="243"/>
      <c r="Q608" s="243"/>
      <c r="R608" s="243"/>
      <c r="S608" s="243"/>
      <c r="T608" s="244"/>
      <c r="AT608" s="245" t="s">
        <v>157</v>
      </c>
      <c r="AU608" s="245" t="s">
        <v>79</v>
      </c>
      <c r="AV608" s="11" t="s">
        <v>79</v>
      </c>
      <c r="AW608" s="11" t="s">
        <v>33</v>
      </c>
      <c r="AX608" s="11" t="s">
        <v>69</v>
      </c>
      <c r="AY608" s="245" t="s">
        <v>146</v>
      </c>
    </row>
    <row r="609" spans="2:51" s="12" customFormat="1" ht="13.5">
      <c r="B609" s="246"/>
      <c r="C609" s="247"/>
      <c r="D609" s="232" t="s">
        <v>157</v>
      </c>
      <c r="E609" s="248" t="s">
        <v>21</v>
      </c>
      <c r="F609" s="249" t="s">
        <v>186</v>
      </c>
      <c r="G609" s="247"/>
      <c r="H609" s="250">
        <v>218.525</v>
      </c>
      <c r="I609" s="251"/>
      <c r="J609" s="247"/>
      <c r="K609" s="247"/>
      <c r="L609" s="252"/>
      <c r="M609" s="253"/>
      <c r="N609" s="254"/>
      <c r="O609" s="254"/>
      <c r="P609" s="254"/>
      <c r="Q609" s="254"/>
      <c r="R609" s="254"/>
      <c r="S609" s="254"/>
      <c r="T609" s="255"/>
      <c r="AT609" s="256" t="s">
        <v>157</v>
      </c>
      <c r="AU609" s="256" t="s">
        <v>79</v>
      </c>
      <c r="AV609" s="12" t="s">
        <v>161</v>
      </c>
      <c r="AW609" s="12" t="s">
        <v>33</v>
      </c>
      <c r="AX609" s="12" t="s">
        <v>77</v>
      </c>
      <c r="AY609" s="256" t="s">
        <v>146</v>
      </c>
    </row>
    <row r="610" spans="2:51" s="11" customFormat="1" ht="13.5">
      <c r="B610" s="235"/>
      <c r="C610" s="236"/>
      <c r="D610" s="232" t="s">
        <v>157</v>
      </c>
      <c r="E610" s="236"/>
      <c r="F610" s="238" t="s">
        <v>950</v>
      </c>
      <c r="G610" s="236"/>
      <c r="H610" s="239">
        <v>240.378</v>
      </c>
      <c r="I610" s="240"/>
      <c r="J610" s="236"/>
      <c r="K610" s="236"/>
      <c r="L610" s="241"/>
      <c r="M610" s="242"/>
      <c r="N610" s="243"/>
      <c r="O610" s="243"/>
      <c r="P610" s="243"/>
      <c r="Q610" s="243"/>
      <c r="R610" s="243"/>
      <c r="S610" s="243"/>
      <c r="T610" s="244"/>
      <c r="AT610" s="245" t="s">
        <v>157</v>
      </c>
      <c r="AU610" s="245" t="s">
        <v>79</v>
      </c>
      <c r="AV610" s="11" t="s">
        <v>79</v>
      </c>
      <c r="AW610" s="11" t="s">
        <v>6</v>
      </c>
      <c r="AX610" s="11" t="s">
        <v>77</v>
      </c>
      <c r="AY610" s="245" t="s">
        <v>146</v>
      </c>
    </row>
    <row r="611" spans="2:65" s="1" customFormat="1" ht="16.5" customHeight="1">
      <c r="B611" s="45"/>
      <c r="C611" s="220" t="s">
        <v>951</v>
      </c>
      <c r="D611" s="220" t="s">
        <v>148</v>
      </c>
      <c r="E611" s="221" t="s">
        <v>952</v>
      </c>
      <c r="F611" s="222" t="s">
        <v>953</v>
      </c>
      <c r="G611" s="223" t="s">
        <v>458</v>
      </c>
      <c r="H611" s="224">
        <v>144.698</v>
      </c>
      <c r="I611" s="225"/>
      <c r="J611" s="226">
        <f>ROUND(I611*H611,2)</f>
        <v>0</v>
      </c>
      <c r="K611" s="222" t="s">
        <v>152</v>
      </c>
      <c r="L611" s="71"/>
      <c r="M611" s="227" t="s">
        <v>21</v>
      </c>
      <c r="N611" s="228" t="s">
        <v>40</v>
      </c>
      <c r="O611" s="46"/>
      <c r="P611" s="229">
        <f>O611*H611</f>
        <v>0</v>
      </c>
      <c r="Q611" s="229">
        <v>0</v>
      </c>
      <c r="R611" s="229">
        <f>Q611*H611</f>
        <v>0</v>
      </c>
      <c r="S611" s="229">
        <v>0.0003</v>
      </c>
      <c r="T611" s="230">
        <f>S611*H611</f>
        <v>0.0434094</v>
      </c>
      <c r="AR611" s="23" t="s">
        <v>153</v>
      </c>
      <c r="AT611" s="23" t="s">
        <v>148</v>
      </c>
      <c r="AU611" s="23" t="s">
        <v>79</v>
      </c>
      <c r="AY611" s="23" t="s">
        <v>146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23" t="s">
        <v>77</v>
      </c>
      <c r="BK611" s="231">
        <f>ROUND(I611*H611,2)</f>
        <v>0</v>
      </c>
      <c r="BL611" s="23" t="s">
        <v>153</v>
      </c>
      <c r="BM611" s="23" t="s">
        <v>954</v>
      </c>
    </row>
    <row r="612" spans="2:47" s="1" customFormat="1" ht="13.5">
      <c r="B612" s="45"/>
      <c r="C612" s="73"/>
      <c r="D612" s="232" t="s">
        <v>155</v>
      </c>
      <c r="E612" s="73"/>
      <c r="F612" s="233" t="s">
        <v>955</v>
      </c>
      <c r="G612" s="73"/>
      <c r="H612" s="73"/>
      <c r="I612" s="190"/>
      <c r="J612" s="73"/>
      <c r="K612" s="73"/>
      <c r="L612" s="71"/>
      <c r="M612" s="234"/>
      <c r="N612" s="46"/>
      <c r="O612" s="46"/>
      <c r="P612" s="46"/>
      <c r="Q612" s="46"/>
      <c r="R612" s="46"/>
      <c r="S612" s="46"/>
      <c r="T612" s="94"/>
      <c r="AT612" s="23" t="s">
        <v>155</v>
      </c>
      <c r="AU612" s="23" t="s">
        <v>79</v>
      </c>
    </row>
    <row r="613" spans="2:51" s="11" customFormat="1" ht="13.5">
      <c r="B613" s="235"/>
      <c r="C613" s="236"/>
      <c r="D613" s="232" t="s">
        <v>157</v>
      </c>
      <c r="E613" s="237" t="s">
        <v>21</v>
      </c>
      <c r="F613" s="238" t="s">
        <v>956</v>
      </c>
      <c r="G613" s="236"/>
      <c r="H613" s="239">
        <v>12.35</v>
      </c>
      <c r="I613" s="240"/>
      <c r="J613" s="236"/>
      <c r="K613" s="236"/>
      <c r="L613" s="241"/>
      <c r="M613" s="242"/>
      <c r="N613" s="243"/>
      <c r="O613" s="243"/>
      <c r="P613" s="243"/>
      <c r="Q613" s="243"/>
      <c r="R613" s="243"/>
      <c r="S613" s="243"/>
      <c r="T613" s="244"/>
      <c r="AT613" s="245" t="s">
        <v>157</v>
      </c>
      <c r="AU613" s="245" t="s">
        <v>79</v>
      </c>
      <c r="AV613" s="11" t="s">
        <v>79</v>
      </c>
      <c r="AW613" s="11" t="s">
        <v>33</v>
      </c>
      <c r="AX613" s="11" t="s">
        <v>69</v>
      </c>
      <c r="AY613" s="245" t="s">
        <v>146</v>
      </c>
    </row>
    <row r="614" spans="2:51" s="11" customFormat="1" ht="13.5">
      <c r="B614" s="235"/>
      <c r="C614" s="236"/>
      <c r="D614" s="232" t="s">
        <v>157</v>
      </c>
      <c r="E614" s="237" t="s">
        <v>21</v>
      </c>
      <c r="F614" s="238" t="s">
        <v>957</v>
      </c>
      <c r="G614" s="236"/>
      <c r="H614" s="239">
        <v>132.348</v>
      </c>
      <c r="I614" s="240"/>
      <c r="J614" s="236"/>
      <c r="K614" s="236"/>
      <c r="L614" s="241"/>
      <c r="M614" s="242"/>
      <c r="N614" s="243"/>
      <c r="O614" s="243"/>
      <c r="P614" s="243"/>
      <c r="Q614" s="243"/>
      <c r="R614" s="243"/>
      <c r="S614" s="243"/>
      <c r="T614" s="244"/>
      <c r="AT614" s="245" t="s">
        <v>157</v>
      </c>
      <c r="AU614" s="245" t="s">
        <v>79</v>
      </c>
      <c r="AV614" s="11" t="s">
        <v>79</v>
      </c>
      <c r="AW614" s="11" t="s">
        <v>33</v>
      </c>
      <c r="AX614" s="11" t="s">
        <v>69</v>
      </c>
      <c r="AY614" s="245" t="s">
        <v>146</v>
      </c>
    </row>
    <row r="615" spans="2:51" s="12" customFormat="1" ht="13.5">
      <c r="B615" s="246"/>
      <c r="C615" s="247"/>
      <c r="D615" s="232" t="s">
        <v>157</v>
      </c>
      <c r="E615" s="248" t="s">
        <v>21</v>
      </c>
      <c r="F615" s="249" t="s">
        <v>186</v>
      </c>
      <c r="G615" s="247"/>
      <c r="H615" s="250">
        <v>144.698</v>
      </c>
      <c r="I615" s="251"/>
      <c r="J615" s="247"/>
      <c r="K615" s="247"/>
      <c r="L615" s="252"/>
      <c r="M615" s="253"/>
      <c r="N615" s="254"/>
      <c r="O615" s="254"/>
      <c r="P615" s="254"/>
      <c r="Q615" s="254"/>
      <c r="R615" s="254"/>
      <c r="S615" s="254"/>
      <c r="T615" s="255"/>
      <c r="AT615" s="256" t="s">
        <v>157</v>
      </c>
      <c r="AU615" s="256" t="s">
        <v>79</v>
      </c>
      <c r="AV615" s="12" t="s">
        <v>161</v>
      </c>
      <c r="AW615" s="12" t="s">
        <v>33</v>
      </c>
      <c r="AX615" s="12" t="s">
        <v>77</v>
      </c>
      <c r="AY615" s="256" t="s">
        <v>146</v>
      </c>
    </row>
    <row r="616" spans="2:65" s="1" customFormat="1" ht="16.5" customHeight="1">
      <c r="B616" s="45"/>
      <c r="C616" s="220" t="s">
        <v>958</v>
      </c>
      <c r="D616" s="220" t="s">
        <v>148</v>
      </c>
      <c r="E616" s="221" t="s">
        <v>959</v>
      </c>
      <c r="F616" s="222" t="s">
        <v>960</v>
      </c>
      <c r="G616" s="223" t="s">
        <v>458</v>
      </c>
      <c r="H616" s="224">
        <v>232</v>
      </c>
      <c r="I616" s="225"/>
      <c r="J616" s="226">
        <f>ROUND(I616*H616,2)</f>
        <v>0</v>
      </c>
      <c r="K616" s="222" t="s">
        <v>919</v>
      </c>
      <c r="L616" s="71"/>
      <c r="M616" s="227" t="s">
        <v>21</v>
      </c>
      <c r="N616" s="228" t="s">
        <v>40</v>
      </c>
      <c r="O616" s="46"/>
      <c r="P616" s="229">
        <f>O616*H616</f>
        <v>0</v>
      </c>
      <c r="Q616" s="229">
        <v>1E-05</v>
      </c>
      <c r="R616" s="229">
        <f>Q616*H616</f>
        <v>0.00232</v>
      </c>
      <c r="S616" s="229">
        <v>0</v>
      </c>
      <c r="T616" s="230">
        <f>S616*H616</f>
        <v>0</v>
      </c>
      <c r="AR616" s="23" t="s">
        <v>153</v>
      </c>
      <c r="AT616" s="23" t="s">
        <v>148</v>
      </c>
      <c r="AU616" s="23" t="s">
        <v>79</v>
      </c>
      <c r="AY616" s="23" t="s">
        <v>146</v>
      </c>
      <c r="BE616" s="231">
        <f>IF(N616="základní",J616,0)</f>
        <v>0</v>
      </c>
      <c r="BF616" s="231">
        <f>IF(N616="snížená",J616,0)</f>
        <v>0</v>
      </c>
      <c r="BG616" s="231">
        <f>IF(N616="zákl. přenesená",J616,0)</f>
        <v>0</v>
      </c>
      <c r="BH616" s="231">
        <f>IF(N616="sníž. přenesená",J616,0)</f>
        <v>0</v>
      </c>
      <c r="BI616" s="231">
        <f>IF(N616="nulová",J616,0)</f>
        <v>0</v>
      </c>
      <c r="BJ616" s="23" t="s">
        <v>77</v>
      </c>
      <c r="BK616" s="231">
        <f>ROUND(I616*H616,2)</f>
        <v>0</v>
      </c>
      <c r="BL616" s="23" t="s">
        <v>153</v>
      </c>
      <c r="BM616" s="23" t="s">
        <v>961</v>
      </c>
    </row>
    <row r="617" spans="2:47" s="1" customFormat="1" ht="13.5">
      <c r="B617" s="45"/>
      <c r="C617" s="73"/>
      <c r="D617" s="232" t="s">
        <v>155</v>
      </c>
      <c r="E617" s="73"/>
      <c r="F617" s="233" t="s">
        <v>962</v>
      </c>
      <c r="G617" s="73"/>
      <c r="H617" s="73"/>
      <c r="I617" s="190"/>
      <c r="J617" s="73"/>
      <c r="K617" s="73"/>
      <c r="L617" s="71"/>
      <c r="M617" s="234"/>
      <c r="N617" s="46"/>
      <c r="O617" s="46"/>
      <c r="P617" s="46"/>
      <c r="Q617" s="46"/>
      <c r="R617" s="46"/>
      <c r="S617" s="46"/>
      <c r="T617" s="94"/>
      <c r="AT617" s="23" t="s">
        <v>155</v>
      </c>
      <c r="AU617" s="23" t="s">
        <v>79</v>
      </c>
    </row>
    <row r="618" spans="2:51" s="11" customFormat="1" ht="13.5">
      <c r="B618" s="235"/>
      <c r="C618" s="236"/>
      <c r="D618" s="232" t="s">
        <v>157</v>
      </c>
      <c r="E618" s="237" t="s">
        <v>21</v>
      </c>
      <c r="F618" s="238" t="s">
        <v>963</v>
      </c>
      <c r="G618" s="236"/>
      <c r="H618" s="239">
        <v>12</v>
      </c>
      <c r="I618" s="240"/>
      <c r="J618" s="236"/>
      <c r="K618" s="236"/>
      <c r="L618" s="241"/>
      <c r="M618" s="242"/>
      <c r="N618" s="243"/>
      <c r="O618" s="243"/>
      <c r="P618" s="243"/>
      <c r="Q618" s="243"/>
      <c r="R618" s="243"/>
      <c r="S618" s="243"/>
      <c r="T618" s="244"/>
      <c r="AT618" s="245" t="s">
        <v>157</v>
      </c>
      <c r="AU618" s="245" t="s">
        <v>79</v>
      </c>
      <c r="AV618" s="11" t="s">
        <v>79</v>
      </c>
      <c r="AW618" s="11" t="s">
        <v>33</v>
      </c>
      <c r="AX618" s="11" t="s">
        <v>69</v>
      </c>
      <c r="AY618" s="245" t="s">
        <v>146</v>
      </c>
    </row>
    <row r="619" spans="2:51" s="11" customFormat="1" ht="13.5">
      <c r="B619" s="235"/>
      <c r="C619" s="236"/>
      <c r="D619" s="232" t="s">
        <v>157</v>
      </c>
      <c r="E619" s="237" t="s">
        <v>21</v>
      </c>
      <c r="F619" s="238" t="s">
        <v>964</v>
      </c>
      <c r="G619" s="236"/>
      <c r="H619" s="239">
        <v>220</v>
      </c>
      <c r="I619" s="240"/>
      <c r="J619" s="236"/>
      <c r="K619" s="236"/>
      <c r="L619" s="241"/>
      <c r="M619" s="242"/>
      <c r="N619" s="243"/>
      <c r="O619" s="243"/>
      <c r="P619" s="243"/>
      <c r="Q619" s="243"/>
      <c r="R619" s="243"/>
      <c r="S619" s="243"/>
      <c r="T619" s="244"/>
      <c r="AT619" s="245" t="s">
        <v>157</v>
      </c>
      <c r="AU619" s="245" t="s">
        <v>79</v>
      </c>
      <c r="AV619" s="11" t="s">
        <v>79</v>
      </c>
      <c r="AW619" s="11" t="s">
        <v>33</v>
      </c>
      <c r="AX619" s="11" t="s">
        <v>69</v>
      </c>
      <c r="AY619" s="245" t="s">
        <v>146</v>
      </c>
    </row>
    <row r="620" spans="2:51" s="12" customFormat="1" ht="13.5">
      <c r="B620" s="246"/>
      <c r="C620" s="247"/>
      <c r="D620" s="232" t="s">
        <v>157</v>
      </c>
      <c r="E620" s="248" t="s">
        <v>21</v>
      </c>
      <c r="F620" s="249" t="s">
        <v>186</v>
      </c>
      <c r="G620" s="247"/>
      <c r="H620" s="250">
        <v>232</v>
      </c>
      <c r="I620" s="251"/>
      <c r="J620" s="247"/>
      <c r="K620" s="247"/>
      <c r="L620" s="252"/>
      <c r="M620" s="253"/>
      <c r="N620" s="254"/>
      <c r="O620" s="254"/>
      <c r="P620" s="254"/>
      <c r="Q620" s="254"/>
      <c r="R620" s="254"/>
      <c r="S620" s="254"/>
      <c r="T620" s="255"/>
      <c r="AT620" s="256" t="s">
        <v>157</v>
      </c>
      <c r="AU620" s="256" t="s">
        <v>79</v>
      </c>
      <c r="AV620" s="12" t="s">
        <v>161</v>
      </c>
      <c r="AW620" s="12" t="s">
        <v>33</v>
      </c>
      <c r="AX620" s="12" t="s">
        <v>77</v>
      </c>
      <c r="AY620" s="256" t="s">
        <v>146</v>
      </c>
    </row>
    <row r="621" spans="2:65" s="1" customFormat="1" ht="16.5" customHeight="1">
      <c r="B621" s="45"/>
      <c r="C621" s="267" t="s">
        <v>965</v>
      </c>
      <c r="D621" s="267" t="s">
        <v>389</v>
      </c>
      <c r="E621" s="268" t="s">
        <v>966</v>
      </c>
      <c r="F621" s="269" t="s">
        <v>967</v>
      </c>
      <c r="G621" s="270" t="s">
        <v>458</v>
      </c>
      <c r="H621" s="271">
        <v>255.2</v>
      </c>
      <c r="I621" s="272"/>
      <c r="J621" s="273">
        <f>ROUND(I621*H621,2)</f>
        <v>0</v>
      </c>
      <c r="K621" s="269" t="s">
        <v>21</v>
      </c>
      <c r="L621" s="274"/>
      <c r="M621" s="275" t="s">
        <v>21</v>
      </c>
      <c r="N621" s="276" t="s">
        <v>40</v>
      </c>
      <c r="O621" s="46"/>
      <c r="P621" s="229">
        <f>O621*H621</f>
        <v>0</v>
      </c>
      <c r="Q621" s="229">
        <v>0.00025</v>
      </c>
      <c r="R621" s="229">
        <f>Q621*H621</f>
        <v>0.0638</v>
      </c>
      <c r="S621" s="229">
        <v>0</v>
      </c>
      <c r="T621" s="230">
        <f>S621*H621</f>
        <v>0</v>
      </c>
      <c r="AR621" s="23" t="s">
        <v>355</v>
      </c>
      <c r="AT621" s="23" t="s">
        <v>389</v>
      </c>
      <c r="AU621" s="23" t="s">
        <v>79</v>
      </c>
      <c r="AY621" s="23" t="s">
        <v>146</v>
      </c>
      <c r="BE621" s="231">
        <f>IF(N621="základní",J621,0)</f>
        <v>0</v>
      </c>
      <c r="BF621" s="231">
        <f>IF(N621="snížená",J621,0)</f>
        <v>0</v>
      </c>
      <c r="BG621" s="231">
        <f>IF(N621="zákl. přenesená",J621,0)</f>
        <v>0</v>
      </c>
      <c r="BH621" s="231">
        <f>IF(N621="sníž. přenesená",J621,0)</f>
        <v>0</v>
      </c>
      <c r="BI621" s="231">
        <f>IF(N621="nulová",J621,0)</f>
        <v>0</v>
      </c>
      <c r="BJ621" s="23" t="s">
        <v>77</v>
      </c>
      <c r="BK621" s="231">
        <f>ROUND(I621*H621,2)</f>
        <v>0</v>
      </c>
      <c r="BL621" s="23" t="s">
        <v>153</v>
      </c>
      <c r="BM621" s="23" t="s">
        <v>968</v>
      </c>
    </row>
    <row r="622" spans="2:47" s="1" customFormat="1" ht="13.5">
      <c r="B622" s="45"/>
      <c r="C622" s="73"/>
      <c r="D622" s="232" t="s">
        <v>155</v>
      </c>
      <c r="E622" s="73"/>
      <c r="F622" s="233" t="s">
        <v>967</v>
      </c>
      <c r="G622" s="73"/>
      <c r="H622" s="73"/>
      <c r="I622" s="190"/>
      <c r="J622" s="73"/>
      <c r="K622" s="73"/>
      <c r="L622" s="71"/>
      <c r="M622" s="234"/>
      <c r="N622" s="46"/>
      <c r="O622" s="46"/>
      <c r="P622" s="46"/>
      <c r="Q622" s="46"/>
      <c r="R622" s="46"/>
      <c r="S622" s="46"/>
      <c r="T622" s="94"/>
      <c r="AT622" s="23" t="s">
        <v>155</v>
      </c>
      <c r="AU622" s="23" t="s">
        <v>79</v>
      </c>
    </row>
    <row r="623" spans="2:51" s="11" customFormat="1" ht="13.5">
      <c r="B623" s="235"/>
      <c r="C623" s="236"/>
      <c r="D623" s="232" t="s">
        <v>157</v>
      </c>
      <c r="E623" s="237" t="s">
        <v>21</v>
      </c>
      <c r="F623" s="238" t="s">
        <v>963</v>
      </c>
      <c r="G623" s="236"/>
      <c r="H623" s="239">
        <v>12</v>
      </c>
      <c r="I623" s="240"/>
      <c r="J623" s="236"/>
      <c r="K623" s="236"/>
      <c r="L623" s="241"/>
      <c r="M623" s="242"/>
      <c r="N623" s="243"/>
      <c r="O623" s="243"/>
      <c r="P623" s="243"/>
      <c r="Q623" s="243"/>
      <c r="R623" s="243"/>
      <c r="S623" s="243"/>
      <c r="T623" s="244"/>
      <c r="AT623" s="245" t="s">
        <v>157</v>
      </c>
      <c r="AU623" s="245" t="s">
        <v>79</v>
      </c>
      <c r="AV623" s="11" t="s">
        <v>79</v>
      </c>
      <c r="AW623" s="11" t="s">
        <v>33</v>
      </c>
      <c r="AX623" s="11" t="s">
        <v>69</v>
      </c>
      <c r="AY623" s="245" t="s">
        <v>146</v>
      </c>
    </row>
    <row r="624" spans="2:51" s="11" customFormat="1" ht="13.5">
      <c r="B624" s="235"/>
      <c r="C624" s="236"/>
      <c r="D624" s="232" t="s">
        <v>157</v>
      </c>
      <c r="E624" s="237" t="s">
        <v>21</v>
      </c>
      <c r="F624" s="238" t="s">
        <v>964</v>
      </c>
      <c r="G624" s="236"/>
      <c r="H624" s="239">
        <v>220</v>
      </c>
      <c r="I624" s="240"/>
      <c r="J624" s="236"/>
      <c r="K624" s="236"/>
      <c r="L624" s="241"/>
      <c r="M624" s="242"/>
      <c r="N624" s="243"/>
      <c r="O624" s="243"/>
      <c r="P624" s="243"/>
      <c r="Q624" s="243"/>
      <c r="R624" s="243"/>
      <c r="S624" s="243"/>
      <c r="T624" s="244"/>
      <c r="AT624" s="245" t="s">
        <v>157</v>
      </c>
      <c r="AU624" s="245" t="s">
        <v>79</v>
      </c>
      <c r="AV624" s="11" t="s">
        <v>79</v>
      </c>
      <c r="AW624" s="11" t="s">
        <v>33</v>
      </c>
      <c r="AX624" s="11" t="s">
        <v>69</v>
      </c>
      <c r="AY624" s="245" t="s">
        <v>146</v>
      </c>
    </row>
    <row r="625" spans="2:51" s="12" customFormat="1" ht="13.5">
      <c r="B625" s="246"/>
      <c r="C625" s="247"/>
      <c r="D625" s="232" t="s">
        <v>157</v>
      </c>
      <c r="E625" s="248" t="s">
        <v>21</v>
      </c>
      <c r="F625" s="249" t="s">
        <v>186</v>
      </c>
      <c r="G625" s="247"/>
      <c r="H625" s="250">
        <v>232</v>
      </c>
      <c r="I625" s="251"/>
      <c r="J625" s="247"/>
      <c r="K625" s="247"/>
      <c r="L625" s="252"/>
      <c r="M625" s="253"/>
      <c r="N625" s="254"/>
      <c r="O625" s="254"/>
      <c r="P625" s="254"/>
      <c r="Q625" s="254"/>
      <c r="R625" s="254"/>
      <c r="S625" s="254"/>
      <c r="T625" s="255"/>
      <c r="AT625" s="256" t="s">
        <v>157</v>
      </c>
      <c r="AU625" s="256" t="s">
        <v>79</v>
      </c>
      <c r="AV625" s="12" t="s">
        <v>161</v>
      </c>
      <c r="AW625" s="12" t="s">
        <v>33</v>
      </c>
      <c r="AX625" s="12" t="s">
        <v>77</v>
      </c>
      <c r="AY625" s="256" t="s">
        <v>146</v>
      </c>
    </row>
    <row r="626" spans="2:51" s="11" customFormat="1" ht="13.5">
      <c r="B626" s="235"/>
      <c r="C626" s="236"/>
      <c r="D626" s="232" t="s">
        <v>157</v>
      </c>
      <c r="E626" s="236"/>
      <c r="F626" s="238" t="s">
        <v>969</v>
      </c>
      <c r="G626" s="236"/>
      <c r="H626" s="239">
        <v>255.2</v>
      </c>
      <c r="I626" s="240"/>
      <c r="J626" s="236"/>
      <c r="K626" s="236"/>
      <c r="L626" s="241"/>
      <c r="M626" s="242"/>
      <c r="N626" s="243"/>
      <c r="O626" s="243"/>
      <c r="P626" s="243"/>
      <c r="Q626" s="243"/>
      <c r="R626" s="243"/>
      <c r="S626" s="243"/>
      <c r="T626" s="244"/>
      <c r="AT626" s="245" t="s">
        <v>157</v>
      </c>
      <c r="AU626" s="245" t="s">
        <v>79</v>
      </c>
      <c r="AV626" s="11" t="s">
        <v>79</v>
      </c>
      <c r="AW626" s="11" t="s">
        <v>6</v>
      </c>
      <c r="AX626" s="11" t="s">
        <v>77</v>
      </c>
      <c r="AY626" s="245" t="s">
        <v>146</v>
      </c>
    </row>
    <row r="627" spans="2:65" s="1" customFormat="1" ht="16.5" customHeight="1">
      <c r="B627" s="45"/>
      <c r="C627" s="220" t="s">
        <v>970</v>
      </c>
      <c r="D627" s="220" t="s">
        <v>148</v>
      </c>
      <c r="E627" s="221" t="s">
        <v>971</v>
      </c>
      <c r="F627" s="222" t="s">
        <v>972</v>
      </c>
      <c r="G627" s="223" t="s">
        <v>196</v>
      </c>
      <c r="H627" s="224">
        <v>1.802</v>
      </c>
      <c r="I627" s="225"/>
      <c r="J627" s="226">
        <f>ROUND(I627*H627,2)</f>
        <v>0</v>
      </c>
      <c r="K627" s="222" t="s">
        <v>152</v>
      </c>
      <c r="L627" s="71"/>
      <c r="M627" s="227" t="s">
        <v>21</v>
      </c>
      <c r="N627" s="228" t="s">
        <v>40</v>
      </c>
      <c r="O627" s="46"/>
      <c r="P627" s="229">
        <f>O627*H627</f>
        <v>0</v>
      </c>
      <c r="Q627" s="229">
        <v>0</v>
      </c>
      <c r="R627" s="229">
        <f>Q627*H627</f>
        <v>0</v>
      </c>
      <c r="S627" s="229">
        <v>0</v>
      </c>
      <c r="T627" s="230">
        <f>S627*H627</f>
        <v>0</v>
      </c>
      <c r="AR627" s="23" t="s">
        <v>153</v>
      </c>
      <c r="AT627" s="23" t="s">
        <v>148</v>
      </c>
      <c r="AU627" s="23" t="s">
        <v>79</v>
      </c>
      <c r="AY627" s="23" t="s">
        <v>146</v>
      </c>
      <c r="BE627" s="231">
        <f>IF(N627="základní",J627,0)</f>
        <v>0</v>
      </c>
      <c r="BF627" s="231">
        <f>IF(N627="snížená",J627,0)</f>
        <v>0</v>
      </c>
      <c r="BG627" s="231">
        <f>IF(N627="zákl. přenesená",J627,0)</f>
        <v>0</v>
      </c>
      <c r="BH627" s="231">
        <f>IF(N627="sníž. přenesená",J627,0)</f>
        <v>0</v>
      </c>
      <c r="BI627" s="231">
        <f>IF(N627="nulová",J627,0)</f>
        <v>0</v>
      </c>
      <c r="BJ627" s="23" t="s">
        <v>77</v>
      </c>
      <c r="BK627" s="231">
        <f>ROUND(I627*H627,2)</f>
        <v>0</v>
      </c>
      <c r="BL627" s="23" t="s">
        <v>153</v>
      </c>
      <c r="BM627" s="23" t="s">
        <v>973</v>
      </c>
    </row>
    <row r="628" spans="2:47" s="1" customFormat="1" ht="13.5">
      <c r="B628" s="45"/>
      <c r="C628" s="73"/>
      <c r="D628" s="232" t="s">
        <v>155</v>
      </c>
      <c r="E628" s="73"/>
      <c r="F628" s="233" t="s">
        <v>974</v>
      </c>
      <c r="G628" s="73"/>
      <c r="H628" s="73"/>
      <c r="I628" s="190"/>
      <c r="J628" s="73"/>
      <c r="K628" s="73"/>
      <c r="L628" s="71"/>
      <c r="M628" s="234"/>
      <c r="N628" s="46"/>
      <c r="O628" s="46"/>
      <c r="P628" s="46"/>
      <c r="Q628" s="46"/>
      <c r="R628" s="46"/>
      <c r="S628" s="46"/>
      <c r="T628" s="94"/>
      <c r="AT628" s="23" t="s">
        <v>155</v>
      </c>
      <c r="AU628" s="23" t="s">
        <v>79</v>
      </c>
    </row>
    <row r="629" spans="2:63" s="10" customFormat="1" ht="29.85" customHeight="1">
      <c r="B629" s="204"/>
      <c r="C629" s="205"/>
      <c r="D629" s="206" t="s">
        <v>68</v>
      </c>
      <c r="E629" s="218" t="s">
        <v>975</v>
      </c>
      <c r="F629" s="218" t="s">
        <v>976</v>
      </c>
      <c r="G629" s="205"/>
      <c r="H629" s="205"/>
      <c r="I629" s="208"/>
      <c r="J629" s="219">
        <f>BK629</f>
        <v>0</v>
      </c>
      <c r="K629" s="205"/>
      <c r="L629" s="210"/>
      <c r="M629" s="211"/>
      <c r="N629" s="212"/>
      <c r="O629" s="212"/>
      <c r="P629" s="213">
        <f>SUM(P630:P645)</f>
        <v>0</v>
      </c>
      <c r="Q629" s="212"/>
      <c r="R629" s="213">
        <f>SUM(R630:R645)</f>
        <v>0.6320239999999999</v>
      </c>
      <c r="S629" s="212"/>
      <c r="T629" s="214">
        <f>SUM(T630:T645)</f>
        <v>1.0325739999999999</v>
      </c>
      <c r="AR629" s="215" t="s">
        <v>79</v>
      </c>
      <c r="AT629" s="216" t="s">
        <v>68</v>
      </c>
      <c r="AU629" s="216" t="s">
        <v>77</v>
      </c>
      <c r="AY629" s="215" t="s">
        <v>146</v>
      </c>
      <c r="BK629" s="217">
        <f>SUM(BK630:BK645)</f>
        <v>0</v>
      </c>
    </row>
    <row r="630" spans="2:65" s="1" customFormat="1" ht="16.5" customHeight="1">
      <c r="B630" s="45"/>
      <c r="C630" s="220" t="s">
        <v>977</v>
      </c>
      <c r="D630" s="220" t="s">
        <v>148</v>
      </c>
      <c r="E630" s="221" t="s">
        <v>978</v>
      </c>
      <c r="F630" s="222" t="s">
        <v>979</v>
      </c>
      <c r="G630" s="223" t="s">
        <v>151</v>
      </c>
      <c r="H630" s="224">
        <v>18.74</v>
      </c>
      <c r="I630" s="225"/>
      <c r="J630" s="226">
        <f>ROUND(I630*H630,2)</f>
        <v>0</v>
      </c>
      <c r="K630" s="222" t="s">
        <v>152</v>
      </c>
      <c r="L630" s="71"/>
      <c r="M630" s="227" t="s">
        <v>21</v>
      </c>
      <c r="N630" s="228" t="s">
        <v>40</v>
      </c>
      <c r="O630" s="46"/>
      <c r="P630" s="229">
        <f>O630*H630</f>
        <v>0</v>
      </c>
      <c r="Q630" s="229">
        <v>0</v>
      </c>
      <c r="R630" s="229">
        <f>Q630*H630</f>
        <v>0</v>
      </c>
      <c r="S630" s="229">
        <v>0.0551</v>
      </c>
      <c r="T630" s="230">
        <f>S630*H630</f>
        <v>1.0325739999999999</v>
      </c>
      <c r="AR630" s="23" t="s">
        <v>153</v>
      </c>
      <c r="AT630" s="23" t="s">
        <v>148</v>
      </c>
      <c r="AU630" s="23" t="s">
        <v>79</v>
      </c>
      <c r="AY630" s="23" t="s">
        <v>146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23" t="s">
        <v>77</v>
      </c>
      <c r="BK630" s="231">
        <f>ROUND(I630*H630,2)</f>
        <v>0</v>
      </c>
      <c r="BL630" s="23" t="s">
        <v>153</v>
      </c>
      <c r="BM630" s="23" t="s">
        <v>980</v>
      </c>
    </row>
    <row r="631" spans="2:47" s="1" customFormat="1" ht="13.5">
      <c r="B631" s="45"/>
      <c r="C631" s="73"/>
      <c r="D631" s="232" t="s">
        <v>155</v>
      </c>
      <c r="E631" s="73"/>
      <c r="F631" s="233" t="s">
        <v>979</v>
      </c>
      <c r="G631" s="73"/>
      <c r="H631" s="73"/>
      <c r="I631" s="190"/>
      <c r="J631" s="73"/>
      <c r="K631" s="73"/>
      <c r="L631" s="71"/>
      <c r="M631" s="234"/>
      <c r="N631" s="46"/>
      <c r="O631" s="46"/>
      <c r="P631" s="46"/>
      <c r="Q631" s="46"/>
      <c r="R631" s="46"/>
      <c r="S631" s="46"/>
      <c r="T631" s="94"/>
      <c r="AT631" s="23" t="s">
        <v>155</v>
      </c>
      <c r="AU631" s="23" t="s">
        <v>79</v>
      </c>
    </row>
    <row r="632" spans="2:51" s="11" customFormat="1" ht="13.5">
      <c r="B632" s="235"/>
      <c r="C632" s="236"/>
      <c r="D632" s="232" t="s">
        <v>157</v>
      </c>
      <c r="E632" s="237" t="s">
        <v>21</v>
      </c>
      <c r="F632" s="238" t="s">
        <v>352</v>
      </c>
      <c r="G632" s="236"/>
      <c r="H632" s="239">
        <v>18.74</v>
      </c>
      <c r="I632" s="240"/>
      <c r="J632" s="236"/>
      <c r="K632" s="236"/>
      <c r="L632" s="241"/>
      <c r="M632" s="242"/>
      <c r="N632" s="243"/>
      <c r="O632" s="243"/>
      <c r="P632" s="243"/>
      <c r="Q632" s="243"/>
      <c r="R632" s="243"/>
      <c r="S632" s="243"/>
      <c r="T632" s="244"/>
      <c r="AT632" s="245" t="s">
        <v>157</v>
      </c>
      <c r="AU632" s="245" t="s">
        <v>79</v>
      </c>
      <c r="AV632" s="11" t="s">
        <v>79</v>
      </c>
      <c r="AW632" s="11" t="s">
        <v>33</v>
      </c>
      <c r="AX632" s="11" t="s">
        <v>77</v>
      </c>
      <c r="AY632" s="245" t="s">
        <v>146</v>
      </c>
    </row>
    <row r="633" spans="2:65" s="1" customFormat="1" ht="25.5" customHeight="1">
      <c r="B633" s="45"/>
      <c r="C633" s="220" t="s">
        <v>981</v>
      </c>
      <c r="D633" s="220" t="s">
        <v>148</v>
      </c>
      <c r="E633" s="221" t="s">
        <v>982</v>
      </c>
      <c r="F633" s="222" t="s">
        <v>983</v>
      </c>
      <c r="G633" s="223" t="s">
        <v>151</v>
      </c>
      <c r="H633" s="224">
        <v>39.8</v>
      </c>
      <c r="I633" s="225"/>
      <c r="J633" s="226">
        <f>ROUND(I633*H633,2)</f>
        <v>0</v>
      </c>
      <c r="K633" s="222" t="s">
        <v>152</v>
      </c>
      <c r="L633" s="71"/>
      <c r="M633" s="227" t="s">
        <v>21</v>
      </c>
      <c r="N633" s="228" t="s">
        <v>40</v>
      </c>
      <c r="O633" s="46"/>
      <c r="P633" s="229">
        <f>O633*H633</f>
        <v>0</v>
      </c>
      <c r="Q633" s="229">
        <v>0.0029</v>
      </c>
      <c r="R633" s="229">
        <f>Q633*H633</f>
        <v>0.11541999999999998</v>
      </c>
      <c r="S633" s="229">
        <v>0</v>
      </c>
      <c r="T633" s="230">
        <f>S633*H633</f>
        <v>0</v>
      </c>
      <c r="AR633" s="23" t="s">
        <v>153</v>
      </c>
      <c r="AT633" s="23" t="s">
        <v>148</v>
      </c>
      <c r="AU633" s="23" t="s">
        <v>79</v>
      </c>
      <c r="AY633" s="23" t="s">
        <v>146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23" t="s">
        <v>77</v>
      </c>
      <c r="BK633" s="231">
        <f>ROUND(I633*H633,2)</f>
        <v>0</v>
      </c>
      <c r="BL633" s="23" t="s">
        <v>153</v>
      </c>
      <c r="BM633" s="23" t="s">
        <v>984</v>
      </c>
    </row>
    <row r="634" spans="2:47" s="1" customFormat="1" ht="13.5">
      <c r="B634" s="45"/>
      <c r="C634" s="73"/>
      <c r="D634" s="232" t="s">
        <v>155</v>
      </c>
      <c r="E634" s="73"/>
      <c r="F634" s="233" t="s">
        <v>985</v>
      </c>
      <c r="G634" s="73"/>
      <c r="H634" s="73"/>
      <c r="I634" s="190"/>
      <c r="J634" s="73"/>
      <c r="K634" s="73"/>
      <c r="L634" s="71"/>
      <c r="M634" s="234"/>
      <c r="N634" s="46"/>
      <c r="O634" s="46"/>
      <c r="P634" s="46"/>
      <c r="Q634" s="46"/>
      <c r="R634" s="46"/>
      <c r="S634" s="46"/>
      <c r="T634" s="94"/>
      <c r="AT634" s="23" t="s">
        <v>155</v>
      </c>
      <c r="AU634" s="23" t="s">
        <v>79</v>
      </c>
    </row>
    <row r="635" spans="2:51" s="11" customFormat="1" ht="13.5">
      <c r="B635" s="235"/>
      <c r="C635" s="236"/>
      <c r="D635" s="232" t="s">
        <v>157</v>
      </c>
      <c r="E635" s="237" t="s">
        <v>21</v>
      </c>
      <c r="F635" s="238" t="s">
        <v>986</v>
      </c>
      <c r="G635" s="236"/>
      <c r="H635" s="239">
        <v>32.28</v>
      </c>
      <c r="I635" s="240"/>
      <c r="J635" s="236"/>
      <c r="K635" s="236"/>
      <c r="L635" s="241"/>
      <c r="M635" s="242"/>
      <c r="N635" s="243"/>
      <c r="O635" s="243"/>
      <c r="P635" s="243"/>
      <c r="Q635" s="243"/>
      <c r="R635" s="243"/>
      <c r="S635" s="243"/>
      <c r="T635" s="244"/>
      <c r="AT635" s="245" t="s">
        <v>157</v>
      </c>
      <c r="AU635" s="245" t="s">
        <v>79</v>
      </c>
      <c r="AV635" s="11" t="s">
        <v>79</v>
      </c>
      <c r="AW635" s="11" t="s">
        <v>33</v>
      </c>
      <c r="AX635" s="11" t="s">
        <v>69</v>
      </c>
      <c r="AY635" s="245" t="s">
        <v>146</v>
      </c>
    </row>
    <row r="636" spans="2:51" s="11" customFormat="1" ht="13.5">
      <c r="B636" s="235"/>
      <c r="C636" s="236"/>
      <c r="D636" s="232" t="s">
        <v>157</v>
      </c>
      <c r="E636" s="237" t="s">
        <v>21</v>
      </c>
      <c r="F636" s="238" t="s">
        <v>987</v>
      </c>
      <c r="G636" s="236"/>
      <c r="H636" s="239">
        <v>7.52</v>
      </c>
      <c r="I636" s="240"/>
      <c r="J636" s="236"/>
      <c r="K636" s="236"/>
      <c r="L636" s="241"/>
      <c r="M636" s="242"/>
      <c r="N636" s="243"/>
      <c r="O636" s="243"/>
      <c r="P636" s="243"/>
      <c r="Q636" s="243"/>
      <c r="R636" s="243"/>
      <c r="S636" s="243"/>
      <c r="T636" s="244"/>
      <c r="AT636" s="245" t="s">
        <v>157</v>
      </c>
      <c r="AU636" s="245" t="s">
        <v>79</v>
      </c>
      <c r="AV636" s="11" t="s">
        <v>79</v>
      </c>
      <c r="AW636" s="11" t="s">
        <v>33</v>
      </c>
      <c r="AX636" s="11" t="s">
        <v>69</v>
      </c>
      <c r="AY636" s="245" t="s">
        <v>146</v>
      </c>
    </row>
    <row r="637" spans="2:51" s="12" customFormat="1" ht="13.5">
      <c r="B637" s="246"/>
      <c r="C637" s="247"/>
      <c r="D637" s="232" t="s">
        <v>157</v>
      </c>
      <c r="E637" s="248" t="s">
        <v>21</v>
      </c>
      <c r="F637" s="249" t="s">
        <v>186</v>
      </c>
      <c r="G637" s="247"/>
      <c r="H637" s="250">
        <v>39.8</v>
      </c>
      <c r="I637" s="251"/>
      <c r="J637" s="247"/>
      <c r="K637" s="247"/>
      <c r="L637" s="252"/>
      <c r="M637" s="253"/>
      <c r="N637" s="254"/>
      <c r="O637" s="254"/>
      <c r="P637" s="254"/>
      <c r="Q637" s="254"/>
      <c r="R637" s="254"/>
      <c r="S637" s="254"/>
      <c r="T637" s="255"/>
      <c r="AT637" s="256" t="s">
        <v>157</v>
      </c>
      <c r="AU637" s="256" t="s">
        <v>79</v>
      </c>
      <c r="AV637" s="12" t="s">
        <v>161</v>
      </c>
      <c r="AW637" s="12" t="s">
        <v>33</v>
      </c>
      <c r="AX637" s="12" t="s">
        <v>77</v>
      </c>
      <c r="AY637" s="256" t="s">
        <v>146</v>
      </c>
    </row>
    <row r="638" spans="2:65" s="1" customFormat="1" ht="16.5" customHeight="1">
      <c r="B638" s="45"/>
      <c r="C638" s="267" t="s">
        <v>988</v>
      </c>
      <c r="D638" s="267" t="s">
        <v>389</v>
      </c>
      <c r="E638" s="268" t="s">
        <v>989</v>
      </c>
      <c r="F638" s="269" t="s">
        <v>990</v>
      </c>
      <c r="G638" s="270" t="s">
        <v>151</v>
      </c>
      <c r="H638" s="271">
        <v>43.78</v>
      </c>
      <c r="I638" s="272"/>
      <c r="J638" s="273">
        <f>ROUND(I638*H638,2)</f>
        <v>0</v>
      </c>
      <c r="K638" s="269" t="s">
        <v>21</v>
      </c>
      <c r="L638" s="274"/>
      <c r="M638" s="275" t="s">
        <v>21</v>
      </c>
      <c r="N638" s="276" t="s">
        <v>40</v>
      </c>
      <c r="O638" s="46"/>
      <c r="P638" s="229">
        <f>O638*H638</f>
        <v>0</v>
      </c>
      <c r="Q638" s="229">
        <v>0.0118</v>
      </c>
      <c r="R638" s="229">
        <f>Q638*H638</f>
        <v>0.516604</v>
      </c>
      <c r="S638" s="229">
        <v>0</v>
      </c>
      <c r="T638" s="230">
        <f>S638*H638</f>
        <v>0</v>
      </c>
      <c r="AR638" s="23" t="s">
        <v>355</v>
      </c>
      <c r="AT638" s="23" t="s">
        <v>389</v>
      </c>
      <c r="AU638" s="23" t="s">
        <v>79</v>
      </c>
      <c r="AY638" s="23" t="s">
        <v>146</v>
      </c>
      <c r="BE638" s="231">
        <f>IF(N638="základní",J638,0)</f>
        <v>0</v>
      </c>
      <c r="BF638" s="231">
        <f>IF(N638="snížená",J638,0)</f>
        <v>0</v>
      </c>
      <c r="BG638" s="231">
        <f>IF(N638="zákl. přenesená",J638,0)</f>
        <v>0</v>
      </c>
      <c r="BH638" s="231">
        <f>IF(N638="sníž. přenesená",J638,0)</f>
        <v>0</v>
      </c>
      <c r="BI638" s="231">
        <f>IF(N638="nulová",J638,0)</f>
        <v>0</v>
      </c>
      <c r="BJ638" s="23" t="s">
        <v>77</v>
      </c>
      <c r="BK638" s="231">
        <f>ROUND(I638*H638,2)</f>
        <v>0</v>
      </c>
      <c r="BL638" s="23" t="s">
        <v>153</v>
      </c>
      <c r="BM638" s="23" t="s">
        <v>991</v>
      </c>
    </row>
    <row r="639" spans="2:47" s="1" customFormat="1" ht="13.5">
      <c r="B639" s="45"/>
      <c r="C639" s="73"/>
      <c r="D639" s="232" t="s">
        <v>155</v>
      </c>
      <c r="E639" s="73"/>
      <c r="F639" s="233" t="s">
        <v>990</v>
      </c>
      <c r="G639" s="73"/>
      <c r="H639" s="73"/>
      <c r="I639" s="190"/>
      <c r="J639" s="73"/>
      <c r="K639" s="73"/>
      <c r="L639" s="71"/>
      <c r="M639" s="234"/>
      <c r="N639" s="46"/>
      <c r="O639" s="46"/>
      <c r="P639" s="46"/>
      <c r="Q639" s="46"/>
      <c r="R639" s="46"/>
      <c r="S639" s="46"/>
      <c r="T639" s="94"/>
      <c r="AT639" s="23" t="s">
        <v>155</v>
      </c>
      <c r="AU639" s="23" t="s">
        <v>79</v>
      </c>
    </row>
    <row r="640" spans="2:51" s="11" customFormat="1" ht="13.5">
      <c r="B640" s="235"/>
      <c r="C640" s="236"/>
      <c r="D640" s="232" t="s">
        <v>157</v>
      </c>
      <c r="E640" s="237" t="s">
        <v>21</v>
      </c>
      <c r="F640" s="238" t="s">
        <v>986</v>
      </c>
      <c r="G640" s="236"/>
      <c r="H640" s="239">
        <v>32.28</v>
      </c>
      <c r="I640" s="240"/>
      <c r="J640" s="236"/>
      <c r="K640" s="236"/>
      <c r="L640" s="241"/>
      <c r="M640" s="242"/>
      <c r="N640" s="243"/>
      <c r="O640" s="243"/>
      <c r="P640" s="243"/>
      <c r="Q640" s="243"/>
      <c r="R640" s="243"/>
      <c r="S640" s="243"/>
      <c r="T640" s="244"/>
      <c r="AT640" s="245" t="s">
        <v>157</v>
      </c>
      <c r="AU640" s="245" t="s">
        <v>79</v>
      </c>
      <c r="AV640" s="11" t="s">
        <v>79</v>
      </c>
      <c r="AW640" s="11" t="s">
        <v>33</v>
      </c>
      <c r="AX640" s="11" t="s">
        <v>69</v>
      </c>
      <c r="AY640" s="245" t="s">
        <v>146</v>
      </c>
    </row>
    <row r="641" spans="2:51" s="11" customFormat="1" ht="13.5">
      <c r="B641" s="235"/>
      <c r="C641" s="236"/>
      <c r="D641" s="232" t="s">
        <v>157</v>
      </c>
      <c r="E641" s="237" t="s">
        <v>21</v>
      </c>
      <c r="F641" s="238" t="s">
        <v>987</v>
      </c>
      <c r="G641" s="236"/>
      <c r="H641" s="239">
        <v>7.52</v>
      </c>
      <c r="I641" s="240"/>
      <c r="J641" s="236"/>
      <c r="K641" s="236"/>
      <c r="L641" s="241"/>
      <c r="M641" s="242"/>
      <c r="N641" s="243"/>
      <c r="O641" s="243"/>
      <c r="P641" s="243"/>
      <c r="Q641" s="243"/>
      <c r="R641" s="243"/>
      <c r="S641" s="243"/>
      <c r="T641" s="244"/>
      <c r="AT641" s="245" t="s">
        <v>157</v>
      </c>
      <c r="AU641" s="245" t="s">
        <v>79</v>
      </c>
      <c r="AV641" s="11" t="s">
        <v>79</v>
      </c>
      <c r="AW641" s="11" t="s">
        <v>33</v>
      </c>
      <c r="AX641" s="11" t="s">
        <v>69</v>
      </c>
      <c r="AY641" s="245" t="s">
        <v>146</v>
      </c>
    </row>
    <row r="642" spans="2:51" s="12" customFormat="1" ht="13.5">
      <c r="B642" s="246"/>
      <c r="C642" s="247"/>
      <c r="D642" s="232" t="s">
        <v>157</v>
      </c>
      <c r="E642" s="248" t="s">
        <v>21</v>
      </c>
      <c r="F642" s="249" t="s">
        <v>186</v>
      </c>
      <c r="G642" s="247"/>
      <c r="H642" s="250">
        <v>39.8</v>
      </c>
      <c r="I642" s="251"/>
      <c r="J642" s="247"/>
      <c r="K642" s="247"/>
      <c r="L642" s="252"/>
      <c r="M642" s="253"/>
      <c r="N642" s="254"/>
      <c r="O642" s="254"/>
      <c r="P642" s="254"/>
      <c r="Q642" s="254"/>
      <c r="R642" s="254"/>
      <c r="S642" s="254"/>
      <c r="T642" s="255"/>
      <c r="AT642" s="256" t="s">
        <v>157</v>
      </c>
      <c r="AU642" s="256" t="s">
        <v>79</v>
      </c>
      <c r="AV642" s="12" t="s">
        <v>161</v>
      </c>
      <c r="AW642" s="12" t="s">
        <v>33</v>
      </c>
      <c r="AX642" s="12" t="s">
        <v>77</v>
      </c>
      <c r="AY642" s="256" t="s">
        <v>146</v>
      </c>
    </row>
    <row r="643" spans="2:51" s="11" customFormat="1" ht="13.5">
      <c r="B643" s="235"/>
      <c r="C643" s="236"/>
      <c r="D643" s="232" t="s">
        <v>157</v>
      </c>
      <c r="E643" s="236"/>
      <c r="F643" s="238" t="s">
        <v>992</v>
      </c>
      <c r="G643" s="236"/>
      <c r="H643" s="239">
        <v>43.78</v>
      </c>
      <c r="I643" s="240"/>
      <c r="J643" s="236"/>
      <c r="K643" s="236"/>
      <c r="L643" s="241"/>
      <c r="M643" s="242"/>
      <c r="N643" s="243"/>
      <c r="O643" s="243"/>
      <c r="P643" s="243"/>
      <c r="Q643" s="243"/>
      <c r="R643" s="243"/>
      <c r="S643" s="243"/>
      <c r="T643" s="244"/>
      <c r="AT643" s="245" t="s">
        <v>157</v>
      </c>
      <c r="AU643" s="245" t="s">
        <v>79</v>
      </c>
      <c r="AV643" s="11" t="s">
        <v>79</v>
      </c>
      <c r="AW643" s="11" t="s">
        <v>6</v>
      </c>
      <c r="AX643" s="11" t="s">
        <v>77</v>
      </c>
      <c r="AY643" s="245" t="s">
        <v>146</v>
      </c>
    </row>
    <row r="644" spans="2:65" s="1" customFormat="1" ht="16.5" customHeight="1">
      <c r="B644" s="45"/>
      <c r="C644" s="220" t="s">
        <v>993</v>
      </c>
      <c r="D644" s="220" t="s">
        <v>148</v>
      </c>
      <c r="E644" s="221" t="s">
        <v>994</v>
      </c>
      <c r="F644" s="222" t="s">
        <v>995</v>
      </c>
      <c r="G644" s="223" t="s">
        <v>196</v>
      </c>
      <c r="H644" s="224">
        <v>0.632</v>
      </c>
      <c r="I644" s="225"/>
      <c r="J644" s="226">
        <f>ROUND(I644*H644,2)</f>
        <v>0</v>
      </c>
      <c r="K644" s="222" t="s">
        <v>152</v>
      </c>
      <c r="L644" s="71"/>
      <c r="M644" s="227" t="s">
        <v>21</v>
      </c>
      <c r="N644" s="228" t="s">
        <v>40</v>
      </c>
      <c r="O644" s="46"/>
      <c r="P644" s="229">
        <f>O644*H644</f>
        <v>0</v>
      </c>
      <c r="Q644" s="229">
        <v>0</v>
      </c>
      <c r="R644" s="229">
        <f>Q644*H644</f>
        <v>0</v>
      </c>
      <c r="S644" s="229">
        <v>0</v>
      </c>
      <c r="T644" s="230">
        <f>S644*H644</f>
        <v>0</v>
      </c>
      <c r="AR644" s="23" t="s">
        <v>153</v>
      </c>
      <c r="AT644" s="23" t="s">
        <v>148</v>
      </c>
      <c r="AU644" s="23" t="s">
        <v>79</v>
      </c>
      <c r="AY644" s="23" t="s">
        <v>146</v>
      </c>
      <c r="BE644" s="231">
        <f>IF(N644="základní",J644,0)</f>
        <v>0</v>
      </c>
      <c r="BF644" s="231">
        <f>IF(N644="snížená",J644,0)</f>
        <v>0</v>
      </c>
      <c r="BG644" s="231">
        <f>IF(N644="zákl. přenesená",J644,0)</f>
        <v>0</v>
      </c>
      <c r="BH644" s="231">
        <f>IF(N644="sníž. přenesená",J644,0)</f>
        <v>0</v>
      </c>
      <c r="BI644" s="231">
        <f>IF(N644="nulová",J644,0)</f>
        <v>0</v>
      </c>
      <c r="BJ644" s="23" t="s">
        <v>77</v>
      </c>
      <c r="BK644" s="231">
        <f>ROUND(I644*H644,2)</f>
        <v>0</v>
      </c>
      <c r="BL644" s="23" t="s">
        <v>153</v>
      </c>
      <c r="BM644" s="23" t="s">
        <v>996</v>
      </c>
    </row>
    <row r="645" spans="2:47" s="1" customFormat="1" ht="13.5">
      <c r="B645" s="45"/>
      <c r="C645" s="73"/>
      <c r="D645" s="232" t="s">
        <v>155</v>
      </c>
      <c r="E645" s="73"/>
      <c r="F645" s="233" t="s">
        <v>997</v>
      </c>
      <c r="G645" s="73"/>
      <c r="H645" s="73"/>
      <c r="I645" s="190"/>
      <c r="J645" s="73"/>
      <c r="K645" s="73"/>
      <c r="L645" s="71"/>
      <c r="M645" s="234"/>
      <c r="N645" s="46"/>
      <c r="O645" s="46"/>
      <c r="P645" s="46"/>
      <c r="Q645" s="46"/>
      <c r="R645" s="46"/>
      <c r="S645" s="46"/>
      <c r="T645" s="94"/>
      <c r="AT645" s="23" t="s">
        <v>155</v>
      </c>
      <c r="AU645" s="23" t="s">
        <v>79</v>
      </c>
    </row>
    <row r="646" spans="2:63" s="10" customFormat="1" ht="29.85" customHeight="1">
      <c r="B646" s="204"/>
      <c r="C646" s="205"/>
      <c r="D646" s="206" t="s">
        <v>68</v>
      </c>
      <c r="E646" s="218" t="s">
        <v>998</v>
      </c>
      <c r="F646" s="218" t="s">
        <v>999</v>
      </c>
      <c r="G646" s="205"/>
      <c r="H646" s="205"/>
      <c r="I646" s="208"/>
      <c r="J646" s="219">
        <f>BK646</f>
        <v>0</v>
      </c>
      <c r="K646" s="205"/>
      <c r="L646" s="210"/>
      <c r="M646" s="211"/>
      <c r="N646" s="212"/>
      <c r="O646" s="212"/>
      <c r="P646" s="213">
        <f>SUM(P647:P661)</f>
        <v>0</v>
      </c>
      <c r="Q646" s="212"/>
      <c r="R646" s="213">
        <f>SUM(R647:R661)</f>
        <v>0.0381002</v>
      </c>
      <c r="S646" s="212"/>
      <c r="T646" s="214">
        <f>SUM(T647:T661)</f>
        <v>0</v>
      </c>
      <c r="AR646" s="215" t="s">
        <v>79</v>
      </c>
      <c r="AT646" s="216" t="s">
        <v>68</v>
      </c>
      <c r="AU646" s="216" t="s">
        <v>77</v>
      </c>
      <c r="AY646" s="215" t="s">
        <v>146</v>
      </c>
      <c r="BK646" s="217">
        <f>SUM(BK647:BK661)</f>
        <v>0</v>
      </c>
    </row>
    <row r="647" spans="2:65" s="1" customFormat="1" ht="25.5" customHeight="1">
      <c r="B647" s="45"/>
      <c r="C647" s="220" t="s">
        <v>1000</v>
      </c>
      <c r="D647" s="220" t="s">
        <v>148</v>
      </c>
      <c r="E647" s="221" t="s">
        <v>1001</v>
      </c>
      <c r="F647" s="222" t="s">
        <v>1002</v>
      </c>
      <c r="G647" s="223" t="s">
        <v>151</v>
      </c>
      <c r="H647" s="224">
        <v>5.04</v>
      </c>
      <c r="I647" s="225"/>
      <c r="J647" s="226">
        <f>ROUND(I647*H647,2)</f>
        <v>0</v>
      </c>
      <c r="K647" s="222" t="s">
        <v>152</v>
      </c>
      <c r="L647" s="71"/>
      <c r="M647" s="227" t="s">
        <v>21</v>
      </c>
      <c r="N647" s="228" t="s">
        <v>40</v>
      </c>
      <c r="O647" s="46"/>
      <c r="P647" s="229">
        <f>O647*H647</f>
        <v>0</v>
      </c>
      <c r="Q647" s="229">
        <v>0.00017</v>
      </c>
      <c r="R647" s="229">
        <f>Q647*H647</f>
        <v>0.0008568000000000001</v>
      </c>
      <c r="S647" s="229">
        <v>0</v>
      </c>
      <c r="T647" s="230">
        <f>S647*H647</f>
        <v>0</v>
      </c>
      <c r="AR647" s="23" t="s">
        <v>153</v>
      </c>
      <c r="AT647" s="23" t="s">
        <v>148</v>
      </c>
      <c r="AU647" s="23" t="s">
        <v>79</v>
      </c>
      <c r="AY647" s="23" t="s">
        <v>146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23" t="s">
        <v>77</v>
      </c>
      <c r="BK647" s="231">
        <f>ROUND(I647*H647,2)</f>
        <v>0</v>
      </c>
      <c r="BL647" s="23" t="s">
        <v>153</v>
      </c>
      <c r="BM647" s="23" t="s">
        <v>1003</v>
      </c>
    </row>
    <row r="648" spans="2:47" s="1" customFormat="1" ht="13.5">
      <c r="B648" s="45"/>
      <c r="C648" s="73"/>
      <c r="D648" s="232" t="s">
        <v>155</v>
      </c>
      <c r="E648" s="73"/>
      <c r="F648" s="233" t="s">
        <v>1004</v>
      </c>
      <c r="G648" s="73"/>
      <c r="H648" s="73"/>
      <c r="I648" s="190"/>
      <c r="J648" s="73"/>
      <c r="K648" s="73"/>
      <c r="L648" s="71"/>
      <c r="M648" s="234"/>
      <c r="N648" s="46"/>
      <c r="O648" s="46"/>
      <c r="P648" s="46"/>
      <c r="Q648" s="46"/>
      <c r="R648" s="46"/>
      <c r="S648" s="46"/>
      <c r="T648" s="94"/>
      <c r="AT648" s="23" t="s">
        <v>155</v>
      </c>
      <c r="AU648" s="23" t="s">
        <v>79</v>
      </c>
    </row>
    <row r="649" spans="2:51" s="11" customFormat="1" ht="13.5">
      <c r="B649" s="235"/>
      <c r="C649" s="236"/>
      <c r="D649" s="232" t="s">
        <v>157</v>
      </c>
      <c r="E649" s="237" t="s">
        <v>21</v>
      </c>
      <c r="F649" s="238" t="s">
        <v>1005</v>
      </c>
      <c r="G649" s="236"/>
      <c r="H649" s="239">
        <v>5.04</v>
      </c>
      <c r="I649" s="240"/>
      <c r="J649" s="236"/>
      <c r="K649" s="236"/>
      <c r="L649" s="241"/>
      <c r="M649" s="242"/>
      <c r="N649" s="243"/>
      <c r="O649" s="243"/>
      <c r="P649" s="243"/>
      <c r="Q649" s="243"/>
      <c r="R649" s="243"/>
      <c r="S649" s="243"/>
      <c r="T649" s="244"/>
      <c r="AT649" s="245" t="s">
        <v>157</v>
      </c>
      <c r="AU649" s="245" t="s">
        <v>79</v>
      </c>
      <c r="AV649" s="11" t="s">
        <v>79</v>
      </c>
      <c r="AW649" s="11" t="s">
        <v>33</v>
      </c>
      <c r="AX649" s="11" t="s">
        <v>69</v>
      </c>
      <c r="AY649" s="245" t="s">
        <v>146</v>
      </c>
    </row>
    <row r="650" spans="2:51" s="12" customFormat="1" ht="13.5">
      <c r="B650" s="246"/>
      <c r="C650" s="247"/>
      <c r="D650" s="232" t="s">
        <v>157</v>
      </c>
      <c r="E650" s="248" t="s">
        <v>21</v>
      </c>
      <c r="F650" s="249" t="s">
        <v>186</v>
      </c>
      <c r="G650" s="247"/>
      <c r="H650" s="250">
        <v>5.04</v>
      </c>
      <c r="I650" s="251"/>
      <c r="J650" s="247"/>
      <c r="K650" s="247"/>
      <c r="L650" s="252"/>
      <c r="M650" s="253"/>
      <c r="N650" s="254"/>
      <c r="O650" s="254"/>
      <c r="P650" s="254"/>
      <c r="Q650" s="254"/>
      <c r="R650" s="254"/>
      <c r="S650" s="254"/>
      <c r="T650" s="255"/>
      <c r="AT650" s="256" t="s">
        <v>157</v>
      </c>
      <c r="AU650" s="256" t="s">
        <v>79</v>
      </c>
      <c r="AV650" s="12" t="s">
        <v>161</v>
      </c>
      <c r="AW650" s="12" t="s">
        <v>33</v>
      </c>
      <c r="AX650" s="12" t="s">
        <v>77</v>
      </c>
      <c r="AY650" s="256" t="s">
        <v>146</v>
      </c>
    </row>
    <row r="651" spans="2:65" s="1" customFormat="1" ht="16.5" customHeight="1">
      <c r="B651" s="45"/>
      <c r="C651" s="220" t="s">
        <v>1006</v>
      </c>
      <c r="D651" s="220" t="s">
        <v>148</v>
      </c>
      <c r="E651" s="221" t="s">
        <v>1007</v>
      </c>
      <c r="F651" s="222" t="s">
        <v>1008</v>
      </c>
      <c r="G651" s="223" t="s">
        <v>151</v>
      </c>
      <c r="H651" s="224">
        <v>5.04</v>
      </c>
      <c r="I651" s="225"/>
      <c r="J651" s="226">
        <f>ROUND(I651*H651,2)</f>
        <v>0</v>
      </c>
      <c r="K651" s="222" t="s">
        <v>152</v>
      </c>
      <c r="L651" s="71"/>
      <c r="M651" s="227" t="s">
        <v>21</v>
      </c>
      <c r="N651" s="228" t="s">
        <v>40</v>
      </c>
      <c r="O651" s="46"/>
      <c r="P651" s="229">
        <f>O651*H651</f>
        <v>0</v>
      </c>
      <c r="Q651" s="229">
        <v>0.00012</v>
      </c>
      <c r="R651" s="229">
        <f>Q651*H651</f>
        <v>0.0006048000000000001</v>
      </c>
      <c r="S651" s="229">
        <v>0</v>
      </c>
      <c r="T651" s="230">
        <f>S651*H651</f>
        <v>0</v>
      </c>
      <c r="AR651" s="23" t="s">
        <v>153</v>
      </c>
      <c r="AT651" s="23" t="s">
        <v>148</v>
      </c>
      <c r="AU651" s="23" t="s">
        <v>79</v>
      </c>
      <c r="AY651" s="23" t="s">
        <v>146</v>
      </c>
      <c r="BE651" s="231">
        <f>IF(N651="základní",J651,0)</f>
        <v>0</v>
      </c>
      <c r="BF651" s="231">
        <f>IF(N651="snížená",J651,0)</f>
        <v>0</v>
      </c>
      <c r="BG651" s="231">
        <f>IF(N651="zákl. přenesená",J651,0)</f>
        <v>0</v>
      </c>
      <c r="BH651" s="231">
        <f>IF(N651="sníž. přenesená",J651,0)</f>
        <v>0</v>
      </c>
      <c r="BI651" s="231">
        <f>IF(N651="nulová",J651,0)</f>
        <v>0</v>
      </c>
      <c r="BJ651" s="23" t="s">
        <v>77</v>
      </c>
      <c r="BK651" s="231">
        <f>ROUND(I651*H651,2)</f>
        <v>0</v>
      </c>
      <c r="BL651" s="23" t="s">
        <v>153</v>
      </c>
      <c r="BM651" s="23" t="s">
        <v>1009</v>
      </c>
    </row>
    <row r="652" spans="2:47" s="1" customFormat="1" ht="13.5">
      <c r="B652" s="45"/>
      <c r="C652" s="73"/>
      <c r="D652" s="232" t="s">
        <v>155</v>
      </c>
      <c r="E652" s="73"/>
      <c r="F652" s="233" t="s">
        <v>1010</v>
      </c>
      <c r="G652" s="73"/>
      <c r="H652" s="73"/>
      <c r="I652" s="190"/>
      <c r="J652" s="73"/>
      <c r="K652" s="73"/>
      <c r="L652" s="71"/>
      <c r="M652" s="234"/>
      <c r="N652" s="46"/>
      <c r="O652" s="46"/>
      <c r="P652" s="46"/>
      <c r="Q652" s="46"/>
      <c r="R652" s="46"/>
      <c r="S652" s="46"/>
      <c r="T652" s="94"/>
      <c r="AT652" s="23" t="s">
        <v>155</v>
      </c>
      <c r="AU652" s="23" t="s">
        <v>79</v>
      </c>
    </row>
    <row r="653" spans="2:65" s="1" customFormat="1" ht="16.5" customHeight="1">
      <c r="B653" s="45"/>
      <c r="C653" s="220" t="s">
        <v>1011</v>
      </c>
      <c r="D653" s="220" t="s">
        <v>148</v>
      </c>
      <c r="E653" s="221" t="s">
        <v>1012</v>
      </c>
      <c r="F653" s="222" t="s">
        <v>1013</v>
      </c>
      <c r="G653" s="223" t="s">
        <v>151</v>
      </c>
      <c r="H653" s="224">
        <v>5.04</v>
      </c>
      <c r="I653" s="225"/>
      <c r="J653" s="226">
        <f>ROUND(I653*H653,2)</f>
        <v>0</v>
      </c>
      <c r="K653" s="222" t="s">
        <v>152</v>
      </c>
      <c r="L653" s="71"/>
      <c r="M653" s="227" t="s">
        <v>21</v>
      </c>
      <c r="N653" s="228" t="s">
        <v>40</v>
      </c>
      <c r="O653" s="46"/>
      <c r="P653" s="229">
        <f>O653*H653</f>
        <v>0</v>
      </c>
      <c r="Q653" s="229">
        <v>0.00012</v>
      </c>
      <c r="R653" s="229">
        <f>Q653*H653</f>
        <v>0.0006048000000000001</v>
      </c>
      <c r="S653" s="229">
        <v>0</v>
      </c>
      <c r="T653" s="230">
        <f>S653*H653</f>
        <v>0</v>
      </c>
      <c r="AR653" s="23" t="s">
        <v>153</v>
      </c>
      <c r="AT653" s="23" t="s">
        <v>148</v>
      </c>
      <c r="AU653" s="23" t="s">
        <v>79</v>
      </c>
      <c r="AY653" s="23" t="s">
        <v>146</v>
      </c>
      <c r="BE653" s="231">
        <f>IF(N653="základní",J653,0)</f>
        <v>0</v>
      </c>
      <c r="BF653" s="231">
        <f>IF(N653="snížená",J653,0)</f>
        <v>0</v>
      </c>
      <c r="BG653" s="231">
        <f>IF(N653="zákl. přenesená",J653,0)</f>
        <v>0</v>
      </c>
      <c r="BH653" s="231">
        <f>IF(N653="sníž. přenesená",J653,0)</f>
        <v>0</v>
      </c>
      <c r="BI653" s="231">
        <f>IF(N653="nulová",J653,0)</f>
        <v>0</v>
      </c>
      <c r="BJ653" s="23" t="s">
        <v>77</v>
      </c>
      <c r="BK653" s="231">
        <f>ROUND(I653*H653,2)</f>
        <v>0</v>
      </c>
      <c r="BL653" s="23" t="s">
        <v>153</v>
      </c>
      <c r="BM653" s="23" t="s">
        <v>1014</v>
      </c>
    </row>
    <row r="654" spans="2:47" s="1" customFormat="1" ht="13.5">
      <c r="B654" s="45"/>
      <c r="C654" s="73"/>
      <c r="D654" s="232" t="s">
        <v>155</v>
      </c>
      <c r="E654" s="73"/>
      <c r="F654" s="233" t="s">
        <v>1015</v>
      </c>
      <c r="G654" s="73"/>
      <c r="H654" s="73"/>
      <c r="I654" s="190"/>
      <c r="J654" s="73"/>
      <c r="K654" s="73"/>
      <c r="L654" s="71"/>
      <c r="M654" s="234"/>
      <c r="N654" s="46"/>
      <c r="O654" s="46"/>
      <c r="P654" s="46"/>
      <c r="Q654" s="46"/>
      <c r="R654" s="46"/>
      <c r="S654" s="46"/>
      <c r="T654" s="94"/>
      <c r="AT654" s="23" t="s">
        <v>155</v>
      </c>
      <c r="AU654" s="23" t="s">
        <v>79</v>
      </c>
    </row>
    <row r="655" spans="2:65" s="1" customFormat="1" ht="16.5" customHeight="1">
      <c r="B655" s="45"/>
      <c r="C655" s="220" t="s">
        <v>1016</v>
      </c>
      <c r="D655" s="220" t="s">
        <v>148</v>
      </c>
      <c r="E655" s="221" t="s">
        <v>1017</v>
      </c>
      <c r="F655" s="222" t="s">
        <v>1018</v>
      </c>
      <c r="G655" s="223" t="s">
        <v>151</v>
      </c>
      <c r="H655" s="224">
        <v>35.5</v>
      </c>
      <c r="I655" s="225"/>
      <c r="J655" s="226">
        <f>ROUND(I655*H655,2)</f>
        <v>0</v>
      </c>
      <c r="K655" s="222" t="s">
        <v>152</v>
      </c>
      <c r="L655" s="71"/>
      <c r="M655" s="227" t="s">
        <v>21</v>
      </c>
      <c r="N655" s="228" t="s">
        <v>40</v>
      </c>
      <c r="O655" s="46"/>
      <c r="P655" s="229">
        <f>O655*H655</f>
        <v>0</v>
      </c>
      <c r="Q655" s="229">
        <v>0.00083</v>
      </c>
      <c r="R655" s="229">
        <f>Q655*H655</f>
        <v>0.029465</v>
      </c>
      <c r="S655" s="229">
        <v>0</v>
      </c>
      <c r="T655" s="230">
        <f>S655*H655</f>
        <v>0</v>
      </c>
      <c r="AR655" s="23" t="s">
        <v>153</v>
      </c>
      <c r="AT655" s="23" t="s">
        <v>148</v>
      </c>
      <c r="AU655" s="23" t="s">
        <v>79</v>
      </c>
      <c r="AY655" s="23" t="s">
        <v>146</v>
      </c>
      <c r="BE655" s="231">
        <f>IF(N655="základní",J655,0)</f>
        <v>0</v>
      </c>
      <c r="BF655" s="231">
        <f>IF(N655="snížená",J655,0)</f>
        <v>0</v>
      </c>
      <c r="BG655" s="231">
        <f>IF(N655="zákl. přenesená",J655,0)</f>
        <v>0</v>
      </c>
      <c r="BH655" s="231">
        <f>IF(N655="sníž. přenesená",J655,0)</f>
        <v>0</v>
      </c>
      <c r="BI655" s="231">
        <f>IF(N655="nulová",J655,0)</f>
        <v>0</v>
      </c>
      <c r="BJ655" s="23" t="s">
        <v>77</v>
      </c>
      <c r="BK655" s="231">
        <f>ROUND(I655*H655,2)</f>
        <v>0</v>
      </c>
      <c r="BL655" s="23" t="s">
        <v>153</v>
      </c>
      <c r="BM655" s="23" t="s">
        <v>1019</v>
      </c>
    </row>
    <row r="656" spans="2:47" s="1" customFormat="1" ht="13.5">
      <c r="B656" s="45"/>
      <c r="C656" s="73"/>
      <c r="D656" s="232" t="s">
        <v>155</v>
      </c>
      <c r="E656" s="73"/>
      <c r="F656" s="233" t="s">
        <v>1020</v>
      </c>
      <c r="G656" s="73"/>
      <c r="H656" s="73"/>
      <c r="I656" s="190"/>
      <c r="J656" s="73"/>
      <c r="K656" s="73"/>
      <c r="L656" s="71"/>
      <c r="M656" s="234"/>
      <c r="N656" s="46"/>
      <c r="O656" s="46"/>
      <c r="P656" s="46"/>
      <c r="Q656" s="46"/>
      <c r="R656" s="46"/>
      <c r="S656" s="46"/>
      <c r="T656" s="94"/>
      <c r="AT656" s="23" t="s">
        <v>155</v>
      </c>
      <c r="AU656" s="23" t="s">
        <v>79</v>
      </c>
    </row>
    <row r="657" spans="2:51" s="13" customFormat="1" ht="13.5">
      <c r="B657" s="257"/>
      <c r="C657" s="258"/>
      <c r="D657" s="232" t="s">
        <v>157</v>
      </c>
      <c r="E657" s="259" t="s">
        <v>21</v>
      </c>
      <c r="F657" s="260" t="s">
        <v>1021</v>
      </c>
      <c r="G657" s="258"/>
      <c r="H657" s="259" t="s">
        <v>21</v>
      </c>
      <c r="I657" s="261"/>
      <c r="J657" s="258"/>
      <c r="K657" s="258"/>
      <c r="L657" s="262"/>
      <c r="M657" s="263"/>
      <c r="N657" s="264"/>
      <c r="O657" s="264"/>
      <c r="P657" s="264"/>
      <c r="Q657" s="264"/>
      <c r="R657" s="264"/>
      <c r="S657" s="264"/>
      <c r="T657" s="265"/>
      <c r="AT657" s="266" t="s">
        <v>157</v>
      </c>
      <c r="AU657" s="266" t="s">
        <v>79</v>
      </c>
      <c r="AV657" s="13" t="s">
        <v>77</v>
      </c>
      <c r="AW657" s="13" t="s">
        <v>33</v>
      </c>
      <c r="AX657" s="13" t="s">
        <v>69</v>
      </c>
      <c r="AY657" s="266" t="s">
        <v>146</v>
      </c>
    </row>
    <row r="658" spans="2:51" s="11" customFormat="1" ht="13.5">
      <c r="B658" s="235"/>
      <c r="C658" s="236"/>
      <c r="D658" s="232" t="s">
        <v>157</v>
      </c>
      <c r="E658" s="237" t="s">
        <v>21</v>
      </c>
      <c r="F658" s="238" t="s">
        <v>1022</v>
      </c>
      <c r="G658" s="236"/>
      <c r="H658" s="239">
        <v>35.5</v>
      </c>
      <c r="I658" s="240"/>
      <c r="J658" s="236"/>
      <c r="K658" s="236"/>
      <c r="L658" s="241"/>
      <c r="M658" s="242"/>
      <c r="N658" s="243"/>
      <c r="O658" s="243"/>
      <c r="P658" s="243"/>
      <c r="Q658" s="243"/>
      <c r="R658" s="243"/>
      <c r="S658" s="243"/>
      <c r="T658" s="244"/>
      <c r="AT658" s="245" t="s">
        <v>157</v>
      </c>
      <c r="AU658" s="245" t="s">
        <v>79</v>
      </c>
      <c r="AV658" s="11" t="s">
        <v>79</v>
      </c>
      <c r="AW658" s="11" t="s">
        <v>33</v>
      </c>
      <c r="AX658" s="11" t="s">
        <v>77</v>
      </c>
      <c r="AY658" s="245" t="s">
        <v>146</v>
      </c>
    </row>
    <row r="659" spans="2:65" s="1" customFormat="1" ht="16.5" customHeight="1">
      <c r="B659" s="45"/>
      <c r="C659" s="220" t="s">
        <v>1023</v>
      </c>
      <c r="D659" s="220" t="s">
        <v>148</v>
      </c>
      <c r="E659" s="221" t="s">
        <v>1024</v>
      </c>
      <c r="F659" s="222" t="s">
        <v>1025</v>
      </c>
      <c r="G659" s="223" t="s">
        <v>151</v>
      </c>
      <c r="H659" s="224">
        <v>13.685</v>
      </c>
      <c r="I659" s="225"/>
      <c r="J659" s="226">
        <f>ROUND(I659*H659,2)</f>
        <v>0</v>
      </c>
      <c r="K659" s="222" t="s">
        <v>21</v>
      </c>
      <c r="L659" s="71"/>
      <c r="M659" s="227" t="s">
        <v>21</v>
      </c>
      <c r="N659" s="228" t="s">
        <v>40</v>
      </c>
      <c r="O659" s="46"/>
      <c r="P659" s="229">
        <f>O659*H659</f>
        <v>0</v>
      </c>
      <c r="Q659" s="229">
        <v>0.00048</v>
      </c>
      <c r="R659" s="229">
        <f>Q659*H659</f>
        <v>0.0065688000000000005</v>
      </c>
      <c r="S659" s="229">
        <v>0</v>
      </c>
      <c r="T659" s="230">
        <f>S659*H659</f>
        <v>0</v>
      </c>
      <c r="AR659" s="23" t="s">
        <v>153</v>
      </c>
      <c r="AT659" s="23" t="s">
        <v>148</v>
      </c>
      <c r="AU659" s="23" t="s">
        <v>79</v>
      </c>
      <c r="AY659" s="23" t="s">
        <v>146</v>
      </c>
      <c r="BE659" s="231">
        <f>IF(N659="základní",J659,0)</f>
        <v>0</v>
      </c>
      <c r="BF659" s="231">
        <f>IF(N659="snížená",J659,0)</f>
        <v>0</v>
      </c>
      <c r="BG659" s="231">
        <f>IF(N659="zákl. přenesená",J659,0)</f>
        <v>0</v>
      </c>
      <c r="BH659" s="231">
        <f>IF(N659="sníž. přenesená",J659,0)</f>
        <v>0</v>
      </c>
      <c r="BI659" s="231">
        <f>IF(N659="nulová",J659,0)</f>
        <v>0</v>
      </c>
      <c r="BJ659" s="23" t="s">
        <v>77</v>
      </c>
      <c r="BK659" s="231">
        <f>ROUND(I659*H659,2)</f>
        <v>0</v>
      </c>
      <c r="BL659" s="23" t="s">
        <v>153</v>
      </c>
      <c r="BM659" s="23" t="s">
        <v>1026</v>
      </c>
    </row>
    <row r="660" spans="2:47" s="1" customFormat="1" ht="13.5">
      <c r="B660" s="45"/>
      <c r="C660" s="73"/>
      <c r="D660" s="232" t="s">
        <v>155</v>
      </c>
      <c r="E660" s="73"/>
      <c r="F660" s="233" t="s">
        <v>1027</v>
      </c>
      <c r="G660" s="73"/>
      <c r="H660" s="73"/>
      <c r="I660" s="190"/>
      <c r="J660" s="73"/>
      <c r="K660" s="73"/>
      <c r="L660" s="71"/>
      <c r="M660" s="234"/>
      <c r="N660" s="46"/>
      <c r="O660" s="46"/>
      <c r="P660" s="46"/>
      <c r="Q660" s="46"/>
      <c r="R660" s="46"/>
      <c r="S660" s="46"/>
      <c r="T660" s="94"/>
      <c r="AT660" s="23" t="s">
        <v>155</v>
      </c>
      <c r="AU660" s="23" t="s">
        <v>79</v>
      </c>
    </row>
    <row r="661" spans="2:51" s="11" customFormat="1" ht="13.5">
      <c r="B661" s="235"/>
      <c r="C661" s="236"/>
      <c r="D661" s="232" t="s">
        <v>157</v>
      </c>
      <c r="E661" s="237" t="s">
        <v>21</v>
      </c>
      <c r="F661" s="238" t="s">
        <v>1028</v>
      </c>
      <c r="G661" s="236"/>
      <c r="H661" s="239">
        <v>13.685</v>
      </c>
      <c r="I661" s="240"/>
      <c r="J661" s="236"/>
      <c r="K661" s="236"/>
      <c r="L661" s="241"/>
      <c r="M661" s="242"/>
      <c r="N661" s="243"/>
      <c r="O661" s="243"/>
      <c r="P661" s="243"/>
      <c r="Q661" s="243"/>
      <c r="R661" s="243"/>
      <c r="S661" s="243"/>
      <c r="T661" s="244"/>
      <c r="AT661" s="245" t="s">
        <v>157</v>
      </c>
      <c r="AU661" s="245" t="s">
        <v>79</v>
      </c>
      <c r="AV661" s="11" t="s">
        <v>79</v>
      </c>
      <c r="AW661" s="11" t="s">
        <v>33</v>
      </c>
      <c r="AX661" s="11" t="s">
        <v>77</v>
      </c>
      <c r="AY661" s="245" t="s">
        <v>146</v>
      </c>
    </row>
    <row r="662" spans="2:63" s="10" customFormat="1" ht="29.85" customHeight="1">
      <c r="B662" s="204"/>
      <c r="C662" s="205"/>
      <c r="D662" s="206" t="s">
        <v>68</v>
      </c>
      <c r="E662" s="218" t="s">
        <v>1029</v>
      </c>
      <c r="F662" s="218" t="s">
        <v>1030</v>
      </c>
      <c r="G662" s="205"/>
      <c r="H662" s="205"/>
      <c r="I662" s="208"/>
      <c r="J662" s="219">
        <f>BK662</f>
        <v>0</v>
      </c>
      <c r="K662" s="205"/>
      <c r="L662" s="210"/>
      <c r="M662" s="211"/>
      <c r="N662" s="212"/>
      <c r="O662" s="212"/>
      <c r="P662" s="213">
        <f>SUM(P663:P668)</f>
        <v>0</v>
      </c>
      <c r="Q662" s="212"/>
      <c r="R662" s="213">
        <f>SUM(R663:R668)</f>
        <v>0.20257398999999998</v>
      </c>
      <c r="S662" s="212"/>
      <c r="T662" s="214">
        <f>SUM(T663:T668)</f>
        <v>0</v>
      </c>
      <c r="AR662" s="215" t="s">
        <v>79</v>
      </c>
      <c r="AT662" s="216" t="s">
        <v>68</v>
      </c>
      <c r="AU662" s="216" t="s">
        <v>77</v>
      </c>
      <c r="AY662" s="215" t="s">
        <v>146</v>
      </c>
      <c r="BK662" s="217">
        <f>SUM(BK663:BK668)</f>
        <v>0</v>
      </c>
    </row>
    <row r="663" spans="2:65" s="1" customFormat="1" ht="25.5" customHeight="1">
      <c r="B663" s="45"/>
      <c r="C663" s="220" t="s">
        <v>1031</v>
      </c>
      <c r="D663" s="220" t="s">
        <v>148</v>
      </c>
      <c r="E663" s="221" t="s">
        <v>1032</v>
      </c>
      <c r="F663" s="222" t="s">
        <v>1033</v>
      </c>
      <c r="G663" s="223" t="s">
        <v>151</v>
      </c>
      <c r="H663" s="224">
        <v>698.531</v>
      </c>
      <c r="I663" s="225"/>
      <c r="J663" s="226">
        <f>ROUND(I663*H663,2)</f>
        <v>0</v>
      </c>
      <c r="K663" s="222" t="s">
        <v>152</v>
      </c>
      <c r="L663" s="71"/>
      <c r="M663" s="227" t="s">
        <v>21</v>
      </c>
      <c r="N663" s="228" t="s">
        <v>40</v>
      </c>
      <c r="O663" s="46"/>
      <c r="P663" s="229">
        <f>O663*H663</f>
        <v>0</v>
      </c>
      <c r="Q663" s="229">
        <v>0.00029</v>
      </c>
      <c r="R663" s="229">
        <f>Q663*H663</f>
        <v>0.20257398999999998</v>
      </c>
      <c r="S663" s="229">
        <v>0</v>
      </c>
      <c r="T663" s="230">
        <f>S663*H663</f>
        <v>0</v>
      </c>
      <c r="AR663" s="23" t="s">
        <v>153</v>
      </c>
      <c r="AT663" s="23" t="s">
        <v>148</v>
      </c>
      <c r="AU663" s="23" t="s">
        <v>79</v>
      </c>
      <c r="AY663" s="23" t="s">
        <v>146</v>
      </c>
      <c r="BE663" s="231">
        <f>IF(N663="základní",J663,0)</f>
        <v>0</v>
      </c>
      <c r="BF663" s="231">
        <f>IF(N663="snížená",J663,0)</f>
        <v>0</v>
      </c>
      <c r="BG663" s="231">
        <f>IF(N663="zákl. přenesená",J663,0)</f>
        <v>0</v>
      </c>
      <c r="BH663" s="231">
        <f>IF(N663="sníž. přenesená",J663,0)</f>
        <v>0</v>
      </c>
      <c r="BI663" s="231">
        <f>IF(N663="nulová",J663,0)</f>
        <v>0</v>
      </c>
      <c r="BJ663" s="23" t="s">
        <v>77</v>
      </c>
      <c r="BK663" s="231">
        <f>ROUND(I663*H663,2)</f>
        <v>0</v>
      </c>
      <c r="BL663" s="23" t="s">
        <v>153</v>
      </c>
      <c r="BM663" s="23" t="s">
        <v>1034</v>
      </c>
    </row>
    <row r="664" spans="2:47" s="1" customFormat="1" ht="13.5">
      <c r="B664" s="45"/>
      <c r="C664" s="73"/>
      <c r="D664" s="232" t="s">
        <v>155</v>
      </c>
      <c r="E664" s="73"/>
      <c r="F664" s="233" t="s">
        <v>1035</v>
      </c>
      <c r="G664" s="73"/>
      <c r="H664" s="73"/>
      <c r="I664" s="190"/>
      <c r="J664" s="73"/>
      <c r="K664" s="73"/>
      <c r="L664" s="71"/>
      <c r="M664" s="234"/>
      <c r="N664" s="46"/>
      <c r="O664" s="46"/>
      <c r="P664" s="46"/>
      <c r="Q664" s="46"/>
      <c r="R664" s="46"/>
      <c r="S664" s="46"/>
      <c r="T664" s="94"/>
      <c r="AT664" s="23" t="s">
        <v>155</v>
      </c>
      <c r="AU664" s="23" t="s">
        <v>79</v>
      </c>
    </row>
    <row r="665" spans="2:51" s="11" customFormat="1" ht="13.5">
      <c r="B665" s="235"/>
      <c r="C665" s="236"/>
      <c r="D665" s="232" t="s">
        <v>157</v>
      </c>
      <c r="E665" s="237" t="s">
        <v>21</v>
      </c>
      <c r="F665" s="238" t="s">
        <v>1036</v>
      </c>
      <c r="G665" s="236"/>
      <c r="H665" s="239">
        <v>578.981</v>
      </c>
      <c r="I665" s="240"/>
      <c r="J665" s="236"/>
      <c r="K665" s="236"/>
      <c r="L665" s="241"/>
      <c r="M665" s="242"/>
      <c r="N665" s="243"/>
      <c r="O665" s="243"/>
      <c r="P665" s="243"/>
      <c r="Q665" s="243"/>
      <c r="R665" s="243"/>
      <c r="S665" s="243"/>
      <c r="T665" s="244"/>
      <c r="AT665" s="245" t="s">
        <v>157</v>
      </c>
      <c r="AU665" s="245" t="s">
        <v>79</v>
      </c>
      <c r="AV665" s="11" t="s">
        <v>79</v>
      </c>
      <c r="AW665" s="11" t="s">
        <v>33</v>
      </c>
      <c r="AX665" s="11" t="s">
        <v>69</v>
      </c>
      <c r="AY665" s="245" t="s">
        <v>146</v>
      </c>
    </row>
    <row r="666" spans="2:51" s="11" customFormat="1" ht="13.5">
      <c r="B666" s="235"/>
      <c r="C666" s="236"/>
      <c r="D666" s="232" t="s">
        <v>157</v>
      </c>
      <c r="E666" s="237" t="s">
        <v>21</v>
      </c>
      <c r="F666" s="238" t="s">
        <v>1037</v>
      </c>
      <c r="G666" s="236"/>
      <c r="H666" s="239">
        <v>19.55</v>
      </c>
      <c r="I666" s="240"/>
      <c r="J666" s="236"/>
      <c r="K666" s="236"/>
      <c r="L666" s="241"/>
      <c r="M666" s="242"/>
      <c r="N666" s="243"/>
      <c r="O666" s="243"/>
      <c r="P666" s="243"/>
      <c r="Q666" s="243"/>
      <c r="R666" s="243"/>
      <c r="S666" s="243"/>
      <c r="T666" s="244"/>
      <c r="AT666" s="245" t="s">
        <v>157</v>
      </c>
      <c r="AU666" s="245" t="s">
        <v>79</v>
      </c>
      <c r="AV666" s="11" t="s">
        <v>79</v>
      </c>
      <c r="AW666" s="11" t="s">
        <v>33</v>
      </c>
      <c r="AX666" s="11" t="s">
        <v>69</v>
      </c>
      <c r="AY666" s="245" t="s">
        <v>146</v>
      </c>
    </row>
    <row r="667" spans="2:51" s="11" customFormat="1" ht="13.5">
      <c r="B667" s="235"/>
      <c r="C667" s="236"/>
      <c r="D667" s="232" t="s">
        <v>157</v>
      </c>
      <c r="E667" s="237" t="s">
        <v>21</v>
      </c>
      <c r="F667" s="238" t="s">
        <v>1038</v>
      </c>
      <c r="G667" s="236"/>
      <c r="H667" s="239">
        <v>100</v>
      </c>
      <c r="I667" s="240"/>
      <c r="J667" s="236"/>
      <c r="K667" s="236"/>
      <c r="L667" s="241"/>
      <c r="M667" s="242"/>
      <c r="N667" s="243"/>
      <c r="O667" s="243"/>
      <c r="P667" s="243"/>
      <c r="Q667" s="243"/>
      <c r="R667" s="243"/>
      <c r="S667" s="243"/>
      <c r="T667" s="244"/>
      <c r="AT667" s="245" t="s">
        <v>157</v>
      </c>
      <c r="AU667" s="245" t="s">
        <v>79</v>
      </c>
      <c r="AV667" s="11" t="s">
        <v>79</v>
      </c>
      <c r="AW667" s="11" t="s">
        <v>33</v>
      </c>
      <c r="AX667" s="11" t="s">
        <v>69</v>
      </c>
      <c r="AY667" s="245" t="s">
        <v>146</v>
      </c>
    </row>
    <row r="668" spans="2:51" s="12" customFormat="1" ht="13.5">
      <c r="B668" s="246"/>
      <c r="C668" s="247"/>
      <c r="D668" s="232" t="s">
        <v>157</v>
      </c>
      <c r="E668" s="248" t="s">
        <v>21</v>
      </c>
      <c r="F668" s="249" t="s">
        <v>186</v>
      </c>
      <c r="G668" s="247"/>
      <c r="H668" s="250">
        <v>698.531</v>
      </c>
      <c r="I668" s="251"/>
      <c r="J668" s="247"/>
      <c r="K668" s="247"/>
      <c r="L668" s="252"/>
      <c r="M668" s="253"/>
      <c r="N668" s="254"/>
      <c r="O668" s="254"/>
      <c r="P668" s="254"/>
      <c r="Q668" s="254"/>
      <c r="R668" s="254"/>
      <c r="S668" s="254"/>
      <c r="T668" s="255"/>
      <c r="AT668" s="256" t="s">
        <v>157</v>
      </c>
      <c r="AU668" s="256" t="s">
        <v>79</v>
      </c>
      <c r="AV668" s="12" t="s">
        <v>161</v>
      </c>
      <c r="AW668" s="12" t="s">
        <v>33</v>
      </c>
      <c r="AX668" s="12" t="s">
        <v>77</v>
      </c>
      <c r="AY668" s="256" t="s">
        <v>146</v>
      </c>
    </row>
    <row r="669" spans="2:63" s="10" customFormat="1" ht="37.4" customHeight="1">
      <c r="B669" s="204"/>
      <c r="C669" s="205"/>
      <c r="D669" s="206" t="s">
        <v>68</v>
      </c>
      <c r="E669" s="207" t="s">
        <v>389</v>
      </c>
      <c r="F669" s="207" t="s">
        <v>389</v>
      </c>
      <c r="G669" s="205"/>
      <c r="H669" s="205"/>
      <c r="I669" s="208"/>
      <c r="J669" s="209">
        <f>BK669</f>
        <v>0</v>
      </c>
      <c r="K669" s="205"/>
      <c r="L669" s="210"/>
      <c r="M669" s="211"/>
      <c r="N669" s="212"/>
      <c r="O669" s="212"/>
      <c r="P669" s="213">
        <f>P670</f>
        <v>0</v>
      </c>
      <c r="Q669" s="212"/>
      <c r="R669" s="213">
        <f>R670</f>
        <v>0</v>
      </c>
      <c r="S669" s="212"/>
      <c r="T669" s="214">
        <f>T670</f>
        <v>0</v>
      </c>
      <c r="AR669" s="215" t="s">
        <v>164</v>
      </c>
      <c r="AT669" s="216" t="s">
        <v>68</v>
      </c>
      <c r="AU669" s="216" t="s">
        <v>69</v>
      </c>
      <c r="AY669" s="215" t="s">
        <v>146</v>
      </c>
      <c r="BK669" s="217">
        <f>BK670</f>
        <v>0</v>
      </c>
    </row>
    <row r="670" spans="2:63" s="10" customFormat="1" ht="19.9" customHeight="1">
      <c r="B670" s="204"/>
      <c r="C670" s="205"/>
      <c r="D670" s="206" t="s">
        <v>68</v>
      </c>
      <c r="E670" s="218" t="s">
        <v>1039</v>
      </c>
      <c r="F670" s="218" t="s">
        <v>1040</v>
      </c>
      <c r="G670" s="205"/>
      <c r="H670" s="205"/>
      <c r="I670" s="208"/>
      <c r="J670" s="219">
        <f>BK670</f>
        <v>0</v>
      </c>
      <c r="K670" s="205"/>
      <c r="L670" s="210"/>
      <c r="M670" s="211"/>
      <c r="N670" s="212"/>
      <c r="O670" s="212"/>
      <c r="P670" s="213">
        <f>SUM(P671:P672)</f>
        <v>0</v>
      </c>
      <c r="Q670" s="212"/>
      <c r="R670" s="213">
        <f>SUM(R671:R672)</f>
        <v>0</v>
      </c>
      <c r="S670" s="212"/>
      <c r="T670" s="214">
        <f>SUM(T671:T672)</f>
        <v>0</v>
      </c>
      <c r="AR670" s="215" t="s">
        <v>164</v>
      </c>
      <c r="AT670" s="216" t="s">
        <v>68</v>
      </c>
      <c r="AU670" s="216" t="s">
        <v>77</v>
      </c>
      <c r="AY670" s="215" t="s">
        <v>146</v>
      </c>
      <c r="BK670" s="217">
        <f>SUM(BK671:BK672)</f>
        <v>0</v>
      </c>
    </row>
    <row r="671" spans="2:65" s="1" customFormat="1" ht="16.5" customHeight="1">
      <c r="B671" s="45"/>
      <c r="C671" s="220" t="s">
        <v>1041</v>
      </c>
      <c r="D671" s="220" t="s">
        <v>148</v>
      </c>
      <c r="E671" s="221" t="s">
        <v>1042</v>
      </c>
      <c r="F671" s="222" t="s">
        <v>1043</v>
      </c>
      <c r="G671" s="223" t="s">
        <v>433</v>
      </c>
      <c r="H671" s="224">
        <v>1</v>
      </c>
      <c r="I671" s="225"/>
      <c r="J671" s="226">
        <f>ROUND(I671*H671,2)</f>
        <v>0</v>
      </c>
      <c r="K671" s="222" t="s">
        <v>21</v>
      </c>
      <c r="L671" s="71"/>
      <c r="M671" s="227" t="s">
        <v>21</v>
      </c>
      <c r="N671" s="228" t="s">
        <v>40</v>
      </c>
      <c r="O671" s="46"/>
      <c r="P671" s="229">
        <f>O671*H671</f>
        <v>0</v>
      </c>
      <c r="Q671" s="229">
        <v>0</v>
      </c>
      <c r="R671" s="229">
        <f>Q671*H671</f>
        <v>0</v>
      </c>
      <c r="S671" s="229">
        <v>0</v>
      </c>
      <c r="T671" s="230">
        <f>S671*H671</f>
        <v>0</v>
      </c>
      <c r="AR671" s="23" t="s">
        <v>580</v>
      </c>
      <c r="AT671" s="23" t="s">
        <v>148</v>
      </c>
      <c r="AU671" s="23" t="s">
        <v>79</v>
      </c>
      <c r="AY671" s="23" t="s">
        <v>146</v>
      </c>
      <c r="BE671" s="231">
        <f>IF(N671="základní",J671,0)</f>
        <v>0</v>
      </c>
      <c r="BF671" s="231">
        <f>IF(N671="snížená",J671,0)</f>
        <v>0</v>
      </c>
      <c r="BG671" s="231">
        <f>IF(N671="zákl. přenesená",J671,0)</f>
        <v>0</v>
      </c>
      <c r="BH671" s="231">
        <f>IF(N671="sníž. přenesená",J671,0)</f>
        <v>0</v>
      </c>
      <c r="BI671" s="231">
        <f>IF(N671="nulová",J671,0)</f>
        <v>0</v>
      </c>
      <c r="BJ671" s="23" t="s">
        <v>77</v>
      </c>
      <c r="BK671" s="231">
        <f>ROUND(I671*H671,2)</f>
        <v>0</v>
      </c>
      <c r="BL671" s="23" t="s">
        <v>580</v>
      </c>
      <c r="BM671" s="23" t="s">
        <v>1044</v>
      </c>
    </row>
    <row r="672" spans="2:47" s="1" customFormat="1" ht="13.5">
      <c r="B672" s="45"/>
      <c r="C672" s="73"/>
      <c r="D672" s="232" t="s">
        <v>155</v>
      </c>
      <c r="E672" s="73"/>
      <c r="F672" s="233" t="s">
        <v>1043</v>
      </c>
      <c r="G672" s="73"/>
      <c r="H672" s="73"/>
      <c r="I672" s="190"/>
      <c r="J672" s="73"/>
      <c r="K672" s="73"/>
      <c r="L672" s="71"/>
      <c r="M672" s="279"/>
      <c r="N672" s="280"/>
      <c r="O672" s="280"/>
      <c r="P672" s="280"/>
      <c r="Q672" s="280"/>
      <c r="R672" s="280"/>
      <c r="S672" s="280"/>
      <c r="T672" s="281"/>
      <c r="AT672" s="23" t="s">
        <v>155</v>
      </c>
      <c r="AU672" s="23" t="s">
        <v>79</v>
      </c>
    </row>
    <row r="673" spans="2:12" s="1" customFormat="1" ht="6.95" customHeight="1">
      <c r="B673" s="66"/>
      <c r="C673" s="67"/>
      <c r="D673" s="67"/>
      <c r="E673" s="67"/>
      <c r="F673" s="67"/>
      <c r="G673" s="67"/>
      <c r="H673" s="67"/>
      <c r="I673" s="165"/>
      <c r="J673" s="67"/>
      <c r="K673" s="67"/>
      <c r="L673" s="71"/>
    </row>
  </sheetData>
  <sheetProtection password="CC35" sheet="1" objects="1" scenarios="1" formatColumns="0" formatRows="0" autoFilter="0"/>
  <autoFilter ref="C99:K672"/>
  <mergeCells count="10">
    <mergeCell ref="E7:H7"/>
    <mergeCell ref="E9:H9"/>
    <mergeCell ref="E24:H24"/>
    <mergeCell ref="E45:H45"/>
    <mergeCell ref="E47:H47"/>
    <mergeCell ref="J51:J52"/>
    <mergeCell ref="E90:H90"/>
    <mergeCell ref="E92:H92"/>
    <mergeCell ref="G1:H1"/>
    <mergeCell ref="L2:V2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Obchodní akademie Plzeň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1045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ROUND(J85,2)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ROUND(SUM(BE85:BE246),2)</f>
        <v>0</v>
      </c>
      <c r="G30" s="46"/>
      <c r="H30" s="46"/>
      <c r="I30" s="157">
        <v>0.21</v>
      </c>
      <c r="J30" s="156">
        <f>ROUND(ROUND((SUM(BE85:BE246)),2)*I30,2)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ROUND(SUM(BF85:BF246),2)</f>
        <v>0</v>
      </c>
      <c r="G31" s="46"/>
      <c r="H31" s="46"/>
      <c r="I31" s="157">
        <v>0.15</v>
      </c>
      <c r="J31" s="156">
        <f>ROUND(ROUND((SUM(BF85:BF246)),2)*I31,2)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ROUND(SUM(BG85:BG246),2)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ROUND(SUM(BH85:BH246),2)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ROUND(SUM(BI85:BI246),2)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Obchodní akademie Plzeň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02 - D.1.4 - SILNORPOUDÁ ELEKTROINSTALACE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J85</f>
        <v>0</v>
      </c>
      <c r="K56" s="50"/>
      <c r="AU56" s="23" t="s">
        <v>105</v>
      </c>
    </row>
    <row r="57" spans="2:11" s="7" customFormat="1" ht="24.95" customHeight="1">
      <c r="B57" s="176"/>
      <c r="C57" s="177"/>
      <c r="D57" s="178" t="s">
        <v>106</v>
      </c>
      <c r="E57" s="179"/>
      <c r="F57" s="179"/>
      <c r="G57" s="179"/>
      <c r="H57" s="179"/>
      <c r="I57" s="180"/>
      <c r="J57" s="181">
        <f>J86</f>
        <v>0</v>
      </c>
      <c r="K57" s="182"/>
    </row>
    <row r="58" spans="2:11" s="8" customFormat="1" ht="19.9" customHeight="1">
      <c r="B58" s="183"/>
      <c r="C58" s="184"/>
      <c r="D58" s="185" t="s">
        <v>1046</v>
      </c>
      <c r="E58" s="186"/>
      <c r="F58" s="186"/>
      <c r="G58" s="186"/>
      <c r="H58" s="186"/>
      <c r="I58" s="187"/>
      <c r="J58" s="188">
        <f>J87</f>
        <v>0</v>
      </c>
      <c r="K58" s="189"/>
    </row>
    <row r="59" spans="2:11" s="7" customFormat="1" ht="24.95" customHeight="1">
      <c r="B59" s="176"/>
      <c r="C59" s="177"/>
      <c r="D59" s="178" t="s">
        <v>115</v>
      </c>
      <c r="E59" s="179"/>
      <c r="F59" s="179"/>
      <c r="G59" s="179"/>
      <c r="H59" s="179"/>
      <c r="I59" s="180"/>
      <c r="J59" s="181">
        <f>J90</f>
        <v>0</v>
      </c>
      <c r="K59" s="182"/>
    </row>
    <row r="60" spans="2:11" s="8" customFormat="1" ht="19.9" customHeight="1">
      <c r="B60" s="183"/>
      <c r="C60" s="184"/>
      <c r="D60" s="185" t="s">
        <v>1047</v>
      </c>
      <c r="E60" s="186"/>
      <c r="F60" s="186"/>
      <c r="G60" s="186"/>
      <c r="H60" s="186"/>
      <c r="I60" s="187"/>
      <c r="J60" s="188">
        <f>J91</f>
        <v>0</v>
      </c>
      <c r="K60" s="189"/>
    </row>
    <row r="61" spans="2:11" s="8" customFormat="1" ht="19.9" customHeight="1">
      <c r="B61" s="183"/>
      <c r="C61" s="184"/>
      <c r="D61" s="185" t="s">
        <v>1048</v>
      </c>
      <c r="E61" s="186"/>
      <c r="F61" s="186"/>
      <c r="G61" s="186"/>
      <c r="H61" s="186"/>
      <c r="I61" s="187"/>
      <c r="J61" s="188">
        <f>J94</f>
        <v>0</v>
      </c>
      <c r="K61" s="189"/>
    </row>
    <row r="62" spans="2:11" s="8" customFormat="1" ht="19.9" customHeight="1">
      <c r="B62" s="183"/>
      <c r="C62" s="184"/>
      <c r="D62" s="185" t="s">
        <v>1049</v>
      </c>
      <c r="E62" s="186"/>
      <c r="F62" s="186"/>
      <c r="G62" s="186"/>
      <c r="H62" s="186"/>
      <c r="I62" s="187"/>
      <c r="J62" s="188">
        <f>J99</f>
        <v>0</v>
      </c>
      <c r="K62" s="189"/>
    </row>
    <row r="63" spans="2:11" s="7" customFormat="1" ht="24.95" customHeight="1">
      <c r="B63" s="176"/>
      <c r="C63" s="177"/>
      <c r="D63" s="178" t="s">
        <v>1050</v>
      </c>
      <c r="E63" s="179"/>
      <c r="F63" s="179"/>
      <c r="G63" s="179"/>
      <c r="H63" s="179"/>
      <c r="I63" s="180"/>
      <c r="J63" s="181">
        <f>J102</f>
        <v>0</v>
      </c>
      <c r="K63" s="182"/>
    </row>
    <row r="64" spans="2:11" s="8" customFormat="1" ht="19.9" customHeight="1">
      <c r="B64" s="183"/>
      <c r="C64" s="184"/>
      <c r="D64" s="185" t="s">
        <v>1051</v>
      </c>
      <c r="E64" s="186"/>
      <c r="F64" s="186"/>
      <c r="G64" s="186"/>
      <c r="H64" s="186"/>
      <c r="I64" s="187"/>
      <c r="J64" s="188">
        <f>J103</f>
        <v>0</v>
      </c>
      <c r="K64" s="189"/>
    </row>
    <row r="65" spans="2:11" s="8" customFormat="1" ht="19.9" customHeight="1">
      <c r="B65" s="183"/>
      <c r="C65" s="184"/>
      <c r="D65" s="185" t="s">
        <v>1052</v>
      </c>
      <c r="E65" s="186"/>
      <c r="F65" s="186"/>
      <c r="G65" s="186"/>
      <c r="H65" s="186"/>
      <c r="I65" s="187"/>
      <c r="J65" s="188">
        <f>J232</f>
        <v>0</v>
      </c>
      <c r="K65" s="189"/>
    </row>
    <row r="66" spans="2:11" s="1" customFormat="1" ht="21.8" customHeight="1">
      <c r="B66" s="45"/>
      <c r="C66" s="46"/>
      <c r="D66" s="46"/>
      <c r="E66" s="46"/>
      <c r="F66" s="46"/>
      <c r="G66" s="46"/>
      <c r="H66" s="46"/>
      <c r="I66" s="143"/>
      <c r="J66" s="46"/>
      <c r="K66" s="50"/>
    </row>
    <row r="67" spans="2:11" s="1" customFormat="1" ht="6.95" customHeight="1">
      <c r="B67" s="66"/>
      <c r="C67" s="67"/>
      <c r="D67" s="67"/>
      <c r="E67" s="67"/>
      <c r="F67" s="67"/>
      <c r="G67" s="67"/>
      <c r="H67" s="67"/>
      <c r="I67" s="165"/>
      <c r="J67" s="67"/>
      <c r="K67" s="68"/>
    </row>
    <row r="71" spans="2:12" s="1" customFormat="1" ht="6.95" customHeight="1">
      <c r="B71" s="69"/>
      <c r="C71" s="70"/>
      <c r="D71" s="70"/>
      <c r="E71" s="70"/>
      <c r="F71" s="70"/>
      <c r="G71" s="70"/>
      <c r="H71" s="70"/>
      <c r="I71" s="168"/>
      <c r="J71" s="70"/>
      <c r="K71" s="70"/>
      <c r="L71" s="71"/>
    </row>
    <row r="72" spans="2:12" s="1" customFormat="1" ht="36.95" customHeight="1">
      <c r="B72" s="45"/>
      <c r="C72" s="72" t="s">
        <v>130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4.4" customHeight="1">
      <c r="B74" s="45"/>
      <c r="C74" s="75" t="s">
        <v>18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6.5" customHeight="1">
      <c r="B75" s="45"/>
      <c r="C75" s="73"/>
      <c r="D75" s="73"/>
      <c r="E75" s="191" t="str">
        <f>E7</f>
        <v>Obchodní akademie Plzeň</v>
      </c>
      <c r="F75" s="75"/>
      <c r="G75" s="75"/>
      <c r="H75" s="75"/>
      <c r="I75" s="190"/>
      <c r="J75" s="73"/>
      <c r="K75" s="73"/>
      <c r="L75" s="71"/>
    </row>
    <row r="76" spans="2:12" s="1" customFormat="1" ht="14.4" customHeight="1">
      <c r="B76" s="45"/>
      <c r="C76" s="75" t="s">
        <v>99</v>
      </c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7.25" customHeight="1">
      <c r="B77" s="45"/>
      <c r="C77" s="73"/>
      <c r="D77" s="73"/>
      <c r="E77" s="81" t="str">
        <f>E9</f>
        <v>02 - D.1.4 - SILNORPOUDÁ ELEKTROINSTALACE</v>
      </c>
      <c r="F77" s="73"/>
      <c r="G77" s="73"/>
      <c r="H77" s="73"/>
      <c r="I77" s="190"/>
      <c r="J77" s="73"/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8" customHeight="1">
      <c r="B79" s="45"/>
      <c r="C79" s="75" t="s">
        <v>23</v>
      </c>
      <c r="D79" s="73"/>
      <c r="E79" s="73"/>
      <c r="F79" s="192" t="str">
        <f>F12</f>
        <v xml:space="preserve"> </v>
      </c>
      <c r="G79" s="73"/>
      <c r="H79" s="73"/>
      <c r="I79" s="193" t="s">
        <v>25</v>
      </c>
      <c r="J79" s="84" t="str">
        <f>IF(J12="","",J12)</f>
        <v>1. 2. 2018</v>
      </c>
      <c r="K79" s="73"/>
      <c r="L79" s="71"/>
    </row>
    <row r="80" spans="2:12" s="1" customFormat="1" ht="6.95" customHeight="1">
      <c r="B80" s="45"/>
      <c r="C80" s="73"/>
      <c r="D80" s="73"/>
      <c r="E80" s="73"/>
      <c r="F80" s="73"/>
      <c r="G80" s="73"/>
      <c r="H80" s="73"/>
      <c r="I80" s="190"/>
      <c r="J80" s="73"/>
      <c r="K80" s="73"/>
      <c r="L80" s="71"/>
    </row>
    <row r="81" spans="2:12" s="1" customFormat="1" ht="13.5">
      <c r="B81" s="45"/>
      <c r="C81" s="75" t="s">
        <v>27</v>
      </c>
      <c r="D81" s="73"/>
      <c r="E81" s="73"/>
      <c r="F81" s="192" t="str">
        <f>E15</f>
        <v xml:space="preserve"> </v>
      </c>
      <c r="G81" s="73"/>
      <c r="H81" s="73"/>
      <c r="I81" s="193" t="s">
        <v>32</v>
      </c>
      <c r="J81" s="192" t="str">
        <f>E21</f>
        <v xml:space="preserve"> </v>
      </c>
      <c r="K81" s="73"/>
      <c r="L81" s="71"/>
    </row>
    <row r="82" spans="2:12" s="1" customFormat="1" ht="14.4" customHeight="1">
      <c r="B82" s="45"/>
      <c r="C82" s="75" t="s">
        <v>30</v>
      </c>
      <c r="D82" s="73"/>
      <c r="E82" s="73"/>
      <c r="F82" s="192" t="str">
        <f>IF(E18="","",E18)</f>
        <v/>
      </c>
      <c r="G82" s="73"/>
      <c r="H82" s="73"/>
      <c r="I82" s="190"/>
      <c r="J82" s="73"/>
      <c r="K82" s="73"/>
      <c r="L82" s="71"/>
    </row>
    <row r="83" spans="2:12" s="1" customFormat="1" ht="10.3" customHeight="1">
      <c r="B83" s="45"/>
      <c r="C83" s="73"/>
      <c r="D83" s="73"/>
      <c r="E83" s="73"/>
      <c r="F83" s="73"/>
      <c r="G83" s="73"/>
      <c r="H83" s="73"/>
      <c r="I83" s="190"/>
      <c r="J83" s="73"/>
      <c r="K83" s="73"/>
      <c r="L83" s="71"/>
    </row>
    <row r="84" spans="2:20" s="9" customFormat="1" ht="29.25" customHeight="1">
      <c r="B84" s="194"/>
      <c r="C84" s="195" t="s">
        <v>131</v>
      </c>
      <c r="D84" s="196" t="s">
        <v>54</v>
      </c>
      <c r="E84" s="196" t="s">
        <v>50</v>
      </c>
      <c r="F84" s="196" t="s">
        <v>132</v>
      </c>
      <c r="G84" s="196" t="s">
        <v>133</v>
      </c>
      <c r="H84" s="196" t="s">
        <v>134</v>
      </c>
      <c r="I84" s="197" t="s">
        <v>135</v>
      </c>
      <c r="J84" s="196" t="s">
        <v>103</v>
      </c>
      <c r="K84" s="198" t="s">
        <v>136</v>
      </c>
      <c r="L84" s="199"/>
      <c r="M84" s="101" t="s">
        <v>137</v>
      </c>
      <c r="N84" s="102" t="s">
        <v>39</v>
      </c>
      <c r="O84" s="102" t="s">
        <v>138</v>
      </c>
      <c r="P84" s="102" t="s">
        <v>139</v>
      </c>
      <c r="Q84" s="102" t="s">
        <v>140</v>
      </c>
      <c r="R84" s="102" t="s">
        <v>141</v>
      </c>
      <c r="S84" s="102" t="s">
        <v>142</v>
      </c>
      <c r="T84" s="103" t="s">
        <v>143</v>
      </c>
    </row>
    <row r="85" spans="2:63" s="1" customFormat="1" ht="29.25" customHeight="1">
      <c r="B85" s="45"/>
      <c r="C85" s="107" t="s">
        <v>104</v>
      </c>
      <c r="D85" s="73"/>
      <c r="E85" s="73"/>
      <c r="F85" s="73"/>
      <c r="G85" s="73"/>
      <c r="H85" s="73"/>
      <c r="I85" s="190"/>
      <c r="J85" s="200">
        <f>BK85</f>
        <v>0</v>
      </c>
      <c r="K85" s="73"/>
      <c r="L85" s="71"/>
      <c r="M85" s="104"/>
      <c r="N85" s="105"/>
      <c r="O85" s="105"/>
      <c r="P85" s="201">
        <f>P86+P90+P102</f>
        <v>0</v>
      </c>
      <c r="Q85" s="105"/>
      <c r="R85" s="201">
        <f>R86+R90+R102</f>
        <v>0</v>
      </c>
      <c r="S85" s="105"/>
      <c r="T85" s="202">
        <f>T86+T90+T102</f>
        <v>0</v>
      </c>
      <c r="AT85" s="23" t="s">
        <v>68</v>
      </c>
      <c r="AU85" s="23" t="s">
        <v>105</v>
      </c>
      <c r="BK85" s="203">
        <f>BK86+BK90+BK102</f>
        <v>0</v>
      </c>
    </row>
    <row r="86" spans="2:63" s="10" customFormat="1" ht="37.4" customHeight="1">
      <c r="B86" s="204"/>
      <c r="C86" s="205"/>
      <c r="D86" s="206" t="s">
        <v>68</v>
      </c>
      <c r="E86" s="207" t="s">
        <v>144</v>
      </c>
      <c r="F86" s="207" t="s">
        <v>145</v>
      </c>
      <c r="G86" s="205"/>
      <c r="H86" s="205"/>
      <c r="I86" s="208"/>
      <c r="J86" s="209">
        <f>BK86</f>
        <v>0</v>
      </c>
      <c r="K86" s="205"/>
      <c r="L86" s="210"/>
      <c r="M86" s="211"/>
      <c r="N86" s="212"/>
      <c r="O86" s="212"/>
      <c r="P86" s="213">
        <f>P87</f>
        <v>0</v>
      </c>
      <c r="Q86" s="212"/>
      <c r="R86" s="213">
        <f>R87</f>
        <v>0</v>
      </c>
      <c r="S86" s="212"/>
      <c r="T86" s="214">
        <f>T87</f>
        <v>0</v>
      </c>
      <c r="AR86" s="215" t="s">
        <v>77</v>
      </c>
      <c r="AT86" s="216" t="s">
        <v>68</v>
      </c>
      <c r="AU86" s="216" t="s">
        <v>69</v>
      </c>
      <c r="AY86" s="215" t="s">
        <v>146</v>
      </c>
      <c r="BK86" s="217">
        <f>BK87</f>
        <v>0</v>
      </c>
    </row>
    <row r="87" spans="2:63" s="10" customFormat="1" ht="19.9" customHeight="1">
      <c r="B87" s="204"/>
      <c r="C87" s="205"/>
      <c r="D87" s="206" t="s">
        <v>68</v>
      </c>
      <c r="E87" s="218" t="s">
        <v>68</v>
      </c>
      <c r="F87" s="218" t="s">
        <v>1053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SUM(P88:P89)</f>
        <v>0</v>
      </c>
      <c r="Q87" s="212"/>
      <c r="R87" s="213">
        <f>SUM(R88:R89)</f>
        <v>0</v>
      </c>
      <c r="S87" s="212"/>
      <c r="T87" s="214">
        <f>SUM(T88:T89)</f>
        <v>0</v>
      </c>
      <c r="AR87" s="215" t="s">
        <v>77</v>
      </c>
      <c r="AT87" s="216" t="s">
        <v>68</v>
      </c>
      <c r="AU87" s="216" t="s">
        <v>77</v>
      </c>
      <c r="AY87" s="215" t="s">
        <v>146</v>
      </c>
      <c r="BK87" s="217">
        <f>SUM(BK88:BK89)</f>
        <v>0</v>
      </c>
    </row>
    <row r="88" spans="2:65" s="1" customFormat="1" ht="16.5" customHeight="1">
      <c r="B88" s="45"/>
      <c r="C88" s="220" t="s">
        <v>77</v>
      </c>
      <c r="D88" s="220" t="s">
        <v>148</v>
      </c>
      <c r="E88" s="221" t="s">
        <v>1054</v>
      </c>
      <c r="F88" s="222" t="s">
        <v>1055</v>
      </c>
      <c r="G88" s="223" t="s">
        <v>1056</v>
      </c>
      <c r="H88" s="224">
        <v>50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161</v>
      </c>
      <c r="AT88" s="23" t="s">
        <v>148</v>
      </c>
      <c r="AU88" s="23" t="s">
        <v>79</v>
      </c>
      <c r="AY88" s="23" t="s">
        <v>146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161</v>
      </c>
      <c r="BM88" s="23" t="s">
        <v>79</v>
      </c>
    </row>
    <row r="89" spans="2:47" s="1" customFormat="1" ht="13.5">
      <c r="B89" s="45"/>
      <c r="C89" s="73"/>
      <c r="D89" s="232" t="s">
        <v>155</v>
      </c>
      <c r="E89" s="73"/>
      <c r="F89" s="233" t="s">
        <v>1055</v>
      </c>
      <c r="G89" s="73"/>
      <c r="H89" s="73"/>
      <c r="I89" s="190"/>
      <c r="J89" s="73"/>
      <c r="K89" s="73"/>
      <c r="L89" s="71"/>
      <c r="M89" s="234"/>
      <c r="N89" s="46"/>
      <c r="O89" s="46"/>
      <c r="P89" s="46"/>
      <c r="Q89" s="46"/>
      <c r="R89" s="46"/>
      <c r="S89" s="46"/>
      <c r="T89" s="94"/>
      <c r="AT89" s="23" t="s">
        <v>155</v>
      </c>
      <c r="AU89" s="23" t="s">
        <v>79</v>
      </c>
    </row>
    <row r="90" spans="2:63" s="10" customFormat="1" ht="37.4" customHeight="1">
      <c r="B90" s="204"/>
      <c r="C90" s="205"/>
      <c r="D90" s="206" t="s">
        <v>68</v>
      </c>
      <c r="E90" s="207" t="s">
        <v>621</v>
      </c>
      <c r="F90" s="207" t="s">
        <v>622</v>
      </c>
      <c r="G90" s="205"/>
      <c r="H90" s="205"/>
      <c r="I90" s="208"/>
      <c r="J90" s="209">
        <f>BK90</f>
        <v>0</v>
      </c>
      <c r="K90" s="205"/>
      <c r="L90" s="210"/>
      <c r="M90" s="211"/>
      <c r="N90" s="212"/>
      <c r="O90" s="212"/>
      <c r="P90" s="213">
        <f>P91+P94+P99</f>
        <v>0</v>
      </c>
      <c r="Q90" s="212"/>
      <c r="R90" s="213">
        <f>R91+R94+R99</f>
        <v>0</v>
      </c>
      <c r="S90" s="212"/>
      <c r="T90" s="214">
        <f>T91+T94+T99</f>
        <v>0</v>
      </c>
      <c r="AR90" s="215" t="s">
        <v>79</v>
      </c>
      <c r="AT90" s="216" t="s">
        <v>68</v>
      </c>
      <c r="AU90" s="216" t="s">
        <v>69</v>
      </c>
      <c r="AY90" s="215" t="s">
        <v>146</v>
      </c>
      <c r="BK90" s="217">
        <f>BK91+BK94+BK99</f>
        <v>0</v>
      </c>
    </row>
    <row r="91" spans="2:63" s="10" customFormat="1" ht="19.9" customHeight="1">
      <c r="B91" s="204"/>
      <c r="C91" s="205"/>
      <c r="D91" s="206" t="s">
        <v>68</v>
      </c>
      <c r="E91" s="218" t="s">
        <v>1057</v>
      </c>
      <c r="F91" s="218" t="s">
        <v>1058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SUM(P92:P93)</f>
        <v>0</v>
      </c>
      <c r="Q91" s="212"/>
      <c r="R91" s="213">
        <f>SUM(R92:R93)</f>
        <v>0</v>
      </c>
      <c r="S91" s="212"/>
      <c r="T91" s="214">
        <f>SUM(T92:T93)</f>
        <v>0</v>
      </c>
      <c r="AR91" s="215" t="s">
        <v>79</v>
      </c>
      <c r="AT91" s="216" t="s">
        <v>68</v>
      </c>
      <c r="AU91" s="216" t="s">
        <v>77</v>
      </c>
      <c r="AY91" s="215" t="s">
        <v>146</v>
      </c>
      <c r="BK91" s="217">
        <f>SUM(BK92:BK93)</f>
        <v>0</v>
      </c>
    </row>
    <row r="92" spans="2:65" s="1" customFormat="1" ht="16.5" customHeight="1">
      <c r="B92" s="45"/>
      <c r="C92" s="220" t="s">
        <v>79</v>
      </c>
      <c r="D92" s="220" t="s">
        <v>148</v>
      </c>
      <c r="E92" s="221" t="s">
        <v>1059</v>
      </c>
      <c r="F92" s="222" t="s">
        <v>1060</v>
      </c>
      <c r="G92" s="223" t="s">
        <v>433</v>
      </c>
      <c r="H92" s="224">
        <v>1</v>
      </c>
      <c r="I92" s="225"/>
      <c r="J92" s="226">
        <f>ROUND(I92*H92,2)</f>
        <v>0</v>
      </c>
      <c r="K92" s="222" t="s">
        <v>919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153</v>
      </c>
      <c r="AT92" s="23" t="s">
        <v>148</v>
      </c>
      <c r="AU92" s="23" t="s">
        <v>79</v>
      </c>
      <c r="AY92" s="23" t="s">
        <v>146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153</v>
      </c>
      <c r="BM92" s="23" t="s">
        <v>180</v>
      </c>
    </row>
    <row r="93" spans="2:47" s="1" customFormat="1" ht="13.5">
      <c r="B93" s="45"/>
      <c r="C93" s="73"/>
      <c r="D93" s="232" t="s">
        <v>155</v>
      </c>
      <c r="E93" s="73"/>
      <c r="F93" s="233" t="s">
        <v>1061</v>
      </c>
      <c r="G93" s="73"/>
      <c r="H93" s="73"/>
      <c r="I93" s="190"/>
      <c r="J93" s="73"/>
      <c r="K93" s="73"/>
      <c r="L93" s="71"/>
      <c r="M93" s="234"/>
      <c r="N93" s="46"/>
      <c r="O93" s="46"/>
      <c r="P93" s="46"/>
      <c r="Q93" s="46"/>
      <c r="R93" s="46"/>
      <c r="S93" s="46"/>
      <c r="T93" s="94"/>
      <c r="AT93" s="23" t="s">
        <v>155</v>
      </c>
      <c r="AU93" s="23" t="s">
        <v>79</v>
      </c>
    </row>
    <row r="94" spans="2:63" s="10" customFormat="1" ht="29.85" customHeight="1">
      <c r="B94" s="204"/>
      <c r="C94" s="205"/>
      <c r="D94" s="206" t="s">
        <v>68</v>
      </c>
      <c r="E94" s="218" t="s">
        <v>1062</v>
      </c>
      <c r="F94" s="218" t="s">
        <v>1063</v>
      </c>
      <c r="G94" s="205"/>
      <c r="H94" s="205"/>
      <c r="I94" s="208"/>
      <c r="J94" s="219">
        <f>BK94</f>
        <v>0</v>
      </c>
      <c r="K94" s="205"/>
      <c r="L94" s="210"/>
      <c r="M94" s="211"/>
      <c r="N94" s="212"/>
      <c r="O94" s="212"/>
      <c r="P94" s="213">
        <f>SUM(P95:P98)</f>
        <v>0</v>
      </c>
      <c r="Q94" s="212"/>
      <c r="R94" s="213">
        <f>SUM(R95:R98)</f>
        <v>0</v>
      </c>
      <c r="S94" s="212"/>
      <c r="T94" s="214">
        <f>SUM(T95:T98)</f>
        <v>0</v>
      </c>
      <c r="AR94" s="215" t="s">
        <v>79</v>
      </c>
      <c r="AT94" s="216" t="s">
        <v>68</v>
      </c>
      <c r="AU94" s="216" t="s">
        <v>77</v>
      </c>
      <c r="AY94" s="215" t="s">
        <v>146</v>
      </c>
      <c r="BK94" s="217">
        <f>SUM(BK95:BK98)</f>
        <v>0</v>
      </c>
    </row>
    <row r="95" spans="2:65" s="1" customFormat="1" ht="16.5" customHeight="1">
      <c r="B95" s="45"/>
      <c r="C95" s="220" t="s">
        <v>164</v>
      </c>
      <c r="D95" s="220" t="s">
        <v>148</v>
      </c>
      <c r="E95" s="221" t="s">
        <v>1064</v>
      </c>
      <c r="F95" s="222" t="s">
        <v>1065</v>
      </c>
      <c r="G95" s="223" t="s">
        <v>433</v>
      </c>
      <c r="H95" s="224">
        <v>2</v>
      </c>
      <c r="I95" s="225"/>
      <c r="J95" s="226">
        <f>ROUND(I95*H95,2)</f>
        <v>0</v>
      </c>
      <c r="K95" s="222" t="s">
        <v>919</v>
      </c>
      <c r="L95" s="71"/>
      <c r="M95" s="227" t="s">
        <v>21</v>
      </c>
      <c r="N95" s="228" t="s">
        <v>40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153</v>
      </c>
      <c r="AT95" s="23" t="s">
        <v>148</v>
      </c>
      <c r="AU95" s="23" t="s">
        <v>79</v>
      </c>
      <c r="AY95" s="23" t="s">
        <v>146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77</v>
      </c>
      <c r="BK95" s="231">
        <f>ROUND(I95*H95,2)</f>
        <v>0</v>
      </c>
      <c r="BL95" s="23" t="s">
        <v>153</v>
      </c>
      <c r="BM95" s="23" t="s">
        <v>193</v>
      </c>
    </row>
    <row r="96" spans="2:47" s="1" customFormat="1" ht="13.5">
      <c r="B96" s="45"/>
      <c r="C96" s="73"/>
      <c r="D96" s="232" t="s">
        <v>155</v>
      </c>
      <c r="E96" s="73"/>
      <c r="F96" s="233" t="s">
        <v>1065</v>
      </c>
      <c r="G96" s="73"/>
      <c r="H96" s="73"/>
      <c r="I96" s="190"/>
      <c r="J96" s="73"/>
      <c r="K96" s="73"/>
      <c r="L96" s="71"/>
      <c r="M96" s="234"/>
      <c r="N96" s="46"/>
      <c r="O96" s="46"/>
      <c r="P96" s="46"/>
      <c r="Q96" s="46"/>
      <c r="R96" s="46"/>
      <c r="S96" s="46"/>
      <c r="T96" s="94"/>
      <c r="AT96" s="23" t="s">
        <v>155</v>
      </c>
      <c r="AU96" s="23" t="s">
        <v>79</v>
      </c>
    </row>
    <row r="97" spans="2:65" s="1" customFormat="1" ht="16.5" customHeight="1">
      <c r="B97" s="45"/>
      <c r="C97" s="220" t="s">
        <v>161</v>
      </c>
      <c r="D97" s="220" t="s">
        <v>148</v>
      </c>
      <c r="E97" s="221" t="s">
        <v>1066</v>
      </c>
      <c r="F97" s="222" t="s">
        <v>1067</v>
      </c>
      <c r="G97" s="223" t="s">
        <v>433</v>
      </c>
      <c r="H97" s="224">
        <v>1</v>
      </c>
      <c r="I97" s="225"/>
      <c r="J97" s="226">
        <f>ROUND(I97*H97,2)</f>
        <v>0</v>
      </c>
      <c r="K97" s="222" t="s">
        <v>919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153</v>
      </c>
      <c r="AT97" s="23" t="s">
        <v>148</v>
      </c>
      <c r="AU97" s="23" t="s">
        <v>79</v>
      </c>
      <c r="AY97" s="23" t="s">
        <v>146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153</v>
      </c>
      <c r="BM97" s="23" t="s">
        <v>89</v>
      </c>
    </row>
    <row r="98" spans="2:47" s="1" customFormat="1" ht="13.5">
      <c r="B98" s="45"/>
      <c r="C98" s="73"/>
      <c r="D98" s="232" t="s">
        <v>155</v>
      </c>
      <c r="E98" s="73"/>
      <c r="F98" s="233" t="s">
        <v>1067</v>
      </c>
      <c r="G98" s="73"/>
      <c r="H98" s="73"/>
      <c r="I98" s="190"/>
      <c r="J98" s="73"/>
      <c r="K98" s="73"/>
      <c r="L98" s="71"/>
      <c r="M98" s="234"/>
      <c r="N98" s="46"/>
      <c r="O98" s="46"/>
      <c r="P98" s="46"/>
      <c r="Q98" s="46"/>
      <c r="R98" s="46"/>
      <c r="S98" s="46"/>
      <c r="T98" s="94"/>
      <c r="AT98" s="23" t="s">
        <v>155</v>
      </c>
      <c r="AU98" s="23" t="s">
        <v>79</v>
      </c>
    </row>
    <row r="99" spans="2:63" s="10" customFormat="1" ht="29.85" customHeight="1">
      <c r="B99" s="204"/>
      <c r="C99" s="205"/>
      <c r="D99" s="206" t="s">
        <v>68</v>
      </c>
      <c r="E99" s="218" t="s">
        <v>1068</v>
      </c>
      <c r="F99" s="218" t="s">
        <v>1069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SUM(P100:P101)</f>
        <v>0</v>
      </c>
      <c r="Q99" s="212"/>
      <c r="R99" s="213">
        <f>SUM(R100:R101)</f>
        <v>0</v>
      </c>
      <c r="S99" s="212"/>
      <c r="T99" s="214">
        <f>SUM(T100:T101)</f>
        <v>0</v>
      </c>
      <c r="AR99" s="215" t="s">
        <v>79</v>
      </c>
      <c r="AT99" s="216" t="s">
        <v>68</v>
      </c>
      <c r="AU99" s="216" t="s">
        <v>77</v>
      </c>
      <c r="AY99" s="215" t="s">
        <v>146</v>
      </c>
      <c r="BK99" s="217">
        <f>SUM(BK100:BK101)</f>
        <v>0</v>
      </c>
    </row>
    <row r="100" spans="2:65" s="1" customFormat="1" ht="16.5" customHeight="1">
      <c r="B100" s="45"/>
      <c r="C100" s="220" t="s">
        <v>175</v>
      </c>
      <c r="D100" s="220" t="s">
        <v>148</v>
      </c>
      <c r="E100" s="221" t="s">
        <v>1070</v>
      </c>
      <c r="F100" s="222" t="s">
        <v>1071</v>
      </c>
      <c r="G100" s="223" t="s">
        <v>675</v>
      </c>
      <c r="H100" s="224">
        <v>4</v>
      </c>
      <c r="I100" s="225"/>
      <c r="J100" s="226">
        <f>ROUND(I100*H100,2)</f>
        <v>0</v>
      </c>
      <c r="K100" s="222" t="s">
        <v>1072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153</v>
      </c>
      <c r="AT100" s="23" t="s">
        <v>148</v>
      </c>
      <c r="AU100" s="23" t="s">
        <v>79</v>
      </c>
      <c r="AY100" s="23" t="s">
        <v>146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153</v>
      </c>
      <c r="BM100" s="23" t="s">
        <v>219</v>
      </c>
    </row>
    <row r="101" spans="2:47" s="1" customFormat="1" ht="13.5">
      <c r="B101" s="45"/>
      <c r="C101" s="73"/>
      <c r="D101" s="232" t="s">
        <v>155</v>
      </c>
      <c r="E101" s="73"/>
      <c r="F101" s="233" t="s">
        <v>1071</v>
      </c>
      <c r="G101" s="73"/>
      <c r="H101" s="73"/>
      <c r="I101" s="190"/>
      <c r="J101" s="73"/>
      <c r="K101" s="73"/>
      <c r="L101" s="71"/>
      <c r="M101" s="234"/>
      <c r="N101" s="46"/>
      <c r="O101" s="46"/>
      <c r="P101" s="46"/>
      <c r="Q101" s="46"/>
      <c r="R101" s="46"/>
      <c r="S101" s="46"/>
      <c r="T101" s="94"/>
      <c r="AT101" s="23" t="s">
        <v>155</v>
      </c>
      <c r="AU101" s="23" t="s">
        <v>79</v>
      </c>
    </row>
    <row r="102" spans="2:63" s="10" customFormat="1" ht="37.4" customHeight="1">
      <c r="B102" s="204"/>
      <c r="C102" s="205"/>
      <c r="D102" s="206" t="s">
        <v>68</v>
      </c>
      <c r="E102" s="207" t="s">
        <v>389</v>
      </c>
      <c r="F102" s="207" t="s">
        <v>1073</v>
      </c>
      <c r="G102" s="205"/>
      <c r="H102" s="205"/>
      <c r="I102" s="208"/>
      <c r="J102" s="209">
        <f>BK102</f>
        <v>0</v>
      </c>
      <c r="K102" s="205"/>
      <c r="L102" s="210"/>
      <c r="M102" s="211"/>
      <c r="N102" s="212"/>
      <c r="O102" s="212"/>
      <c r="P102" s="213">
        <f>P103+P232</f>
        <v>0</v>
      </c>
      <c r="Q102" s="212"/>
      <c r="R102" s="213">
        <f>R103+R232</f>
        <v>0</v>
      </c>
      <c r="S102" s="212"/>
      <c r="T102" s="214">
        <f>T103+T232</f>
        <v>0</v>
      </c>
      <c r="AR102" s="215" t="s">
        <v>164</v>
      </c>
      <c r="AT102" s="216" t="s">
        <v>68</v>
      </c>
      <c r="AU102" s="216" t="s">
        <v>69</v>
      </c>
      <c r="AY102" s="215" t="s">
        <v>146</v>
      </c>
      <c r="BK102" s="217">
        <f>BK103+BK232</f>
        <v>0</v>
      </c>
    </row>
    <row r="103" spans="2:63" s="10" customFormat="1" ht="19.9" customHeight="1">
      <c r="B103" s="204"/>
      <c r="C103" s="205"/>
      <c r="D103" s="206" t="s">
        <v>68</v>
      </c>
      <c r="E103" s="218" t="s">
        <v>1074</v>
      </c>
      <c r="F103" s="218" t="s">
        <v>1075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SUM(P104:P231)</f>
        <v>0</v>
      </c>
      <c r="Q103" s="212"/>
      <c r="R103" s="213">
        <f>SUM(R104:R231)</f>
        <v>0</v>
      </c>
      <c r="S103" s="212"/>
      <c r="T103" s="214">
        <f>SUM(T104:T231)</f>
        <v>0</v>
      </c>
      <c r="AR103" s="215" t="s">
        <v>164</v>
      </c>
      <c r="AT103" s="216" t="s">
        <v>68</v>
      </c>
      <c r="AU103" s="216" t="s">
        <v>77</v>
      </c>
      <c r="AY103" s="215" t="s">
        <v>146</v>
      </c>
      <c r="BK103" s="217">
        <f>SUM(BK104:BK231)</f>
        <v>0</v>
      </c>
    </row>
    <row r="104" spans="2:65" s="1" customFormat="1" ht="25.5" customHeight="1">
      <c r="B104" s="45"/>
      <c r="C104" s="220" t="s">
        <v>180</v>
      </c>
      <c r="D104" s="220" t="s">
        <v>148</v>
      </c>
      <c r="E104" s="221" t="s">
        <v>1076</v>
      </c>
      <c r="F104" s="222" t="s">
        <v>1077</v>
      </c>
      <c r="G104" s="223" t="s">
        <v>433</v>
      </c>
      <c r="H104" s="224">
        <v>40</v>
      </c>
      <c r="I104" s="225"/>
      <c r="J104" s="226">
        <f>ROUND(I104*H104,2)</f>
        <v>0</v>
      </c>
      <c r="K104" s="222" t="s">
        <v>1072</v>
      </c>
      <c r="L104" s="71"/>
      <c r="M104" s="227" t="s">
        <v>21</v>
      </c>
      <c r="N104" s="228" t="s">
        <v>40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580</v>
      </c>
      <c r="AT104" s="23" t="s">
        <v>148</v>
      </c>
      <c r="AU104" s="23" t="s">
        <v>79</v>
      </c>
      <c r="AY104" s="23" t="s">
        <v>146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77</v>
      </c>
      <c r="BK104" s="231">
        <f>ROUND(I104*H104,2)</f>
        <v>0</v>
      </c>
      <c r="BL104" s="23" t="s">
        <v>580</v>
      </c>
      <c r="BM104" s="23" t="s">
        <v>231</v>
      </c>
    </row>
    <row r="105" spans="2:47" s="1" customFormat="1" ht="13.5">
      <c r="B105" s="45"/>
      <c r="C105" s="73"/>
      <c r="D105" s="232" t="s">
        <v>155</v>
      </c>
      <c r="E105" s="73"/>
      <c r="F105" s="233" t="s">
        <v>1077</v>
      </c>
      <c r="G105" s="73"/>
      <c r="H105" s="73"/>
      <c r="I105" s="190"/>
      <c r="J105" s="73"/>
      <c r="K105" s="73"/>
      <c r="L105" s="71"/>
      <c r="M105" s="234"/>
      <c r="N105" s="46"/>
      <c r="O105" s="46"/>
      <c r="P105" s="46"/>
      <c r="Q105" s="46"/>
      <c r="R105" s="46"/>
      <c r="S105" s="46"/>
      <c r="T105" s="94"/>
      <c r="AT105" s="23" t="s">
        <v>155</v>
      </c>
      <c r="AU105" s="23" t="s">
        <v>79</v>
      </c>
    </row>
    <row r="106" spans="2:65" s="1" customFormat="1" ht="16.5" customHeight="1">
      <c r="B106" s="45"/>
      <c r="C106" s="267" t="s">
        <v>187</v>
      </c>
      <c r="D106" s="267" t="s">
        <v>389</v>
      </c>
      <c r="E106" s="268" t="s">
        <v>1078</v>
      </c>
      <c r="F106" s="269" t="s">
        <v>1079</v>
      </c>
      <c r="G106" s="270" t="s">
        <v>433</v>
      </c>
      <c r="H106" s="271">
        <v>40</v>
      </c>
      <c r="I106" s="272"/>
      <c r="J106" s="273">
        <f>ROUND(I106*H106,2)</f>
        <v>0</v>
      </c>
      <c r="K106" s="269" t="s">
        <v>1072</v>
      </c>
      <c r="L106" s="274"/>
      <c r="M106" s="275" t="s">
        <v>21</v>
      </c>
      <c r="N106" s="276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1080</v>
      </c>
      <c r="AT106" s="23" t="s">
        <v>389</v>
      </c>
      <c r="AU106" s="23" t="s">
        <v>79</v>
      </c>
      <c r="AY106" s="23" t="s">
        <v>146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580</v>
      </c>
      <c r="BM106" s="23" t="s">
        <v>153</v>
      </c>
    </row>
    <row r="107" spans="2:47" s="1" customFormat="1" ht="13.5">
      <c r="B107" s="45"/>
      <c r="C107" s="73"/>
      <c r="D107" s="232" t="s">
        <v>155</v>
      </c>
      <c r="E107" s="73"/>
      <c r="F107" s="233" t="s">
        <v>1079</v>
      </c>
      <c r="G107" s="73"/>
      <c r="H107" s="73"/>
      <c r="I107" s="190"/>
      <c r="J107" s="73"/>
      <c r="K107" s="73"/>
      <c r="L107" s="71"/>
      <c r="M107" s="234"/>
      <c r="N107" s="46"/>
      <c r="O107" s="46"/>
      <c r="P107" s="46"/>
      <c r="Q107" s="46"/>
      <c r="R107" s="46"/>
      <c r="S107" s="46"/>
      <c r="T107" s="94"/>
      <c r="AT107" s="23" t="s">
        <v>155</v>
      </c>
      <c r="AU107" s="23" t="s">
        <v>79</v>
      </c>
    </row>
    <row r="108" spans="2:65" s="1" customFormat="1" ht="25.5" customHeight="1">
      <c r="B108" s="45"/>
      <c r="C108" s="220" t="s">
        <v>193</v>
      </c>
      <c r="D108" s="220" t="s">
        <v>148</v>
      </c>
      <c r="E108" s="221" t="s">
        <v>1076</v>
      </c>
      <c r="F108" s="222" t="s">
        <v>1077</v>
      </c>
      <c r="G108" s="223" t="s">
        <v>433</v>
      </c>
      <c r="H108" s="224">
        <v>31</v>
      </c>
      <c r="I108" s="225"/>
      <c r="J108" s="226">
        <f>ROUND(I108*H108,2)</f>
        <v>0</v>
      </c>
      <c r="K108" s="222" t="s">
        <v>1072</v>
      </c>
      <c r="L108" s="71"/>
      <c r="M108" s="227" t="s">
        <v>21</v>
      </c>
      <c r="N108" s="228" t="s">
        <v>40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580</v>
      </c>
      <c r="AT108" s="23" t="s">
        <v>148</v>
      </c>
      <c r="AU108" s="23" t="s">
        <v>79</v>
      </c>
      <c r="AY108" s="23" t="s">
        <v>146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77</v>
      </c>
      <c r="BK108" s="231">
        <f>ROUND(I108*H108,2)</f>
        <v>0</v>
      </c>
      <c r="BL108" s="23" t="s">
        <v>580</v>
      </c>
      <c r="BM108" s="23" t="s">
        <v>252</v>
      </c>
    </row>
    <row r="109" spans="2:47" s="1" customFormat="1" ht="13.5">
      <c r="B109" s="45"/>
      <c r="C109" s="73"/>
      <c r="D109" s="232" t="s">
        <v>155</v>
      </c>
      <c r="E109" s="73"/>
      <c r="F109" s="233" t="s">
        <v>1077</v>
      </c>
      <c r="G109" s="73"/>
      <c r="H109" s="73"/>
      <c r="I109" s="190"/>
      <c r="J109" s="73"/>
      <c r="K109" s="73"/>
      <c r="L109" s="71"/>
      <c r="M109" s="234"/>
      <c r="N109" s="46"/>
      <c r="O109" s="46"/>
      <c r="P109" s="46"/>
      <c r="Q109" s="46"/>
      <c r="R109" s="46"/>
      <c r="S109" s="46"/>
      <c r="T109" s="94"/>
      <c r="AT109" s="23" t="s">
        <v>155</v>
      </c>
      <c r="AU109" s="23" t="s">
        <v>79</v>
      </c>
    </row>
    <row r="110" spans="2:65" s="1" customFormat="1" ht="16.5" customHeight="1">
      <c r="B110" s="45"/>
      <c r="C110" s="220" t="s">
        <v>200</v>
      </c>
      <c r="D110" s="220" t="s">
        <v>148</v>
      </c>
      <c r="E110" s="221" t="s">
        <v>1081</v>
      </c>
      <c r="F110" s="222" t="s">
        <v>1082</v>
      </c>
      <c r="G110" s="223" t="s">
        <v>433</v>
      </c>
      <c r="H110" s="224">
        <v>40</v>
      </c>
      <c r="I110" s="225"/>
      <c r="J110" s="226">
        <f>ROUND(I110*H110,2)</f>
        <v>0</v>
      </c>
      <c r="K110" s="222" t="s">
        <v>1072</v>
      </c>
      <c r="L110" s="71"/>
      <c r="M110" s="227" t="s">
        <v>21</v>
      </c>
      <c r="N110" s="228" t="s">
        <v>40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580</v>
      </c>
      <c r="AT110" s="23" t="s">
        <v>148</v>
      </c>
      <c r="AU110" s="23" t="s">
        <v>79</v>
      </c>
      <c r="AY110" s="23" t="s">
        <v>146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77</v>
      </c>
      <c r="BK110" s="231">
        <f>ROUND(I110*H110,2)</f>
        <v>0</v>
      </c>
      <c r="BL110" s="23" t="s">
        <v>580</v>
      </c>
      <c r="BM110" s="23" t="s">
        <v>266</v>
      </c>
    </row>
    <row r="111" spans="2:47" s="1" customFormat="1" ht="13.5">
      <c r="B111" s="45"/>
      <c r="C111" s="73"/>
      <c r="D111" s="232" t="s">
        <v>155</v>
      </c>
      <c r="E111" s="73"/>
      <c r="F111" s="233" t="s">
        <v>1082</v>
      </c>
      <c r="G111" s="73"/>
      <c r="H111" s="73"/>
      <c r="I111" s="190"/>
      <c r="J111" s="73"/>
      <c r="K111" s="73"/>
      <c r="L111" s="71"/>
      <c r="M111" s="234"/>
      <c r="N111" s="46"/>
      <c r="O111" s="46"/>
      <c r="P111" s="46"/>
      <c r="Q111" s="46"/>
      <c r="R111" s="46"/>
      <c r="S111" s="46"/>
      <c r="T111" s="94"/>
      <c r="AT111" s="23" t="s">
        <v>155</v>
      </c>
      <c r="AU111" s="23" t="s">
        <v>79</v>
      </c>
    </row>
    <row r="112" spans="2:65" s="1" customFormat="1" ht="16.5" customHeight="1">
      <c r="B112" s="45"/>
      <c r="C112" s="267" t="s">
        <v>89</v>
      </c>
      <c r="D112" s="267" t="s">
        <v>389</v>
      </c>
      <c r="E112" s="268" t="s">
        <v>1083</v>
      </c>
      <c r="F112" s="269" t="s">
        <v>1084</v>
      </c>
      <c r="G112" s="270" t="s">
        <v>433</v>
      </c>
      <c r="H112" s="271">
        <v>31</v>
      </c>
      <c r="I112" s="272"/>
      <c r="J112" s="273">
        <f>ROUND(I112*H112,2)</f>
        <v>0</v>
      </c>
      <c r="K112" s="269" t="s">
        <v>1072</v>
      </c>
      <c r="L112" s="274"/>
      <c r="M112" s="275" t="s">
        <v>21</v>
      </c>
      <c r="N112" s="276" t="s">
        <v>40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1080</v>
      </c>
      <c r="AT112" s="23" t="s">
        <v>389</v>
      </c>
      <c r="AU112" s="23" t="s">
        <v>79</v>
      </c>
      <c r="AY112" s="23" t="s">
        <v>146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77</v>
      </c>
      <c r="BK112" s="231">
        <f>ROUND(I112*H112,2)</f>
        <v>0</v>
      </c>
      <c r="BL112" s="23" t="s">
        <v>580</v>
      </c>
      <c r="BM112" s="23" t="s">
        <v>281</v>
      </c>
    </row>
    <row r="113" spans="2:47" s="1" customFormat="1" ht="13.5">
      <c r="B113" s="45"/>
      <c r="C113" s="73"/>
      <c r="D113" s="232" t="s">
        <v>155</v>
      </c>
      <c r="E113" s="73"/>
      <c r="F113" s="233" t="s">
        <v>1084</v>
      </c>
      <c r="G113" s="73"/>
      <c r="H113" s="73"/>
      <c r="I113" s="190"/>
      <c r="J113" s="73"/>
      <c r="K113" s="73"/>
      <c r="L113" s="71"/>
      <c r="M113" s="234"/>
      <c r="N113" s="46"/>
      <c r="O113" s="46"/>
      <c r="P113" s="46"/>
      <c r="Q113" s="46"/>
      <c r="R113" s="46"/>
      <c r="S113" s="46"/>
      <c r="T113" s="94"/>
      <c r="AT113" s="23" t="s">
        <v>155</v>
      </c>
      <c r="AU113" s="23" t="s">
        <v>79</v>
      </c>
    </row>
    <row r="114" spans="2:65" s="1" customFormat="1" ht="16.5" customHeight="1">
      <c r="B114" s="45"/>
      <c r="C114" s="220" t="s">
        <v>212</v>
      </c>
      <c r="D114" s="220" t="s">
        <v>148</v>
      </c>
      <c r="E114" s="221" t="s">
        <v>1085</v>
      </c>
      <c r="F114" s="222" t="s">
        <v>1086</v>
      </c>
      <c r="G114" s="223" t="s">
        <v>433</v>
      </c>
      <c r="H114" s="224">
        <v>6</v>
      </c>
      <c r="I114" s="225"/>
      <c r="J114" s="226">
        <f>ROUND(I114*H114,2)</f>
        <v>0</v>
      </c>
      <c r="K114" s="222" t="s">
        <v>919</v>
      </c>
      <c r="L114" s="71"/>
      <c r="M114" s="227" t="s">
        <v>21</v>
      </c>
      <c r="N114" s="228" t="s">
        <v>40</v>
      </c>
      <c r="O114" s="46"/>
      <c r="P114" s="229">
        <f>O114*H114</f>
        <v>0</v>
      </c>
      <c r="Q114" s="229">
        <v>0</v>
      </c>
      <c r="R114" s="229">
        <f>Q114*H114</f>
        <v>0</v>
      </c>
      <c r="S114" s="229">
        <v>0</v>
      </c>
      <c r="T114" s="230">
        <f>S114*H114</f>
        <v>0</v>
      </c>
      <c r="AR114" s="23" t="s">
        <v>580</v>
      </c>
      <c r="AT114" s="23" t="s">
        <v>148</v>
      </c>
      <c r="AU114" s="23" t="s">
        <v>79</v>
      </c>
      <c r="AY114" s="23" t="s">
        <v>146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23" t="s">
        <v>77</v>
      </c>
      <c r="BK114" s="231">
        <f>ROUND(I114*H114,2)</f>
        <v>0</v>
      </c>
      <c r="BL114" s="23" t="s">
        <v>580</v>
      </c>
      <c r="BM114" s="23" t="s">
        <v>296</v>
      </c>
    </row>
    <row r="115" spans="2:47" s="1" customFormat="1" ht="13.5">
      <c r="B115" s="45"/>
      <c r="C115" s="73"/>
      <c r="D115" s="232" t="s">
        <v>155</v>
      </c>
      <c r="E115" s="73"/>
      <c r="F115" s="233" t="s">
        <v>1087</v>
      </c>
      <c r="G115" s="73"/>
      <c r="H115" s="73"/>
      <c r="I115" s="190"/>
      <c r="J115" s="73"/>
      <c r="K115" s="73"/>
      <c r="L115" s="71"/>
      <c r="M115" s="234"/>
      <c r="N115" s="46"/>
      <c r="O115" s="46"/>
      <c r="P115" s="46"/>
      <c r="Q115" s="46"/>
      <c r="R115" s="46"/>
      <c r="S115" s="46"/>
      <c r="T115" s="94"/>
      <c r="AT115" s="23" t="s">
        <v>155</v>
      </c>
      <c r="AU115" s="23" t="s">
        <v>79</v>
      </c>
    </row>
    <row r="116" spans="2:65" s="1" customFormat="1" ht="16.5" customHeight="1">
      <c r="B116" s="45"/>
      <c r="C116" s="267" t="s">
        <v>219</v>
      </c>
      <c r="D116" s="267" t="s">
        <v>389</v>
      </c>
      <c r="E116" s="268" t="s">
        <v>1088</v>
      </c>
      <c r="F116" s="269" t="s">
        <v>1089</v>
      </c>
      <c r="G116" s="270" t="s">
        <v>433</v>
      </c>
      <c r="H116" s="271">
        <v>6</v>
      </c>
      <c r="I116" s="272"/>
      <c r="J116" s="273">
        <f>ROUND(I116*H116,2)</f>
        <v>0</v>
      </c>
      <c r="K116" s="269" t="s">
        <v>919</v>
      </c>
      <c r="L116" s="274"/>
      <c r="M116" s="275" t="s">
        <v>21</v>
      </c>
      <c r="N116" s="276" t="s">
        <v>40</v>
      </c>
      <c r="O116" s="46"/>
      <c r="P116" s="229">
        <f>O116*H116</f>
        <v>0</v>
      </c>
      <c r="Q116" s="229">
        <v>0</v>
      </c>
      <c r="R116" s="229">
        <f>Q116*H116</f>
        <v>0</v>
      </c>
      <c r="S116" s="229">
        <v>0</v>
      </c>
      <c r="T116" s="230">
        <f>S116*H116</f>
        <v>0</v>
      </c>
      <c r="AR116" s="23" t="s">
        <v>1080</v>
      </c>
      <c r="AT116" s="23" t="s">
        <v>389</v>
      </c>
      <c r="AU116" s="23" t="s">
        <v>79</v>
      </c>
      <c r="AY116" s="23" t="s">
        <v>146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23" t="s">
        <v>77</v>
      </c>
      <c r="BK116" s="231">
        <f>ROUND(I116*H116,2)</f>
        <v>0</v>
      </c>
      <c r="BL116" s="23" t="s">
        <v>580</v>
      </c>
      <c r="BM116" s="23" t="s">
        <v>309</v>
      </c>
    </row>
    <row r="117" spans="2:47" s="1" customFormat="1" ht="13.5">
      <c r="B117" s="45"/>
      <c r="C117" s="73"/>
      <c r="D117" s="232" t="s">
        <v>155</v>
      </c>
      <c r="E117" s="73"/>
      <c r="F117" s="233" t="s">
        <v>1090</v>
      </c>
      <c r="G117" s="73"/>
      <c r="H117" s="73"/>
      <c r="I117" s="190"/>
      <c r="J117" s="73"/>
      <c r="K117" s="73"/>
      <c r="L117" s="71"/>
      <c r="M117" s="234"/>
      <c r="N117" s="46"/>
      <c r="O117" s="46"/>
      <c r="P117" s="46"/>
      <c r="Q117" s="46"/>
      <c r="R117" s="46"/>
      <c r="S117" s="46"/>
      <c r="T117" s="94"/>
      <c r="AT117" s="23" t="s">
        <v>155</v>
      </c>
      <c r="AU117" s="23" t="s">
        <v>79</v>
      </c>
    </row>
    <row r="118" spans="2:47" s="1" customFormat="1" ht="13.5">
      <c r="B118" s="45"/>
      <c r="C118" s="73"/>
      <c r="D118" s="232" t="s">
        <v>636</v>
      </c>
      <c r="E118" s="73"/>
      <c r="F118" s="277" t="s">
        <v>1091</v>
      </c>
      <c r="G118" s="73"/>
      <c r="H118" s="73"/>
      <c r="I118" s="190"/>
      <c r="J118" s="73"/>
      <c r="K118" s="73"/>
      <c r="L118" s="71"/>
      <c r="M118" s="234"/>
      <c r="N118" s="46"/>
      <c r="O118" s="46"/>
      <c r="P118" s="46"/>
      <c r="Q118" s="46"/>
      <c r="R118" s="46"/>
      <c r="S118" s="46"/>
      <c r="T118" s="94"/>
      <c r="AT118" s="23" t="s">
        <v>636</v>
      </c>
      <c r="AU118" s="23" t="s">
        <v>79</v>
      </c>
    </row>
    <row r="119" spans="2:65" s="1" customFormat="1" ht="16.5" customHeight="1">
      <c r="B119" s="45"/>
      <c r="C119" s="220" t="s">
        <v>226</v>
      </c>
      <c r="D119" s="220" t="s">
        <v>148</v>
      </c>
      <c r="E119" s="221" t="s">
        <v>1092</v>
      </c>
      <c r="F119" s="222" t="s">
        <v>1093</v>
      </c>
      <c r="G119" s="223" t="s">
        <v>433</v>
      </c>
      <c r="H119" s="224">
        <v>6</v>
      </c>
      <c r="I119" s="225"/>
      <c r="J119" s="226">
        <f>ROUND(I119*H119,2)</f>
        <v>0</v>
      </c>
      <c r="K119" s="222" t="s">
        <v>919</v>
      </c>
      <c r="L119" s="71"/>
      <c r="M119" s="227" t="s">
        <v>21</v>
      </c>
      <c r="N119" s="228" t="s">
        <v>40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580</v>
      </c>
      <c r="AT119" s="23" t="s">
        <v>148</v>
      </c>
      <c r="AU119" s="23" t="s">
        <v>79</v>
      </c>
      <c r="AY119" s="23" t="s">
        <v>146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77</v>
      </c>
      <c r="BK119" s="231">
        <f>ROUND(I119*H119,2)</f>
        <v>0</v>
      </c>
      <c r="BL119" s="23" t="s">
        <v>580</v>
      </c>
      <c r="BM119" s="23" t="s">
        <v>324</v>
      </c>
    </row>
    <row r="120" spans="2:47" s="1" customFormat="1" ht="13.5">
      <c r="B120" s="45"/>
      <c r="C120" s="73"/>
      <c r="D120" s="232" t="s">
        <v>155</v>
      </c>
      <c r="E120" s="73"/>
      <c r="F120" s="233" t="s">
        <v>1094</v>
      </c>
      <c r="G120" s="73"/>
      <c r="H120" s="73"/>
      <c r="I120" s="190"/>
      <c r="J120" s="73"/>
      <c r="K120" s="73"/>
      <c r="L120" s="71"/>
      <c r="M120" s="234"/>
      <c r="N120" s="46"/>
      <c r="O120" s="46"/>
      <c r="P120" s="46"/>
      <c r="Q120" s="46"/>
      <c r="R120" s="46"/>
      <c r="S120" s="46"/>
      <c r="T120" s="94"/>
      <c r="AT120" s="23" t="s">
        <v>155</v>
      </c>
      <c r="AU120" s="23" t="s">
        <v>79</v>
      </c>
    </row>
    <row r="121" spans="2:65" s="1" customFormat="1" ht="25.5" customHeight="1">
      <c r="B121" s="45"/>
      <c r="C121" s="220" t="s">
        <v>231</v>
      </c>
      <c r="D121" s="220" t="s">
        <v>148</v>
      </c>
      <c r="E121" s="221" t="s">
        <v>1095</v>
      </c>
      <c r="F121" s="222" t="s">
        <v>1096</v>
      </c>
      <c r="G121" s="223" t="s">
        <v>433</v>
      </c>
      <c r="H121" s="224">
        <v>81</v>
      </c>
      <c r="I121" s="225"/>
      <c r="J121" s="226">
        <f>ROUND(I121*H121,2)</f>
        <v>0</v>
      </c>
      <c r="K121" s="222" t="s">
        <v>1072</v>
      </c>
      <c r="L121" s="71"/>
      <c r="M121" s="227" t="s">
        <v>21</v>
      </c>
      <c r="N121" s="228" t="s">
        <v>40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580</v>
      </c>
      <c r="AT121" s="23" t="s">
        <v>148</v>
      </c>
      <c r="AU121" s="23" t="s">
        <v>79</v>
      </c>
      <c r="AY121" s="23" t="s">
        <v>146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77</v>
      </c>
      <c r="BK121" s="231">
        <f>ROUND(I121*H121,2)</f>
        <v>0</v>
      </c>
      <c r="BL121" s="23" t="s">
        <v>580</v>
      </c>
      <c r="BM121" s="23" t="s">
        <v>334</v>
      </c>
    </row>
    <row r="122" spans="2:47" s="1" customFormat="1" ht="13.5">
      <c r="B122" s="45"/>
      <c r="C122" s="73"/>
      <c r="D122" s="232" t="s">
        <v>155</v>
      </c>
      <c r="E122" s="73"/>
      <c r="F122" s="233" t="s">
        <v>1096</v>
      </c>
      <c r="G122" s="73"/>
      <c r="H122" s="73"/>
      <c r="I122" s="190"/>
      <c r="J122" s="73"/>
      <c r="K122" s="73"/>
      <c r="L122" s="71"/>
      <c r="M122" s="234"/>
      <c r="N122" s="46"/>
      <c r="O122" s="46"/>
      <c r="P122" s="46"/>
      <c r="Q122" s="46"/>
      <c r="R122" s="46"/>
      <c r="S122" s="46"/>
      <c r="T122" s="94"/>
      <c r="AT122" s="23" t="s">
        <v>155</v>
      </c>
      <c r="AU122" s="23" t="s">
        <v>79</v>
      </c>
    </row>
    <row r="123" spans="2:65" s="1" customFormat="1" ht="25.5" customHeight="1">
      <c r="B123" s="45"/>
      <c r="C123" s="220" t="s">
        <v>10</v>
      </c>
      <c r="D123" s="220" t="s">
        <v>148</v>
      </c>
      <c r="E123" s="221" t="s">
        <v>1097</v>
      </c>
      <c r="F123" s="222" t="s">
        <v>1098</v>
      </c>
      <c r="G123" s="223" t="s">
        <v>433</v>
      </c>
      <c r="H123" s="224">
        <v>30</v>
      </c>
      <c r="I123" s="225"/>
      <c r="J123" s="226">
        <f>ROUND(I123*H123,2)</f>
        <v>0</v>
      </c>
      <c r="K123" s="222" t="s">
        <v>919</v>
      </c>
      <c r="L123" s="71"/>
      <c r="M123" s="227" t="s">
        <v>21</v>
      </c>
      <c r="N123" s="228" t="s">
        <v>40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580</v>
      </c>
      <c r="AT123" s="23" t="s">
        <v>148</v>
      </c>
      <c r="AU123" s="23" t="s">
        <v>79</v>
      </c>
      <c r="AY123" s="23" t="s">
        <v>146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77</v>
      </c>
      <c r="BK123" s="231">
        <f>ROUND(I123*H123,2)</f>
        <v>0</v>
      </c>
      <c r="BL123" s="23" t="s">
        <v>580</v>
      </c>
      <c r="BM123" s="23" t="s">
        <v>355</v>
      </c>
    </row>
    <row r="124" spans="2:47" s="1" customFormat="1" ht="13.5">
      <c r="B124" s="45"/>
      <c r="C124" s="73"/>
      <c r="D124" s="232" t="s">
        <v>155</v>
      </c>
      <c r="E124" s="73"/>
      <c r="F124" s="233" t="s">
        <v>1098</v>
      </c>
      <c r="G124" s="73"/>
      <c r="H124" s="73"/>
      <c r="I124" s="190"/>
      <c r="J124" s="73"/>
      <c r="K124" s="73"/>
      <c r="L124" s="71"/>
      <c r="M124" s="234"/>
      <c r="N124" s="46"/>
      <c r="O124" s="46"/>
      <c r="P124" s="46"/>
      <c r="Q124" s="46"/>
      <c r="R124" s="46"/>
      <c r="S124" s="46"/>
      <c r="T124" s="94"/>
      <c r="AT124" s="23" t="s">
        <v>155</v>
      </c>
      <c r="AU124" s="23" t="s">
        <v>79</v>
      </c>
    </row>
    <row r="125" spans="2:65" s="1" customFormat="1" ht="16.5" customHeight="1">
      <c r="B125" s="45"/>
      <c r="C125" s="220" t="s">
        <v>153</v>
      </c>
      <c r="D125" s="220" t="s">
        <v>148</v>
      </c>
      <c r="E125" s="221" t="s">
        <v>1099</v>
      </c>
      <c r="F125" s="222" t="s">
        <v>1100</v>
      </c>
      <c r="G125" s="223" t="s">
        <v>433</v>
      </c>
      <c r="H125" s="224">
        <v>1</v>
      </c>
      <c r="I125" s="225"/>
      <c r="J125" s="226">
        <f>ROUND(I125*H125,2)</f>
        <v>0</v>
      </c>
      <c r="K125" s="222" t="s">
        <v>21</v>
      </c>
      <c r="L125" s="71"/>
      <c r="M125" s="227" t="s">
        <v>21</v>
      </c>
      <c r="N125" s="228" t="s">
        <v>40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580</v>
      </c>
      <c r="AT125" s="23" t="s">
        <v>148</v>
      </c>
      <c r="AU125" s="23" t="s">
        <v>79</v>
      </c>
      <c r="AY125" s="23" t="s">
        <v>146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77</v>
      </c>
      <c r="BK125" s="231">
        <f>ROUND(I125*H125,2)</f>
        <v>0</v>
      </c>
      <c r="BL125" s="23" t="s">
        <v>580</v>
      </c>
      <c r="BM125" s="23" t="s">
        <v>375</v>
      </c>
    </row>
    <row r="126" spans="2:47" s="1" customFormat="1" ht="13.5">
      <c r="B126" s="45"/>
      <c r="C126" s="73"/>
      <c r="D126" s="232" t="s">
        <v>155</v>
      </c>
      <c r="E126" s="73"/>
      <c r="F126" s="233" t="s">
        <v>1100</v>
      </c>
      <c r="G126" s="73"/>
      <c r="H126" s="73"/>
      <c r="I126" s="190"/>
      <c r="J126" s="73"/>
      <c r="K126" s="73"/>
      <c r="L126" s="71"/>
      <c r="M126" s="234"/>
      <c r="N126" s="46"/>
      <c r="O126" s="46"/>
      <c r="P126" s="46"/>
      <c r="Q126" s="46"/>
      <c r="R126" s="46"/>
      <c r="S126" s="46"/>
      <c r="T126" s="94"/>
      <c r="AT126" s="23" t="s">
        <v>155</v>
      </c>
      <c r="AU126" s="23" t="s">
        <v>79</v>
      </c>
    </row>
    <row r="127" spans="2:47" s="1" customFormat="1" ht="13.5">
      <c r="B127" s="45"/>
      <c r="C127" s="73"/>
      <c r="D127" s="232" t="s">
        <v>636</v>
      </c>
      <c r="E127" s="73"/>
      <c r="F127" s="277" t="s">
        <v>1101</v>
      </c>
      <c r="G127" s="73"/>
      <c r="H127" s="73"/>
      <c r="I127" s="190"/>
      <c r="J127" s="73"/>
      <c r="K127" s="73"/>
      <c r="L127" s="71"/>
      <c r="M127" s="234"/>
      <c r="N127" s="46"/>
      <c r="O127" s="46"/>
      <c r="P127" s="46"/>
      <c r="Q127" s="46"/>
      <c r="R127" s="46"/>
      <c r="S127" s="46"/>
      <c r="T127" s="94"/>
      <c r="AT127" s="23" t="s">
        <v>636</v>
      </c>
      <c r="AU127" s="23" t="s">
        <v>79</v>
      </c>
    </row>
    <row r="128" spans="2:65" s="1" customFormat="1" ht="16.5" customHeight="1">
      <c r="B128" s="45"/>
      <c r="C128" s="267" t="s">
        <v>247</v>
      </c>
      <c r="D128" s="267" t="s">
        <v>389</v>
      </c>
      <c r="E128" s="268" t="s">
        <v>1102</v>
      </c>
      <c r="F128" s="269" t="s">
        <v>1103</v>
      </c>
      <c r="G128" s="270" t="s">
        <v>433</v>
      </c>
      <c r="H128" s="271">
        <v>1</v>
      </c>
      <c r="I128" s="272"/>
      <c r="J128" s="273">
        <f>ROUND(I128*H128,2)</f>
        <v>0</v>
      </c>
      <c r="K128" s="269" t="s">
        <v>21</v>
      </c>
      <c r="L128" s="274"/>
      <c r="M128" s="275" t="s">
        <v>21</v>
      </c>
      <c r="N128" s="276" t="s">
        <v>40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1080</v>
      </c>
      <c r="AT128" s="23" t="s">
        <v>389</v>
      </c>
      <c r="AU128" s="23" t="s">
        <v>79</v>
      </c>
      <c r="AY128" s="23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77</v>
      </c>
      <c r="BK128" s="231">
        <f>ROUND(I128*H128,2)</f>
        <v>0</v>
      </c>
      <c r="BL128" s="23" t="s">
        <v>580</v>
      </c>
      <c r="BM128" s="23" t="s">
        <v>388</v>
      </c>
    </row>
    <row r="129" spans="2:47" s="1" customFormat="1" ht="13.5">
      <c r="B129" s="45"/>
      <c r="C129" s="73"/>
      <c r="D129" s="232" t="s">
        <v>155</v>
      </c>
      <c r="E129" s="73"/>
      <c r="F129" s="233" t="s">
        <v>1104</v>
      </c>
      <c r="G129" s="73"/>
      <c r="H129" s="73"/>
      <c r="I129" s="190"/>
      <c r="J129" s="73"/>
      <c r="K129" s="73"/>
      <c r="L129" s="71"/>
      <c r="M129" s="234"/>
      <c r="N129" s="46"/>
      <c r="O129" s="46"/>
      <c r="P129" s="46"/>
      <c r="Q129" s="46"/>
      <c r="R129" s="46"/>
      <c r="S129" s="46"/>
      <c r="T129" s="94"/>
      <c r="AT129" s="23" t="s">
        <v>155</v>
      </c>
      <c r="AU129" s="23" t="s">
        <v>79</v>
      </c>
    </row>
    <row r="130" spans="2:65" s="1" customFormat="1" ht="16.5" customHeight="1">
      <c r="B130" s="45"/>
      <c r="C130" s="220" t="s">
        <v>252</v>
      </c>
      <c r="D130" s="220" t="s">
        <v>148</v>
      </c>
      <c r="E130" s="221" t="s">
        <v>1105</v>
      </c>
      <c r="F130" s="222" t="s">
        <v>1106</v>
      </c>
      <c r="G130" s="223" t="s">
        <v>433</v>
      </c>
      <c r="H130" s="224">
        <v>1</v>
      </c>
      <c r="I130" s="225"/>
      <c r="J130" s="226">
        <f>ROUND(I130*H130,2)</f>
        <v>0</v>
      </c>
      <c r="K130" s="222" t="s">
        <v>21</v>
      </c>
      <c r="L130" s="71"/>
      <c r="M130" s="227" t="s">
        <v>21</v>
      </c>
      <c r="N130" s="228" t="s">
        <v>40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580</v>
      </c>
      <c r="AT130" s="23" t="s">
        <v>148</v>
      </c>
      <c r="AU130" s="23" t="s">
        <v>79</v>
      </c>
      <c r="AY130" s="23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77</v>
      </c>
      <c r="BK130" s="231">
        <f>ROUND(I130*H130,2)</f>
        <v>0</v>
      </c>
      <c r="BL130" s="23" t="s">
        <v>580</v>
      </c>
      <c r="BM130" s="23" t="s">
        <v>400</v>
      </c>
    </row>
    <row r="131" spans="2:47" s="1" customFormat="1" ht="13.5">
      <c r="B131" s="45"/>
      <c r="C131" s="73"/>
      <c r="D131" s="232" t="s">
        <v>155</v>
      </c>
      <c r="E131" s="73"/>
      <c r="F131" s="233" t="s">
        <v>1106</v>
      </c>
      <c r="G131" s="73"/>
      <c r="H131" s="73"/>
      <c r="I131" s="190"/>
      <c r="J131" s="73"/>
      <c r="K131" s="73"/>
      <c r="L131" s="71"/>
      <c r="M131" s="234"/>
      <c r="N131" s="46"/>
      <c r="O131" s="46"/>
      <c r="P131" s="46"/>
      <c r="Q131" s="46"/>
      <c r="R131" s="46"/>
      <c r="S131" s="46"/>
      <c r="T131" s="94"/>
      <c r="AT131" s="23" t="s">
        <v>155</v>
      </c>
      <c r="AU131" s="23" t="s">
        <v>79</v>
      </c>
    </row>
    <row r="132" spans="2:47" s="1" customFormat="1" ht="13.5">
      <c r="B132" s="45"/>
      <c r="C132" s="73"/>
      <c r="D132" s="232" t="s">
        <v>636</v>
      </c>
      <c r="E132" s="73"/>
      <c r="F132" s="277" t="s">
        <v>1101</v>
      </c>
      <c r="G132" s="73"/>
      <c r="H132" s="73"/>
      <c r="I132" s="190"/>
      <c r="J132" s="73"/>
      <c r="K132" s="73"/>
      <c r="L132" s="71"/>
      <c r="M132" s="234"/>
      <c r="N132" s="46"/>
      <c r="O132" s="46"/>
      <c r="P132" s="46"/>
      <c r="Q132" s="46"/>
      <c r="R132" s="46"/>
      <c r="S132" s="46"/>
      <c r="T132" s="94"/>
      <c r="AT132" s="23" t="s">
        <v>636</v>
      </c>
      <c r="AU132" s="23" t="s">
        <v>79</v>
      </c>
    </row>
    <row r="133" spans="2:65" s="1" customFormat="1" ht="16.5" customHeight="1">
      <c r="B133" s="45"/>
      <c r="C133" s="267" t="s">
        <v>259</v>
      </c>
      <c r="D133" s="267" t="s">
        <v>389</v>
      </c>
      <c r="E133" s="268" t="s">
        <v>1107</v>
      </c>
      <c r="F133" s="269" t="s">
        <v>1108</v>
      </c>
      <c r="G133" s="270" t="s">
        <v>433</v>
      </c>
      <c r="H133" s="271">
        <v>1</v>
      </c>
      <c r="I133" s="272"/>
      <c r="J133" s="273">
        <f>ROUND(I133*H133,2)</f>
        <v>0</v>
      </c>
      <c r="K133" s="269" t="s">
        <v>21</v>
      </c>
      <c r="L133" s="274"/>
      <c r="M133" s="275" t="s">
        <v>21</v>
      </c>
      <c r="N133" s="276" t="s">
        <v>40</v>
      </c>
      <c r="O133" s="46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AR133" s="23" t="s">
        <v>1080</v>
      </c>
      <c r="AT133" s="23" t="s">
        <v>389</v>
      </c>
      <c r="AU133" s="23" t="s">
        <v>79</v>
      </c>
      <c r="AY133" s="23" t="s">
        <v>146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23" t="s">
        <v>77</v>
      </c>
      <c r="BK133" s="231">
        <f>ROUND(I133*H133,2)</f>
        <v>0</v>
      </c>
      <c r="BL133" s="23" t="s">
        <v>580</v>
      </c>
      <c r="BM133" s="23" t="s">
        <v>415</v>
      </c>
    </row>
    <row r="134" spans="2:47" s="1" customFormat="1" ht="13.5">
      <c r="B134" s="45"/>
      <c r="C134" s="73"/>
      <c r="D134" s="232" t="s">
        <v>155</v>
      </c>
      <c r="E134" s="73"/>
      <c r="F134" s="233" t="s">
        <v>1109</v>
      </c>
      <c r="G134" s="73"/>
      <c r="H134" s="73"/>
      <c r="I134" s="190"/>
      <c r="J134" s="73"/>
      <c r="K134" s="73"/>
      <c r="L134" s="71"/>
      <c r="M134" s="234"/>
      <c r="N134" s="46"/>
      <c r="O134" s="46"/>
      <c r="P134" s="46"/>
      <c r="Q134" s="46"/>
      <c r="R134" s="46"/>
      <c r="S134" s="46"/>
      <c r="T134" s="94"/>
      <c r="AT134" s="23" t="s">
        <v>155</v>
      </c>
      <c r="AU134" s="23" t="s">
        <v>79</v>
      </c>
    </row>
    <row r="135" spans="2:65" s="1" customFormat="1" ht="16.5" customHeight="1">
      <c r="B135" s="45"/>
      <c r="C135" s="220" t="s">
        <v>266</v>
      </c>
      <c r="D135" s="220" t="s">
        <v>148</v>
      </c>
      <c r="E135" s="221" t="s">
        <v>1110</v>
      </c>
      <c r="F135" s="222" t="s">
        <v>1111</v>
      </c>
      <c r="G135" s="223" t="s">
        <v>433</v>
      </c>
      <c r="H135" s="224">
        <v>5</v>
      </c>
      <c r="I135" s="225"/>
      <c r="J135" s="226">
        <f>ROUND(I135*H135,2)</f>
        <v>0</v>
      </c>
      <c r="K135" s="222" t="s">
        <v>919</v>
      </c>
      <c r="L135" s="71"/>
      <c r="M135" s="227" t="s">
        <v>21</v>
      </c>
      <c r="N135" s="228" t="s">
        <v>40</v>
      </c>
      <c r="O135" s="46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AR135" s="23" t="s">
        <v>580</v>
      </c>
      <c r="AT135" s="23" t="s">
        <v>148</v>
      </c>
      <c r="AU135" s="23" t="s">
        <v>79</v>
      </c>
      <c r="AY135" s="23" t="s">
        <v>146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23" t="s">
        <v>77</v>
      </c>
      <c r="BK135" s="231">
        <f>ROUND(I135*H135,2)</f>
        <v>0</v>
      </c>
      <c r="BL135" s="23" t="s">
        <v>580</v>
      </c>
      <c r="BM135" s="23" t="s">
        <v>430</v>
      </c>
    </row>
    <row r="136" spans="2:47" s="1" customFormat="1" ht="13.5">
      <c r="B136" s="45"/>
      <c r="C136" s="73"/>
      <c r="D136" s="232" t="s">
        <v>155</v>
      </c>
      <c r="E136" s="73"/>
      <c r="F136" s="233" t="s">
        <v>1112</v>
      </c>
      <c r="G136" s="73"/>
      <c r="H136" s="73"/>
      <c r="I136" s="190"/>
      <c r="J136" s="73"/>
      <c r="K136" s="73"/>
      <c r="L136" s="71"/>
      <c r="M136" s="234"/>
      <c r="N136" s="46"/>
      <c r="O136" s="46"/>
      <c r="P136" s="46"/>
      <c r="Q136" s="46"/>
      <c r="R136" s="46"/>
      <c r="S136" s="46"/>
      <c r="T136" s="94"/>
      <c r="AT136" s="23" t="s">
        <v>155</v>
      </c>
      <c r="AU136" s="23" t="s">
        <v>79</v>
      </c>
    </row>
    <row r="137" spans="2:65" s="1" customFormat="1" ht="16.5" customHeight="1">
      <c r="B137" s="45"/>
      <c r="C137" s="267" t="s">
        <v>9</v>
      </c>
      <c r="D137" s="267" t="s">
        <v>389</v>
      </c>
      <c r="E137" s="268" t="s">
        <v>1113</v>
      </c>
      <c r="F137" s="269" t="s">
        <v>1114</v>
      </c>
      <c r="G137" s="270" t="s">
        <v>433</v>
      </c>
      <c r="H137" s="271">
        <v>5</v>
      </c>
      <c r="I137" s="272"/>
      <c r="J137" s="273">
        <f>ROUND(I137*H137,2)</f>
        <v>0</v>
      </c>
      <c r="K137" s="269" t="s">
        <v>919</v>
      </c>
      <c r="L137" s="274"/>
      <c r="M137" s="275" t="s">
        <v>21</v>
      </c>
      <c r="N137" s="276" t="s">
        <v>40</v>
      </c>
      <c r="O137" s="46"/>
      <c r="P137" s="229">
        <f>O137*H137</f>
        <v>0</v>
      </c>
      <c r="Q137" s="229">
        <v>0</v>
      </c>
      <c r="R137" s="229">
        <f>Q137*H137</f>
        <v>0</v>
      </c>
      <c r="S137" s="229">
        <v>0</v>
      </c>
      <c r="T137" s="230">
        <f>S137*H137</f>
        <v>0</v>
      </c>
      <c r="AR137" s="23" t="s">
        <v>1080</v>
      </c>
      <c r="AT137" s="23" t="s">
        <v>389</v>
      </c>
      <c r="AU137" s="23" t="s">
        <v>79</v>
      </c>
      <c r="AY137" s="23" t="s">
        <v>146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23" t="s">
        <v>77</v>
      </c>
      <c r="BK137" s="231">
        <f>ROUND(I137*H137,2)</f>
        <v>0</v>
      </c>
      <c r="BL137" s="23" t="s">
        <v>580</v>
      </c>
      <c r="BM137" s="23" t="s">
        <v>444</v>
      </c>
    </row>
    <row r="138" spans="2:47" s="1" customFormat="1" ht="13.5">
      <c r="B138" s="45"/>
      <c r="C138" s="73"/>
      <c r="D138" s="232" t="s">
        <v>155</v>
      </c>
      <c r="E138" s="73"/>
      <c r="F138" s="233" t="s">
        <v>1115</v>
      </c>
      <c r="G138" s="73"/>
      <c r="H138" s="73"/>
      <c r="I138" s="190"/>
      <c r="J138" s="73"/>
      <c r="K138" s="73"/>
      <c r="L138" s="71"/>
      <c r="M138" s="234"/>
      <c r="N138" s="46"/>
      <c r="O138" s="46"/>
      <c r="P138" s="46"/>
      <c r="Q138" s="46"/>
      <c r="R138" s="46"/>
      <c r="S138" s="46"/>
      <c r="T138" s="94"/>
      <c r="AT138" s="23" t="s">
        <v>155</v>
      </c>
      <c r="AU138" s="23" t="s">
        <v>79</v>
      </c>
    </row>
    <row r="139" spans="2:65" s="1" customFormat="1" ht="16.5" customHeight="1">
      <c r="B139" s="45"/>
      <c r="C139" s="220" t="s">
        <v>281</v>
      </c>
      <c r="D139" s="220" t="s">
        <v>148</v>
      </c>
      <c r="E139" s="221" t="s">
        <v>1116</v>
      </c>
      <c r="F139" s="222" t="s">
        <v>1117</v>
      </c>
      <c r="G139" s="223" t="s">
        <v>433</v>
      </c>
      <c r="H139" s="224">
        <v>6</v>
      </c>
      <c r="I139" s="225"/>
      <c r="J139" s="226">
        <f>ROUND(I139*H139,2)</f>
        <v>0</v>
      </c>
      <c r="K139" s="222" t="s">
        <v>1072</v>
      </c>
      <c r="L139" s="71"/>
      <c r="M139" s="227" t="s">
        <v>21</v>
      </c>
      <c r="N139" s="228" t="s">
        <v>40</v>
      </c>
      <c r="O139" s="46"/>
      <c r="P139" s="229">
        <f>O139*H139</f>
        <v>0</v>
      </c>
      <c r="Q139" s="229">
        <v>0</v>
      </c>
      <c r="R139" s="229">
        <f>Q139*H139</f>
        <v>0</v>
      </c>
      <c r="S139" s="229">
        <v>0</v>
      </c>
      <c r="T139" s="230">
        <f>S139*H139</f>
        <v>0</v>
      </c>
      <c r="AR139" s="23" t="s">
        <v>580</v>
      </c>
      <c r="AT139" s="23" t="s">
        <v>148</v>
      </c>
      <c r="AU139" s="23" t="s">
        <v>79</v>
      </c>
      <c r="AY139" s="23" t="s">
        <v>146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23" t="s">
        <v>77</v>
      </c>
      <c r="BK139" s="231">
        <f>ROUND(I139*H139,2)</f>
        <v>0</v>
      </c>
      <c r="BL139" s="23" t="s">
        <v>580</v>
      </c>
      <c r="BM139" s="23" t="s">
        <v>455</v>
      </c>
    </row>
    <row r="140" spans="2:47" s="1" customFormat="1" ht="13.5">
      <c r="B140" s="45"/>
      <c r="C140" s="73"/>
      <c r="D140" s="232" t="s">
        <v>155</v>
      </c>
      <c r="E140" s="73"/>
      <c r="F140" s="233" t="s">
        <v>1118</v>
      </c>
      <c r="G140" s="73"/>
      <c r="H140" s="73"/>
      <c r="I140" s="190"/>
      <c r="J140" s="73"/>
      <c r="K140" s="73"/>
      <c r="L140" s="71"/>
      <c r="M140" s="234"/>
      <c r="N140" s="46"/>
      <c r="O140" s="46"/>
      <c r="P140" s="46"/>
      <c r="Q140" s="46"/>
      <c r="R140" s="46"/>
      <c r="S140" s="46"/>
      <c r="T140" s="94"/>
      <c r="AT140" s="23" t="s">
        <v>155</v>
      </c>
      <c r="AU140" s="23" t="s">
        <v>79</v>
      </c>
    </row>
    <row r="141" spans="2:65" s="1" customFormat="1" ht="16.5" customHeight="1">
      <c r="B141" s="45"/>
      <c r="C141" s="267" t="s">
        <v>290</v>
      </c>
      <c r="D141" s="267" t="s">
        <v>389</v>
      </c>
      <c r="E141" s="268" t="s">
        <v>1119</v>
      </c>
      <c r="F141" s="269" t="s">
        <v>1120</v>
      </c>
      <c r="G141" s="270" t="s">
        <v>433</v>
      </c>
      <c r="H141" s="271">
        <v>6</v>
      </c>
      <c r="I141" s="272"/>
      <c r="J141" s="273">
        <f>ROUND(I141*H141,2)</f>
        <v>0</v>
      </c>
      <c r="K141" s="269" t="s">
        <v>1072</v>
      </c>
      <c r="L141" s="274"/>
      <c r="M141" s="275" t="s">
        <v>21</v>
      </c>
      <c r="N141" s="276" t="s">
        <v>40</v>
      </c>
      <c r="O141" s="46"/>
      <c r="P141" s="229">
        <f>O141*H141</f>
        <v>0</v>
      </c>
      <c r="Q141" s="229">
        <v>0</v>
      </c>
      <c r="R141" s="229">
        <f>Q141*H141</f>
        <v>0</v>
      </c>
      <c r="S141" s="229">
        <v>0</v>
      </c>
      <c r="T141" s="230">
        <f>S141*H141</f>
        <v>0</v>
      </c>
      <c r="AR141" s="23" t="s">
        <v>1080</v>
      </c>
      <c r="AT141" s="23" t="s">
        <v>389</v>
      </c>
      <c r="AU141" s="23" t="s">
        <v>79</v>
      </c>
      <c r="AY141" s="23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23" t="s">
        <v>77</v>
      </c>
      <c r="BK141" s="231">
        <f>ROUND(I141*H141,2)</f>
        <v>0</v>
      </c>
      <c r="BL141" s="23" t="s">
        <v>580</v>
      </c>
      <c r="BM141" s="23" t="s">
        <v>468</v>
      </c>
    </row>
    <row r="142" spans="2:47" s="1" customFormat="1" ht="13.5">
      <c r="B142" s="45"/>
      <c r="C142" s="73"/>
      <c r="D142" s="232" t="s">
        <v>155</v>
      </c>
      <c r="E142" s="73"/>
      <c r="F142" s="233" t="s">
        <v>1121</v>
      </c>
      <c r="G142" s="73"/>
      <c r="H142" s="73"/>
      <c r="I142" s="190"/>
      <c r="J142" s="73"/>
      <c r="K142" s="73"/>
      <c r="L142" s="71"/>
      <c r="M142" s="234"/>
      <c r="N142" s="46"/>
      <c r="O142" s="46"/>
      <c r="P142" s="46"/>
      <c r="Q142" s="46"/>
      <c r="R142" s="46"/>
      <c r="S142" s="46"/>
      <c r="T142" s="94"/>
      <c r="AT142" s="23" t="s">
        <v>155</v>
      </c>
      <c r="AU142" s="23" t="s">
        <v>79</v>
      </c>
    </row>
    <row r="143" spans="2:65" s="1" customFormat="1" ht="16.5" customHeight="1">
      <c r="B143" s="45"/>
      <c r="C143" s="220" t="s">
        <v>296</v>
      </c>
      <c r="D143" s="220" t="s">
        <v>148</v>
      </c>
      <c r="E143" s="221" t="s">
        <v>1122</v>
      </c>
      <c r="F143" s="222" t="s">
        <v>1123</v>
      </c>
      <c r="G143" s="223" t="s">
        <v>433</v>
      </c>
      <c r="H143" s="224">
        <v>2</v>
      </c>
      <c r="I143" s="225"/>
      <c r="J143" s="226">
        <f>ROUND(I143*H143,2)</f>
        <v>0</v>
      </c>
      <c r="K143" s="222" t="s">
        <v>919</v>
      </c>
      <c r="L143" s="71"/>
      <c r="M143" s="227" t="s">
        <v>21</v>
      </c>
      <c r="N143" s="228" t="s">
        <v>40</v>
      </c>
      <c r="O143" s="46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AR143" s="23" t="s">
        <v>580</v>
      </c>
      <c r="AT143" s="23" t="s">
        <v>148</v>
      </c>
      <c r="AU143" s="23" t="s">
        <v>79</v>
      </c>
      <c r="AY143" s="23" t="s">
        <v>146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23" t="s">
        <v>77</v>
      </c>
      <c r="BK143" s="231">
        <f>ROUND(I143*H143,2)</f>
        <v>0</v>
      </c>
      <c r="BL143" s="23" t="s">
        <v>580</v>
      </c>
      <c r="BM143" s="23" t="s">
        <v>479</v>
      </c>
    </row>
    <row r="144" spans="2:47" s="1" customFormat="1" ht="13.5">
      <c r="B144" s="45"/>
      <c r="C144" s="73"/>
      <c r="D144" s="232" t="s">
        <v>155</v>
      </c>
      <c r="E144" s="73"/>
      <c r="F144" s="233" t="s">
        <v>1124</v>
      </c>
      <c r="G144" s="73"/>
      <c r="H144" s="73"/>
      <c r="I144" s="190"/>
      <c r="J144" s="73"/>
      <c r="K144" s="73"/>
      <c r="L144" s="71"/>
      <c r="M144" s="234"/>
      <c r="N144" s="46"/>
      <c r="O144" s="46"/>
      <c r="P144" s="46"/>
      <c r="Q144" s="46"/>
      <c r="R144" s="46"/>
      <c r="S144" s="46"/>
      <c r="T144" s="94"/>
      <c r="AT144" s="23" t="s">
        <v>155</v>
      </c>
      <c r="AU144" s="23" t="s">
        <v>79</v>
      </c>
    </row>
    <row r="145" spans="2:65" s="1" customFormat="1" ht="16.5" customHeight="1">
      <c r="B145" s="45"/>
      <c r="C145" s="267" t="s">
        <v>303</v>
      </c>
      <c r="D145" s="267" t="s">
        <v>389</v>
      </c>
      <c r="E145" s="268" t="s">
        <v>1125</v>
      </c>
      <c r="F145" s="269" t="s">
        <v>1126</v>
      </c>
      <c r="G145" s="270" t="s">
        <v>433</v>
      </c>
      <c r="H145" s="271">
        <v>2</v>
      </c>
      <c r="I145" s="272"/>
      <c r="J145" s="273">
        <f>ROUND(I145*H145,2)</f>
        <v>0</v>
      </c>
      <c r="K145" s="269" t="s">
        <v>919</v>
      </c>
      <c r="L145" s="274"/>
      <c r="M145" s="275" t="s">
        <v>21</v>
      </c>
      <c r="N145" s="276" t="s">
        <v>40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1080</v>
      </c>
      <c r="AT145" s="23" t="s">
        <v>389</v>
      </c>
      <c r="AU145" s="23" t="s">
        <v>79</v>
      </c>
      <c r="AY145" s="23" t="s">
        <v>146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77</v>
      </c>
      <c r="BK145" s="231">
        <f>ROUND(I145*H145,2)</f>
        <v>0</v>
      </c>
      <c r="BL145" s="23" t="s">
        <v>580</v>
      </c>
      <c r="BM145" s="23" t="s">
        <v>498</v>
      </c>
    </row>
    <row r="146" spans="2:47" s="1" customFormat="1" ht="13.5">
      <c r="B146" s="45"/>
      <c r="C146" s="73"/>
      <c r="D146" s="232" t="s">
        <v>155</v>
      </c>
      <c r="E146" s="73"/>
      <c r="F146" s="233" t="s">
        <v>1127</v>
      </c>
      <c r="G146" s="73"/>
      <c r="H146" s="73"/>
      <c r="I146" s="190"/>
      <c r="J146" s="73"/>
      <c r="K146" s="73"/>
      <c r="L146" s="71"/>
      <c r="M146" s="234"/>
      <c r="N146" s="46"/>
      <c r="O146" s="46"/>
      <c r="P146" s="46"/>
      <c r="Q146" s="46"/>
      <c r="R146" s="46"/>
      <c r="S146" s="46"/>
      <c r="T146" s="94"/>
      <c r="AT146" s="23" t="s">
        <v>155</v>
      </c>
      <c r="AU146" s="23" t="s">
        <v>79</v>
      </c>
    </row>
    <row r="147" spans="2:65" s="1" customFormat="1" ht="25.5" customHeight="1">
      <c r="B147" s="45"/>
      <c r="C147" s="220" t="s">
        <v>309</v>
      </c>
      <c r="D147" s="220" t="s">
        <v>148</v>
      </c>
      <c r="E147" s="221" t="s">
        <v>1128</v>
      </c>
      <c r="F147" s="222" t="s">
        <v>1129</v>
      </c>
      <c r="G147" s="223" t="s">
        <v>433</v>
      </c>
      <c r="H147" s="224">
        <v>33</v>
      </c>
      <c r="I147" s="225"/>
      <c r="J147" s="226">
        <f>ROUND(I147*H147,2)</f>
        <v>0</v>
      </c>
      <c r="K147" s="222" t="s">
        <v>1072</v>
      </c>
      <c r="L147" s="71"/>
      <c r="M147" s="227" t="s">
        <v>21</v>
      </c>
      <c r="N147" s="228" t="s">
        <v>40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580</v>
      </c>
      <c r="AT147" s="23" t="s">
        <v>148</v>
      </c>
      <c r="AU147" s="23" t="s">
        <v>79</v>
      </c>
      <c r="AY147" s="23" t="s">
        <v>146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580</v>
      </c>
      <c r="BM147" s="23" t="s">
        <v>510</v>
      </c>
    </row>
    <row r="148" spans="2:47" s="1" customFormat="1" ht="13.5">
      <c r="B148" s="45"/>
      <c r="C148" s="73"/>
      <c r="D148" s="232" t="s">
        <v>155</v>
      </c>
      <c r="E148" s="73"/>
      <c r="F148" s="233" t="s">
        <v>1129</v>
      </c>
      <c r="G148" s="73"/>
      <c r="H148" s="73"/>
      <c r="I148" s="190"/>
      <c r="J148" s="73"/>
      <c r="K148" s="73"/>
      <c r="L148" s="71"/>
      <c r="M148" s="234"/>
      <c r="N148" s="46"/>
      <c r="O148" s="46"/>
      <c r="P148" s="46"/>
      <c r="Q148" s="46"/>
      <c r="R148" s="46"/>
      <c r="S148" s="46"/>
      <c r="T148" s="94"/>
      <c r="AT148" s="23" t="s">
        <v>155</v>
      </c>
      <c r="AU148" s="23" t="s">
        <v>79</v>
      </c>
    </row>
    <row r="149" spans="2:65" s="1" customFormat="1" ht="16.5" customHeight="1">
      <c r="B149" s="45"/>
      <c r="C149" s="267" t="s">
        <v>319</v>
      </c>
      <c r="D149" s="267" t="s">
        <v>389</v>
      </c>
      <c r="E149" s="268" t="s">
        <v>1130</v>
      </c>
      <c r="F149" s="269" t="s">
        <v>1131</v>
      </c>
      <c r="G149" s="270" t="s">
        <v>433</v>
      </c>
      <c r="H149" s="271">
        <v>33</v>
      </c>
      <c r="I149" s="272"/>
      <c r="J149" s="273">
        <f>ROUND(I149*H149,2)</f>
        <v>0</v>
      </c>
      <c r="K149" s="269" t="s">
        <v>21</v>
      </c>
      <c r="L149" s="274"/>
      <c r="M149" s="275" t="s">
        <v>21</v>
      </c>
      <c r="N149" s="276" t="s">
        <v>40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1080</v>
      </c>
      <c r="AT149" s="23" t="s">
        <v>389</v>
      </c>
      <c r="AU149" s="23" t="s">
        <v>79</v>
      </c>
      <c r="AY149" s="23" t="s">
        <v>146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77</v>
      </c>
      <c r="BK149" s="231">
        <f>ROUND(I149*H149,2)</f>
        <v>0</v>
      </c>
      <c r="BL149" s="23" t="s">
        <v>580</v>
      </c>
      <c r="BM149" s="23" t="s">
        <v>524</v>
      </c>
    </row>
    <row r="150" spans="2:47" s="1" customFormat="1" ht="13.5">
      <c r="B150" s="45"/>
      <c r="C150" s="73"/>
      <c r="D150" s="232" t="s">
        <v>155</v>
      </c>
      <c r="E150" s="73"/>
      <c r="F150" s="233" t="s">
        <v>1131</v>
      </c>
      <c r="G150" s="73"/>
      <c r="H150" s="73"/>
      <c r="I150" s="190"/>
      <c r="J150" s="73"/>
      <c r="K150" s="73"/>
      <c r="L150" s="71"/>
      <c r="M150" s="234"/>
      <c r="N150" s="46"/>
      <c r="O150" s="46"/>
      <c r="P150" s="46"/>
      <c r="Q150" s="46"/>
      <c r="R150" s="46"/>
      <c r="S150" s="46"/>
      <c r="T150" s="94"/>
      <c r="AT150" s="23" t="s">
        <v>155</v>
      </c>
      <c r="AU150" s="23" t="s">
        <v>79</v>
      </c>
    </row>
    <row r="151" spans="2:65" s="1" customFormat="1" ht="16.5" customHeight="1">
      <c r="B151" s="45"/>
      <c r="C151" s="220" t="s">
        <v>324</v>
      </c>
      <c r="D151" s="220" t="s">
        <v>148</v>
      </c>
      <c r="E151" s="221" t="s">
        <v>1132</v>
      </c>
      <c r="F151" s="222" t="s">
        <v>1133</v>
      </c>
      <c r="G151" s="223" t="s">
        <v>433</v>
      </c>
      <c r="H151" s="224">
        <v>6</v>
      </c>
      <c r="I151" s="225"/>
      <c r="J151" s="226">
        <f>ROUND(I151*H151,2)</f>
        <v>0</v>
      </c>
      <c r="K151" s="222" t="s">
        <v>919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580</v>
      </c>
      <c r="AT151" s="23" t="s">
        <v>148</v>
      </c>
      <c r="AU151" s="23" t="s">
        <v>79</v>
      </c>
      <c r="AY151" s="23" t="s">
        <v>146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580</v>
      </c>
      <c r="BM151" s="23" t="s">
        <v>537</v>
      </c>
    </row>
    <row r="152" spans="2:47" s="1" customFormat="1" ht="13.5">
      <c r="B152" s="45"/>
      <c r="C152" s="73"/>
      <c r="D152" s="232" t="s">
        <v>155</v>
      </c>
      <c r="E152" s="73"/>
      <c r="F152" s="233" t="s">
        <v>1134</v>
      </c>
      <c r="G152" s="73"/>
      <c r="H152" s="73"/>
      <c r="I152" s="190"/>
      <c r="J152" s="73"/>
      <c r="K152" s="73"/>
      <c r="L152" s="71"/>
      <c r="M152" s="234"/>
      <c r="N152" s="46"/>
      <c r="O152" s="46"/>
      <c r="P152" s="46"/>
      <c r="Q152" s="46"/>
      <c r="R152" s="46"/>
      <c r="S152" s="46"/>
      <c r="T152" s="94"/>
      <c r="AT152" s="23" t="s">
        <v>155</v>
      </c>
      <c r="AU152" s="23" t="s">
        <v>79</v>
      </c>
    </row>
    <row r="153" spans="2:65" s="1" customFormat="1" ht="16.5" customHeight="1">
      <c r="B153" s="45"/>
      <c r="C153" s="267" t="s">
        <v>328</v>
      </c>
      <c r="D153" s="267" t="s">
        <v>389</v>
      </c>
      <c r="E153" s="268" t="s">
        <v>1135</v>
      </c>
      <c r="F153" s="269" t="s">
        <v>1136</v>
      </c>
      <c r="G153" s="270" t="s">
        <v>433</v>
      </c>
      <c r="H153" s="271">
        <v>1</v>
      </c>
      <c r="I153" s="272"/>
      <c r="J153" s="273">
        <f>ROUND(I153*H153,2)</f>
        <v>0</v>
      </c>
      <c r="K153" s="269" t="s">
        <v>919</v>
      </c>
      <c r="L153" s="274"/>
      <c r="M153" s="275" t="s">
        <v>21</v>
      </c>
      <c r="N153" s="276" t="s">
        <v>40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1080</v>
      </c>
      <c r="AT153" s="23" t="s">
        <v>389</v>
      </c>
      <c r="AU153" s="23" t="s">
        <v>79</v>
      </c>
      <c r="AY153" s="23" t="s">
        <v>146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77</v>
      </c>
      <c r="BK153" s="231">
        <f>ROUND(I153*H153,2)</f>
        <v>0</v>
      </c>
      <c r="BL153" s="23" t="s">
        <v>580</v>
      </c>
      <c r="BM153" s="23" t="s">
        <v>548</v>
      </c>
    </row>
    <row r="154" spans="2:47" s="1" customFormat="1" ht="13.5">
      <c r="B154" s="45"/>
      <c r="C154" s="73"/>
      <c r="D154" s="232" t="s">
        <v>155</v>
      </c>
      <c r="E154" s="73"/>
      <c r="F154" s="233" t="s">
        <v>1136</v>
      </c>
      <c r="G154" s="73"/>
      <c r="H154" s="73"/>
      <c r="I154" s="190"/>
      <c r="J154" s="73"/>
      <c r="K154" s="73"/>
      <c r="L154" s="71"/>
      <c r="M154" s="234"/>
      <c r="N154" s="46"/>
      <c r="O154" s="46"/>
      <c r="P154" s="46"/>
      <c r="Q154" s="46"/>
      <c r="R154" s="46"/>
      <c r="S154" s="46"/>
      <c r="T154" s="94"/>
      <c r="AT154" s="23" t="s">
        <v>155</v>
      </c>
      <c r="AU154" s="23" t="s">
        <v>79</v>
      </c>
    </row>
    <row r="155" spans="2:65" s="1" customFormat="1" ht="16.5" customHeight="1">
      <c r="B155" s="45"/>
      <c r="C155" s="267" t="s">
        <v>334</v>
      </c>
      <c r="D155" s="267" t="s">
        <v>389</v>
      </c>
      <c r="E155" s="268" t="s">
        <v>1137</v>
      </c>
      <c r="F155" s="269" t="s">
        <v>1138</v>
      </c>
      <c r="G155" s="270" t="s">
        <v>433</v>
      </c>
      <c r="H155" s="271">
        <v>3</v>
      </c>
      <c r="I155" s="272"/>
      <c r="J155" s="273">
        <f>ROUND(I155*H155,2)</f>
        <v>0</v>
      </c>
      <c r="K155" s="269" t="s">
        <v>919</v>
      </c>
      <c r="L155" s="274"/>
      <c r="M155" s="275" t="s">
        <v>21</v>
      </c>
      <c r="N155" s="276" t="s">
        <v>40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1080</v>
      </c>
      <c r="AT155" s="23" t="s">
        <v>389</v>
      </c>
      <c r="AU155" s="23" t="s">
        <v>79</v>
      </c>
      <c r="AY155" s="23" t="s">
        <v>146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580</v>
      </c>
      <c r="BM155" s="23" t="s">
        <v>566</v>
      </c>
    </row>
    <row r="156" spans="2:47" s="1" customFormat="1" ht="13.5">
      <c r="B156" s="45"/>
      <c r="C156" s="73"/>
      <c r="D156" s="232" t="s">
        <v>155</v>
      </c>
      <c r="E156" s="73"/>
      <c r="F156" s="233" t="s">
        <v>1139</v>
      </c>
      <c r="G156" s="73"/>
      <c r="H156" s="73"/>
      <c r="I156" s="190"/>
      <c r="J156" s="73"/>
      <c r="K156" s="73"/>
      <c r="L156" s="71"/>
      <c r="M156" s="234"/>
      <c r="N156" s="46"/>
      <c r="O156" s="46"/>
      <c r="P156" s="46"/>
      <c r="Q156" s="46"/>
      <c r="R156" s="46"/>
      <c r="S156" s="46"/>
      <c r="T156" s="94"/>
      <c r="AT156" s="23" t="s">
        <v>155</v>
      </c>
      <c r="AU156" s="23" t="s">
        <v>79</v>
      </c>
    </row>
    <row r="157" spans="2:47" s="1" customFormat="1" ht="13.5">
      <c r="B157" s="45"/>
      <c r="C157" s="73"/>
      <c r="D157" s="232" t="s">
        <v>636</v>
      </c>
      <c r="E157" s="73"/>
      <c r="F157" s="277" t="s">
        <v>1140</v>
      </c>
      <c r="G157" s="73"/>
      <c r="H157" s="73"/>
      <c r="I157" s="190"/>
      <c r="J157" s="73"/>
      <c r="K157" s="73"/>
      <c r="L157" s="71"/>
      <c r="M157" s="234"/>
      <c r="N157" s="46"/>
      <c r="O157" s="46"/>
      <c r="P157" s="46"/>
      <c r="Q157" s="46"/>
      <c r="R157" s="46"/>
      <c r="S157" s="46"/>
      <c r="T157" s="94"/>
      <c r="AT157" s="23" t="s">
        <v>636</v>
      </c>
      <c r="AU157" s="23" t="s">
        <v>79</v>
      </c>
    </row>
    <row r="158" spans="2:65" s="1" customFormat="1" ht="16.5" customHeight="1">
      <c r="B158" s="45"/>
      <c r="C158" s="267" t="s">
        <v>341</v>
      </c>
      <c r="D158" s="267" t="s">
        <v>389</v>
      </c>
      <c r="E158" s="268" t="s">
        <v>1141</v>
      </c>
      <c r="F158" s="269" t="s">
        <v>1142</v>
      </c>
      <c r="G158" s="270" t="s">
        <v>433</v>
      </c>
      <c r="H158" s="271">
        <v>2</v>
      </c>
      <c r="I158" s="272"/>
      <c r="J158" s="273">
        <f>ROUND(I158*H158,2)</f>
        <v>0</v>
      </c>
      <c r="K158" s="269" t="s">
        <v>919</v>
      </c>
      <c r="L158" s="274"/>
      <c r="M158" s="275" t="s">
        <v>21</v>
      </c>
      <c r="N158" s="276" t="s">
        <v>40</v>
      </c>
      <c r="O158" s="46"/>
      <c r="P158" s="229">
        <f>O158*H158</f>
        <v>0</v>
      </c>
      <c r="Q158" s="229">
        <v>0</v>
      </c>
      <c r="R158" s="229">
        <f>Q158*H158</f>
        <v>0</v>
      </c>
      <c r="S158" s="229">
        <v>0</v>
      </c>
      <c r="T158" s="230">
        <f>S158*H158</f>
        <v>0</v>
      </c>
      <c r="AR158" s="23" t="s">
        <v>1080</v>
      </c>
      <c r="AT158" s="23" t="s">
        <v>389</v>
      </c>
      <c r="AU158" s="23" t="s">
        <v>79</v>
      </c>
      <c r="AY158" s="23" t="s">
        <v>146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23" t="s">
        <v>77</v>
      </c>
      <c r="BK158" s="231">
        <f>ROUND(I158*H158,2)</f>
        <v>0</v>
      </c>
      <c r="BL158" s="23" t="s">
        <v>580</v>
      </c>
      <c r="BM158" s="23" t="s">
        <v>580</v>
      </c>
    </row>
    <row r="159" spans="2:47" s="1" customFormat="1" ht="13.5">
      <c r="B159" s="45"/>
      <c r="C159" s="73"/>
      <c r="D159" s="232" t="s">
        <v>155</v>
      </c>
      <c r="E159" s="73"/>
      <c r="F159" s="233" t="s">
        <v>1143</v>
      </c>
      <c r="G159" s="73"/>
      <c r="H159" s="73"/>
      <c r="I159" s="190"/>
      <c r="J159" s="73"/>
      <c r="K159" s="73"/>
      <c r="L159" s="71"/>
      <c r="M159" s="234"/>
      <c r="N159" s="46"/>
      <c r="O159" s="46"/>
      <c r="P159" s="46"/>
      <c r="Q159" s="46"/>
      <c r="R159" s="46"/>
      <c r="S159" s="46"/>
      <c r="T159" s="94"/>
      <c r="AT159" s="23" t="s">
        <v>155</v>
      </c>
      <c r="AU159" s="23" t="s">
        <v>79</v>
      </c>
    </row>
    <row r="160" spans="2:47" s="1" customFormat="1" ht="13.5">
      <c r="B160" s="45"/>
      <c r="C160" s="73"/>
      <c r="D160" s="232" t="s">
        <v>636</v>
      </c>
      <c r="E160" s="73"/>
      <c r="F160" s="277" t="s">
        <v>1144</v>
      </c>
      <c r="G160" s="73"/>
      <c r="H160" s="73"/>
      <c r="I160" s="190"/>
      <c r="J160" s="73"/>
      <c r="K160" s="73"/>
      <c r="L160" s="71"/>
      <c r="M160" s="234"/>
      <c r="N160" s="46"/>
      <c r="O160" s="46"/>
      <c r="P160" s="46"/>
      <c r="Q160" s="46"/>
      <c r="R160" s="46"/>
      <c r="S160" s="46"/>
      <c r="T160" s="94"/>
      <c r="AT160" s="23" t="s">
        <v>636</v>
      </c>
      <c r="AU160" s="23" t="s">
        <v>79</v>
      </c>
    </row>
    <row r="161" spans="2:65" s="1" customFormat="1" ht="16.5" customHeight="1">
      <c r="B161" s="45"/>
      <c r="C161" s="220" t="s">
        <v>355</v>
      </c>
      <c r="D161" s="220" t="s">
        <v>148</v>
      </c>
      <c r="E161" s="221" t="s">
        <v>1145</v>
      </c>
      <c r="F161" s="222" t="s">
        <v>1146</v>
      </c>
      <c r="G161" s="223" t="s">
        <v>1056</v>
      </c>
      <c r="H161" s="224">
        <v>10</v>
      </c>
      <c r="I161" s="225"/>
      <c r="J161" s="226">
        <f>ROUND(I161*H161,2)</f>
        <v>0</v>
      </c>
      <c r="K161" s="222" t="s">
        <v>21</v>
      </c>
      <c r="L161" s="71"/>
      <c r="M161" s="227" t="s">
        <v>21</v>
      </c>
      <c r="N161" s="228" t="s">
        <v>40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580</v>
      </c>
      <c r="AT161" s="23" t="s">
        <v>148</v>
      </c>
      <c r="AU161" s="23" t="s">
        <v>79</v>
      </c>
      <c r="AY161" s="23" t="s">
        <v>146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77</v>
      </c>
      <c r="BK161" s="231">
        <f>ROUND(I161*H161,2)</f>
        <v>0</v>
      </c>
      <c r="BL161" s="23" t="s">
        <v>580</v>
      </c>
      <c r="BM161" s="23" t="s">
        <v>590</v>
      </c>
    </row>
    <row r="162" spans="2:47" s="1" customFormat="1" ht="13.5">
      <c r="B162" s="45"/>
      <c r="C162" s="73"/>
      <c r="D162" s="232" t="s">
        <v>155</v>
      </c>
      <c r="E162" s="73"/>
      <c r="F162" s="233" t="s">
        <v>1147</v>
      </c>
      <c r="G162" s="73"/>
      <c r="H162" s="73"/>
      <c r="I162" s="190"/>
      <c r="J162" s="73"/>
      <c r="K162" s="73"/>
      <c r="L162" s="71"/>
      <c r="M162" s="234"/>
      <c r="N162" s="46"/>
      <c r="O162" s="46"/>
      <c r="P162" s="46"/>
      <c r="Q162" s="46"/>
      <c r="R162" s="46"/>
      <c r="S162" s="46"/>
      <c r="T162" s="94"/>
      <c r="AT162" s="23" t="s">
        <v>155</v>
      </c>
      <c r="AU162" s="23" t="s">
        <v>79</v>
      </c>
    </row>
    <row r="163" spans="2:65" s="1" customFormat="1" ht="16.5" customHeight="1">
      <c r="B163" s="45"/>
      <c r="C163" s="220" t="s">
        <v>368</v>
      </c>
      <c r="D163" s="220" t="s">
        <v>148</v>
      </c>
      <c r="E163" s="221" t="s">
        <v>1148</v>
      </c>
      <c r="F163" s="222" t="s">
        <v>1149</v>
      </c>
      <c r="G163" s="223" t="s">
        <v>433</v>
      </c>
      <c r="H163" s="224">
        <v>0.04</v>
      </c>
      <c r="I163" s="225"/>
      <c r="J163" s="226">
        <f>ROUND(I163*H163,2)</f>
        <v>0</v>
      </c>
      <c r="K163" s="222" t="s">
        <v>21</v>
      </c>
      <c r="L163" s="71"/>
      <c r="M163" s="227" t="s">
        <v>21</v>
      </c>
      <c r="N163" s="228" t="s">
        <v>40</v>
      </c>
      <c r="O163" s="46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AR163" s="23" t="s">
        <v>580</v>
      </c>
      <c r="AT163" s="23" t="s">
        <v>148</v>
      </c>
      <c r="AU163" s="23" t="s">
        <v>79</v>
      </c>
      <c r="AY163" s="23" t="s">
        <v>146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23" t="s">
        <v>77</v>
      </c>
      <c r="BK163" s="231">
        <f>ROUND(I163*H163,2)</f>
        <v>0</v>
      </c>
      <c r="BL163" s="23" t="s">
        <v>580</v>
      </c>
      <c r="BM163" s="23" t="s">
        <v>602</v>
      </c>
    </row>
    <row r="164" spans="2:47" s="1" customFormat="1" ht="13.5">
      <c r="B164" s="45"/>
      <c r="C164" s="73"/>
      <c r="D164" s="232" t="s">
        <v>155</v>
      </c>
      <c r="E164" s="73"/>
      <c r="F164" s="233" t="s">
        <v>1149</v>
      </c>
      <c r="G164" s="73"/>
      <c r="H164" s="73"/>
      <c r="I164" s="190"/>
      <c r="J164" s="73"/>
      <c r="K164" s="73"/>
      <c r="L164" s="71"/>
      <c r="M164" s="234"/>
      <c r="N164" s="46"/>
      <c r="O164" s="46"/>
      <c r="P164" s="46"/>
      <c r="Q164" s="46"/>
      <c r="R164" s="46"/>
      <c r="S164" s="46"/>
      <c r="T164" s="94"/>
      <c r="AT164" s="23" t="s">
        <v>155</v>
      </c>
      <c r="AU164" s="23" t="s">
        <v>79</v>
      </c>
    </row>
    <row r="165" spans="2:47" s="1" customFormat="1" ht="13.5">
      <c r="B165" s="45"/>
      <c r="C165" s="73"/>
      <c r="D165" s="232" t="s">
        <v>636</v>
      </c>
      <c r="E165" s="73"/>
      <c r="F165" s="277" t="s">
        <v>1150</v>
      </c>
      <c r="G165" s="73"/>
      <c r="H165" s="73"/>
      <c r="I165" s="190"/>
      <c r="J165" s="73"/>
      <c r="K165" s="73"/>
      <c r="L165" s="71"/>
      <c r="M165" s="234"/>
      <c r="N165" s="46"/>
      <c r="O165" s="46"/>
      <c r="P165" s="46"/>
      <c r="Q165" s="46"/>
      <c r="R165" s="46"/>
      <c r="S165" s="46"/>
      <c r="T165" s="94"/>
      <c r="AT165" s="23" t="s">
        <v>636</v>
      </c>
      <c r="AU165" s="23" t="s">
        <v>79</v>
      </c>
    </row>
    <row r="166" spans="2:65" s="1" customFormat="1" ht="16.5" customHeight="1">
      <c r="B166" s="45"/>
      <c r="C166" s="267" t="s">
        <v>375</v>
      </c>
      <c r="D166" s="267" t="s">
        <v>389</v>
      </c>
      <c r="E166" s="268" t="s">
        <v>1151</v>
      </c>
      <c r="F166" s="269" t="s">
        <v>1152</v>
      </c>
      <c r="G166" s="270" t="s">
        <v>433</v>
      </c>
      <c r="H166" s="271">
        <v>1</v>
      </c>
      <c r="I166" s="272"/>
      <c r="J166" s="273">
        <f>ROUND(I166*H166,2)</f>
        <v>0</v>
      </c>
      <c r="K166" s="269" t="s">
        <v>21</v>
      </c>
      <c r="L166" s="274"/>
      <c r="M166" s="275" t="s">
        <v>21</v>
      </c>
      <c r="N166" s="276" t="s">
        <v>40</v>
      </c>
      <c r="O166" s="46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AR166" s="23" t="s">
        <v>1080</v>
      </c>
      <c r="AT166" s="23" t="s">
        <v>389</v>
      </c>
      <c r="AU166" s="23" t="s">
        <v>79</v>
      </c>
      <c r="AY166" s="23" t="s">
        <v>146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23" t="s">
        <v>77</v>
      </c>
      <c r="BK166" s="231">
        <f>ROUND(I166*H166,2)</f>
        <v>0</v>
      </c>
      <c r="BL166" s="23" t="s">
        <v>580</v>
      </c>
      <c r="BM166" s="23" t="s">
        <v>616</v>
      </c>
    </row>
    <row r="167" spans="2:47" s="1" customFormat="1" ht="13.5">
      <c r="B167" s="45"/>
      <c r="C167" s="73"/>
      <c r="D167" s="232" t="s">
        <v>155</v>
      </c>
      <c r="E167" s="73"/>
      <c r="F167" s="233" t="s">
        <v>1153</v>
      </c>
      <c r="G167" s="73"/>
      <c r="H167" s="73"/>
      <c r="I167" s="190"/>
      <c r="J167" s="73"/>
      <c r="K167" s="73"/>
      <c r="L167" s="71"/>
      <c r="M167" s="234"/>
      <c r="N167" s="46"/>
      <c r="O167" s="46"/>
      <c r="P167" s="46"/>
      <c r="Q167" s="46"/>
      <c r="R167" s="46"/>
      <c r="S167" s="46"/>
      <c r="T167" s="94"/>
      <c r="AT167" s="23" t="s">
        <v>155</v>
      </c>
      <c r="AU167" s="23" t="s">
        <v>79</v>
      </c>
    </row>
    <row r="168" spans="2:65" s="1" customFormat="1" ht="16.5" customHeight="1">
      <c r="B168" s="45"/>
      <c r="C168" s="267" t="s">
        <v>382</v>
      </c>
      <c r="D168" s="267" t="s">
        <v>389</v>
      </c>
      <c r="E168" s="268" t="s">
        <v>1154</v>
      </c>
      <c r="F168" s="269" t="s">
        <v>1155</v>
      </c>
      <c r="G168" s="270" t="s">
        <v>433</v>
      </c>
      <c r="H168" s="271">
        <v>1</v>
      </c>
      <c r="I168" s="272"/>
      <c r="J168" s="273">
        <f>ROUND(I168*H168,2)</f>
        <v>0</v>
      </c>
      <c r="K168" s="269" t="s">
        <v>21</v>
      </c>
      <c r="L168" s="274"/>
      <c r="M168" s="275" t="s">
        <v>21</v>
      </c>
      <c r="N168" s="276" t="s">
        <v>40</v>
      </c>
      <c r="O168" s="46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AR168" s="23" t="s">
        <v>1080</v>
      </c>
      <c r="AT168" s="23" t="s">
        <v>389</v>
      </c>
      <c r="AU168" s="23" t="s">
        <v>79</v>
      </c>
      <c r="AY168" s="23" t="s">
        <v>146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23" t="s">
        <v>77</v>
      </c>
      <c r="BK168" s="231">
        <f>ROUND(I168*H168,2)</f>
        <v>0</v>
      </c>
      <c r="BL168" s="23" t="s">
        <v>580</v>
      </c>
      <c r="BM168" s="23" t="s">
        <v>631</v>
      </c>
    </row>
    <row r="169" spans="2:47" s="1" customFormat="1" ht="13.5">
      <c r="B169" s="45"/>
      <c r="C169" s="73"/>
      <c r="D169" s="232" t="s">
        <v>155</v>
      </c>
      <c r="E169" s="73"/>
      <c r="F169" s="233" t="s">
        <v>1153</v>
      </c>
      <c r="G169" s="73"/>
      <c r="H169" s="73"/>
      <c r="I169" s="190"/>
      <c r="J169" s="73"/>
      <c r="K169" s="73"/>
      <c r="L169" s="71"/>
      <c r="M169" s="234"/>
      <c r="N169" s="46"/>
      <c r="O169" s="46"/>
      <c r="P169" s="46"/>
      <c r="Q169" s="46"/>
      <c r="R169" s="46"/>
      <c r="S169" s="46"/>
      <c r="T169" s="94"/>
      <c r="AT169" s="23" t="s">
        <v>155</v>
      </c>
      <c r="AU169" s="23" t="s">
        <v>79</v>
      </c>
    </row>
    <row r="170" spans="2:65" s="1" customFormat="1" ht="16.5" customHeight="1">
      <c r="B170" s="45"/>
      <c r="C170" s="267" t="s">
        <v>388</v>
      </c>
      <c r="D170" s="267" t="s">
        <v>389</v>
      </c>
      <c r="E170" s="268" t="s">
        <v>1156</v>
      </c>
      <c r="F170" s="269" t="s">
        <v>1157</v>
      </c>
      <c r="G170" s="270" t="s">
        <v>433</v>
      </c>
      <c r="H170" s="271">
        <v>1</v>
      </c>
      <c r="I170" s="272"/>
      <c r="J170" s="273">
        <f>ROUND(I170*H170,2)</f>
        <v>0</v>
      </c>
      <c r="K170" s="269" t="s">
        <v>21</v>
      </c>
      <c r="L170" s="274"/>
      <c r="M170" s="275" t="s">
        <v>21</v>
      </c>
      <c r="N170" s="276" t="s">
        <v>40</v>
      </c>
      <c r="O170" s="46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AR170" s="23" t="s">
        <v>1080</v>
      </c>
      <c r="AT170" s="23" t="s">
        <v>389</v>
      </c>
      <c r="AU170" s="23" t="s">
        <v>79</v>
      </c>
      <c r="AY170" s="23" t="s">
        <v>146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23" t="s">
        <v>77</v>
      </c>
      <c r="BK170" s="231">
        <f>ROUND(I170*H170,2)</f>
        <v>0</v>
      </c>
      <c r="BL170" s="23" t="s">
        <v>580</v>
      </c>
      <c r="BM170" s="23" t="s">
        <v>644</v>
      </c>
    </row>
    <row r="171" spans="2:47" s="1" customFormat="1" ht="13.5">
      <c r="B171" s="45"/>
      <c r="C171" s="73"/>
      <c r="D171" s="232" t="s">
        <v>155</v>
      </c>
      <c r="E171" s="73"/>
      <c r="F171" s="233" t="s">
        <v>1153</v>
      </c>
      <c r="G171" s="73"/>
      <c r="H171" s="73"/>
      <c r="I171" s="190"/>
      <c r="J171" s="73"/>
      <c r="K171" s="73"/>
      <c r="L171" s="71"/>
      <c r="M171" s="234"/>
      <c r="N171" s="46"/>
      <c r="O171" s="46"/>
      <c r="P171" s="46"/>
      <c r="Q171" s="46"/>
      <c r="R171" s="46"/>
      <c r="S171" s="46"/>
      <c r="T171" s="94"/>
      <c r="AT171" s="23" t="s">
        <v>155</v>
      </c>
      <c r="AU171" s="23" t="s">
        <v>79</v>
      </c>
    </row>
    <row r="172" spans="2:65" s="1" customFormat="1" ht="16.5" customHeight="1">
      <c r="B172" s="45"/>
      <c r="C172" s="267" t="s">
        <v>394</v>
      </c>
      <c r="D172" s="267" t="s">
        <v>389</v>
      </c>
      <c r="E172" s="268" t="s">
        <v>1158</v>
      </c>
      <c r="F172" s="269" t="s">
        <v>1159</v>
      </c>
      <c r="G172" s="270" t="s">
        <v>433</v>
      </c>
      <c r="H172" s="271">
        <v>1</v>
      </c>
      <c r="I172" s="272"/>
      <c r="J172" s="273">
        <f>ROUND(I172*H172,2)</f>
        <v>0</v>
      </c>
      <c r="K172" s="269" t="s">
        <v>21</v>
      </c>
      <c r="L172" s="274"/>
      <c r="M172" s="275" t="s">
        <v>21</v>
      </c>
      <c r="N172" s="276" t="s">
        <v>40</v>
      </c>
      <c r="O172" s="46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AR172" s="23" t="s">
        <v>1080</v>
      </c>
      <c r="AT172" s="23" t="s">
        <v>389</v>
      </c>
      <c r="AU172" s="23" t="s">
        <v>79</v>
      </c>
      <c r="AY172" s="23" t="s">
        <v>146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77</v>
      </c>
      <c r="BK172" s="231">
        <f>ROUND(I172*H172,2)</f>
        <v>0</v>
      </c>
      <c r="BL172" s="23" t="s">
        <v>580</v>
      </c>
      <c r="BM172" s="23" t="s">
        <v>652</v>
      </c>
    </row>
    <row r="173" spans="2:47" s="1" customFormat="1" ht="13.5">
      <c r="B173" s="45"/>
      <c r="C173" s="73"/>
      <c r="D173" s="232" t="s">
        <v>155</v>
      </c>
      <c r="E173" s="73"/>
      <c r="F173" s="233" t="s">
        <v>1153</v>
      </c>
      <c r="G173" s="73"/>
      <c r="H173" s="73"/>
      <c r="I173" s="190"/>
      <c r="J173" s="73"/>
      <c r="K173" s="73"/>
      <c r="L173" s="71"/>
      <c r="M173" s="234"/>
      <c r="N173" s="46"/>
      <c r="O173" s="46"/>
      <c r="P173" s="46"/>
      <c r="Q173" s="46"/>
      <c r="R173" s="46"/>
      <c r="S173" s="46"/>
      <c r="T173" s="94"/>
      <c r="AT173" s="23" t="s">
        <v>155</v>
      </c>
      <c r="AU173" s="23" t="s">
        <v>79</v>
      </c>
    </row>
    <row r="174" spans="2:65" s="1" customFormat="1" ht="25.5" customHeight="1">
      <c r="B174" s="45"/>
      <c r="C174" s="220" t="s">
        <v>400</v>
      </c>
      <c r="D174" s="220" t="s">
        <v>148</v>
      </c>
      <c r="E174" s="221" t="s">
        <v>1160</v>
      </c>
      <c r="F174" s="222" t="s">
        <v>1161</v>
      </c>
      <c r="G174" s="223" t="s">
        <v>433</v>
      </c>
      <c r="H174" s="224">
        <v>35</v>
      </c>
      <c r="I174" s="225"/>
      <c r="J174" s="226">
        <f>ROUND(I174*H174,2)</f>
        <v>0</v>
      </c>
      <c r="K174" s="222" t="s">
        <v>1072</v>
      </c>
      <c r="L174" s="71"/>
      <c r="M174" s="227" t="s">
        <v>21</v>
      </c>
      <c r="N174" s="228" t="s">
        <v>40</v>
      </c>
      <c r="O174" s="46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AR174" s="23" t="s">
        <v>580</v>
      </c>
      <c r="AT174" s="23" t="s">
        <v>148</v>
      </c>
      <c r="AU174" s="23" t="s">
        <v>79</v>
      </c>
      <c r="AY174" s="23" t="s">
        <v>146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23" t="s">
        <v>77</v>
      </c>
      <c r="BK174" s="231">
        <f>ROUND(I174*H174,2)</f>
        <v>0</v>
      </c>
      <c r="BL174" s="23" t="s">
        <v>580</v>
      </c>
      <c r="BM174" s="23" t="s">
        <v>662</v>
      </c>
    </row>
    <row r="175" spans="2:47" s="1" customFormat="1" ht="13.5">
      <c r="B175" s="45"/>
      <c r="C175" s="73"/>
      <c r="D175" s="232" t="s">
        <v>155</v>
      </c>
      <c r="E175" s="73"/>
      <c r="F175" s="233" t="s">
        <v>1161</v>
      </c>
      <c r="G175" s="73"/>
      <c r="H175" s="73"/>
      <c r="I175" s="190"/>
      <c r="J175" s="73"/>
      <c r="K175" s="73"/>
      <c r="L175" s="71"/>
      <c r="M175" s="234"/>
      <c r="N175" s="46"/>
      <c r="O175" s="46"/>
      <c r="P175" s="46"/>
      <c r="Q175" s="46"/>
      <c r="R175" s="46"/>
      <c r="S175" s="46"/>
      <c r="T175" s="94"/>
      <c r="AT175" s="23" t="s">
        <v>155</v>
      </c>
      <c r="AU175" s="23" t="s">
        <v>79</v>
      </c>
    </row>
    <row r="176" spans="2:65" s="1" customFormat="1" ht="16.5" customHeight="1">
      <c r="B176" s="45"/>
      <c r="C176" s="267" t="s">
        <v>410</v>
      </c>
      <c r="D176" s="267" t="s">
        <v>389</v>
      </c>
      <c r="E176" s="268" t="s">
        <v>1162</v>
      </c>
      <c r="F176" s="269" t="s">
        <v>1163</v>
      </c>
      <c r="G176" s="270" t="s">
        <v>433</v>
      </c>
      <c r="H176" s="271">
        <v>16</v>
      </c>
      <c r="I176" s="272"/>
      <c r="J176" s="273">
        <f>ROUND(I176*H176,2)</f>
        <v>0</v>
      </c>
      <c r="K176" s="269" t="s">
        <v>21</v>
      </c>
      <c r="L176" s="274"/>
      <c r="M176" s="275" t="s">
        <v>21</v>
      </c>
      <c r="N176" s="276" t="s">
        <v>40</v>
      </c>
      <c r="O176" s="46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AR176" s="23" t="s">
        <v>1080</v>
      </c>
      <c r="AT176" s="23" t="s">
        <v>389</v>
      </c>
      <c r="AU176" s="23" t="s">
        <v>79</v>
      </c>
      <c r="AY176" s="23" t="s">
        <v>146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23" t="s">
        <v>77</v>
      </c>
      <c r="BK176" s="231">
        <f>ROUND(I176*H176,2)</f>
        <v>0</v>
      </c>
      <c r="BL176" s="23" t="s">
        <v>580</v>
      </c>
      <c r="BM176" s="23" t="s">
        <v>672</v>
      </c>
    </row>
    <row r="177" spans="2:47" s="1" customFormat="1" ht="13.5">
      <c r="B177" s="45"/>
      <c r="C177" s="73"/>
      <c r="D177" s="232" t="s">
        <v>155</v>
      </c>
      <c r="E177" s="73"/>
      <c r="F177" s="233" t="s">
        <v>1164</v>
      </c>
      <c r="G177" s="73"/>
      <c r="H177" s="73"/>
      <c r="I177" s="190"/>
      <c r="J177" s="73"/>
      <c r="K177" s="73"/>
      <c r="L177" s="71"/>
      <c r="M177" s="234"/>
      <c r="N177" s="46"/>
      <c r="O177" s="46"/>
      <c r="P177" s="46"/>
      <c r="Q177" s="46"/>
      <c r="R177" s="46"/>
      <c r="S177" s="46"/>
      <c r="T177" s="94"/>
      <c r="AT177" s="23" t="s">
        <v>155</v>
      </c>
      <c r="AU177" s="23" t="s">
        <v>79</v>
      </c>
    </row>
    <row r="178" spans="2:65" s="1" customFormat="1" ht="16.5" customHeight="1">
      <c r="B178" s="45"/>
      <c r="C178" s="267" t="s">
        <v>415</v>
      </c>
      <c r="D178" s="267" t="s">
        <v>389</v>
      </c>
      <c r="E178" s="268" t="s">
        <v>1165</v>
      </c>
      <c r="F178" s="269" t="s">
        <v>1166</v>
      </c>
      <c r="G178" s="270" t="s">
        <v>433</v>
      </c>
      <c r="H178" s="271">
        <v>3</v>
      </c>
      <c r="I178" s="272"/>
      <c r="J178" s="273">
        <f>ROUND(I178*H178,2)</f>
        <v>0</v>
      </c>
      <c r="K178" s="269" t="s">
        <v>21</v>
      </c>
      <c r="L178" s="274"/>
      <c r="M178" s="275" t="s">
        <v>21</v>
      </c>
      <c r="N178" s="276" t="s">
        <v>40</v>
      </c>
      <c r="O178" s="46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AR178" s="23" t="s">
        <v>1080</v>
      </c>
      <c r="AT178" s="23" t="s">
        <v>389</v>
      </c>
      <c r="AU178" s="23" t="s">
        <v>79</v>
      </c>
      <c r="AY178" s="23" t="s">
        <v>146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77</v>
      </c>
      <c r="BK178" s="231">
        <f>ROUND(I178*H178,2)</f>
        <v>0</v>
      </c>
      <c r="BL178" s="23" t="s">
        <v>580</v>
      </c>
      <c r="BM178" s="23" t="s">
        <v>682</v>
      </c>
    </row>
    <row r="179" spans="2:47" s="1" customFormat="1" ht="13.5">
      <c r="B179" s="45"/>
      <c r="C179" s="73"/>
      <c r="D179" s="232" t="s">
        <v>155</v>
      </c>
      <c r="E179" s="73"/>
      <c r="F179" s="233" t="s">
        <v>1167</v>
      </c>
      <c r="G179" s="73"/>
      <c r="H179" s="73"/>
      <c r="I179" s="190"/>
      <c r="J179" s="73"/>
      <c r="K179" s="73"/>
      <c r="L179" s="71"/>
      <c r="M179" s="234"/>
      <c r="N179" s="46"/>
      <c r="O179" s="46"/>
      <c r="P179" s="46"/>
      <c r="Q179" s="46"/>
      <c r="R179" s="46"/>
      <c r="S179" s="46"/>
      <c r="T179" s="94"/>
      <c r="AT179" s="23" t="s">
        <v>155</v>
      </c>
      <c r="AU179" s="23" t="s">
        <v>79</v>
      </c>
    </row>
    <row r="180" spans="2:65" s="1" customFormat="1" ht="16.5" customHeight="1">
      <c r="B180" s="45"/>
      <c r="C180" s="267" t="s">
        <v>424</v>
      </c>
      <c r="D180" s="267" t="s">
        <v>389</v>
      </c>
      <c r="E180" s="268" t="s">
        <v>1168</v>
      </c>
      <c r="F180" s="269" t="s">
        <v>1169</v>
      </c>
      <c r="G180" s="270" t="s">
        <v>433</v>
      </c>
      <c r="H180" s="271">
        <v>4</v>
      </c>
      <c r="I180" s="272"/>
      <c r="J180" s="273">
        <f>ROUND(I180*H180,2)</f>
        <v>0</v>
      </c>
      <c r="K180" s="269" t="s">
        <v>21</v>
      </c>
      <c r="L180" s="274"/>
      <c r="M180" s="275" t="s">
        <v>21</v>
      </c>
      <c r="N180" s="276" t="s">
        <v>40</v>
      </c>
      <c r="O180" s="46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AR180" s="23" t="s">
        <v>1080</v>
      </c>
      <c r="AT180" s="23" t="s">
        <v>389</v>
      </c>
      <c r="AU180" s="23" t="s">
        <v>79</v>
      </c>
      <c r="AY180" s="23" t="s">
        <v>146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23" t="s">
        <v>77</v>
      </c>
      <c r="BK180" s="231">
        <f>ROUND(I180*H180,2)</f>
        <v>0</v>
      </c>
      <c r="BL180" s="23" t="s">
        <v>580</v>
      </c>
      <c r="BM180" s="23" t="s">
        <v>690</v>
      </c>
    </row>
    <row r="181" spans="2:47" s="1" customFormat="1" ht="13.5">
      <c r="B181" s="45"/>
      <c r="C181" s="73"/>
      <c r="D181" s="232" t="s">
        <v>155</v>
      </c>
      <c r="E181" s="73"/>
      <c r="F181" s="233" t="s">
        <v>1170</v>
      </c>
      <c r="G181" s="73"/>
      <c r="H181" s="73"/>
      <c r="I181" s="190"/>
      <c r="J181" s="73"/>
      <c r="K181" s="73"/>
      <c r="L181" s="71"/>
      <c r="M181" s="234"/>
      <c r="N181" s="46"/>
      <c r="O181" s="46"/>
      <c r="P181" s="46"/>
      <c r="Q181" s="46"/>
      <c r="R181" s="46"/>
      <c r="S181" s="46"/>
      <c r="T181" s="94"/>
      <c r="AT181" s="23" t="s">
        <v>155</v>
      </c>
      <c r="AU181" s="23" t="s">
        <v>79</v>
      </c>
    </row>
    <row r="182" spans="2:65" s="1" customFormat="1" ht="16.5" customHeight="1">
      <c r="B182" s="45"/>
      <c r="C182" s="267" t="s">
        <v>430</v>
      </c>
      <c r="D182" s="267" t="s">
        <v>389</v>
      </c>
      <c r="E182" s="268" t="s">
        <v>1171</v>
      </c>
      <c r="F182" s="269" t="s">
        <v>1172</v>
      </c>
      <c r="G182" s="270" t="s">
        <v>433</v>
      </c>
      <c r="H182" s="271">
        <v>19</v>
      </c>
      <c r="I182" s="272"/>
      <c r="J182" s="273">
        <f>ROUND(I182*H182,2)</f>
        <v>0</v>
      </c>
      <c r="K182" s="269" t="s">
        <v>21</v>
      </c>
      <c r="L182" s="274"/>
      <c r="M182" s="275" t="s">
        <v>21</v>
      </c>
      <c r="N182" s="276" t="s">
        <v>40</v>
      </c>
      <c r="O182" s="46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AR182" s="23" t="s">
        <v>1080</v>
      </c>
      <c r="AT182" s="23" t="s">
        <v>389</v>
      </c>
      <c r="AU182" s="23" t="s">
        <v>79</v>
      </c>
      <c r="AY182" s="23" t="s">
        <v>146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23" t="s">
        <v>77</v>
      </c>
      <c r="BK182" s="231">
        <f>ROUND(I182*H182,2)</f>
        <v>0</v>
      </c>
      <c r="BL182" s="23" t="s">
        <v>580</v>
      </c>
      <c r="BM182" s="23" t="s">
        <v>698</v>
      </c>
    </row>
    <row r="183" spans="2:47" s="1" customFormat="1" ht="13.5">
      <c r="B183" s="45"/>
      <c r="C183" s="73"/>
      <c r="D183" s="232" t="s">
        <v>155</v>
      </c>
      <c r="E183" s="73"/>
      <c r="F183" s="233" t="s">
        <v>1173</v>
      </c>
      <c r="G183" s="73"/>
      <c r="H183" s="73"/>
      <c r="I183" s="190"/>
      <c r="J183" s="73"/>
      <c r="K183" s="73"/>
      <c r="L183" s="71"/>
      <c r="M183" s="234"/>
      <c r="N183" s="46"/>
      <c r="O183" s="46"/>
      <c r="P183" s="46"/>
      <c r="Q183" s="46"/>
      <c r="R183" s="46"/>
      <c r="S183" s="46"/>
      <c r="T183" s="94"/>
      <c r="AT183" s="23" t="s">
        <v>155</v>
      </c>
      <c r="AU183" s="23" t="s">
        <v>79</v>
      </c>
    </row>
    <row r="184" spans="2:65" s="1" customFormat="1" ht="16.5" customHeight="1">
      <c r="B184" s="45"/>
      <c r="C184" s="267" t="s">
        <v>438</v>
      </c>
      <c r="D184" s="267" t="s">
        <v>389</v>
      </c>
      <c r="E184" s="268" t="s">
        <v>1174</v>
      </c>
      <c r="F184" s="269" t="s">
        <v>1175</v>
      </c>
      <c r="G184" s="270" t="s">
        <v>433</v>
      </c>
      <c r="H184" s="271">
        <v>3</v>
      </c>
      <c r="I184" s="272"/>
      <c r="J184" s="273">
        <f>ROUND(I184*H184,2)</f>
        <v>0</v>
      </c>
      <c r="K184" s="269" t="s">
        <v>21</v>
      </c>
      <c r="L184" s="274"/>
      <c r="M184" s="275" t="s">
        <v>21</v>
      </c>
      <c r="N184" s="276" t="s">
        <v>40</v>
      </c>
      <c r="O184" s="46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AR184" s="23" t="s">
        <v>1080</v>
      </c>
      <c r="AT184" s="23" t="s">
        <v>389</v>
      </c>
      <c r="AU184" s="23" t="s">
        <v>79</v>
      </c>
      <c r="AY184" s="23" t="s">
        <v>146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77</v>
      </c>
      <c r="BK184" s="231">
        <f>ROUND(I184*H184,2)</f>
        <v>0</v>
      </c>
      <c r="BL184" s="23" t="s">
        <v>580</v>
      </c>
      <c r="BM184" s="23" t="s">
        <v>709</v>
      </c>
    </row>
    <row r="185" spans="2:47" s="1" customFormat="1" ht="13.5">
      <c r="B185" s="45"/>
      <c r="C185" s="73"/>
      <c r="D185" s="232" t="s">
        <v>155</v>
      </c>
      <c r="E185" s="73"/>
      <c r="F185" s="233" t="s">
        <v>1176</v>
      </c>
      <c r="G185" s="73"/>
      <c r="H185" s="73"/>
      <c r="I185" s="190"/>
      <c r="J185" s="73"/>
      <c r="K185" s="73"/>
      <c r="L185" s="71"/>
      <c r="M185" s="234"/>
      <c r="N185" s="46"/>
      <c r="O185" s="46"/>
      <c r="P185" s="46"/>
      <c r="Q185" s="46"/>
      <c r="R185" s="46"/>
      <c r="S185" s="46"/>
      <c r="T185" s="94"/>
      <c r="AT185" s="23" t="s">
        <v>155</v>
      </c>
      <c r="AU185" s="23" t="s">
        <v>79</v>
      </c>
    </row>
    <row r="186" spans="2:65" s="1" customFormat="1" ht="25.5" customHeight="1">
      <c r="B186" s="45"/>
      <c r="C186" s="220" t="s">
        <v>444</v>
      </c>
      <c r="D186" s="220" t="s">
        <v>148</v>
      </c>
      <c r="E186" s="221" t="s">
        <v>1177</v>
      </c>
      <c r="F186" s="222" t="s">
        <v>1178</v>
      </c>
      <c r="G186" s="223" t="s">
        <v>458</v>
      </c>
      <c r="H186" s="224">
        <v>30</v>
      </c>
      <c r="I186" s="225"/>
      <c r="J186" s="226">
        <f>ROUND(I186*H186,2)</f>
        <v>0</v>
      </c>
      <c r="K186" s="222" t="s">
        <v>21</v>
      </c>
      <c r="L186" s="71"/>
      <c r="M186" s="227" t="s">
        <v>21</v>
      </c>
      <c r="N186" s="228" t="s">
        <v>40</v>
      </c>
      <c r="O186" s="46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AR186" s="23" t="s">
        <v>580</v>
      </c>
      <c r="AT186" s="23" t="s">
        <v>148</v>
      </c>
      <c r="AU186" s="23" t="s">
        <v>79</v>
      </c>
      <c r="AY186" s="23" t="s">
        <v>146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23" t="s">
        <v>77</v>
      </c>
      <c r="BK186" s="231">
        <f>ROUND(I186*H186,2)</f>
        <v>0</v>
      </c>
      <c r="BL186" s="23" t="s">
        <v>580</v>
      </c>
      <c r="BM186" s="23" t="s">
        <v>723</v>
      </c>
    </row>
    <row r="187" spans="2:47" s="1" customFormat="1" ht="13.5">
      <c r="B187" s="45"/>
      <c r="C187" s="73"/>
      <c r="D187" s="232" t="s">
        <v>155</v>
      </c>
      <c r="E187" s="73"/>
      <c r="F187" s="233" t="s">
        <v>1178</v>
      </c>
      <c r="G187" s="73"/>
      <c r="H187" s="73"/>
      <c r="I187" s="190"/>
      <c r="J187" s="73"/>
      <c r="K187" s="73"/>
      <c r="L187" s="71"/>
      <c r="M187" s="234"/>
      <c r="N187" s="46"/>
      <c r="O187" s="46"/>
      <c r="P187" s="46"/>
      <c r="Q187" s="46"/>
      <c r="R187" s="46"/>
      <c r="S187" s="46"/>
      <c r="T187" s="94"/>
      <c r="AT187" s="23" t="s">
        <v>155</v>
      </c>
      <c r="AU187" s="23" t="s">
        <v>79</v>
      </c>
    </row>
    <row r="188" spans="2:65" s="1" customFormat="1" ht="16.5" customHeight="1">
      <c r="B188" s="45"/>
      <c r="C188" s="267" t="s">
        <v>449</v>
      </c>
      <c r="D188" s="267" t="s">
        <v>389</v>
      </c>
      <c r="E188" s="268" t="s">
        <v>1179</v>
      </c>
      <c r="F188" s="269" t="s">
        <v>1180</v>
      </c>
      <c r="G188" s="270" t="s">
        <v>1181</v>
      </c>
      <c r="H188" s="271">
        <v>20</v>
      </c>
      <c r="I188" s="272"/>
      <c r="J188" s="273">
        <f>ROUND(I188*H188,2)</f>
        <v>0</v>
      </c>
      <c r="K188" s="269" t="s">
        <v>21</v>
      </c>
      <c r="L188" s="274"/>
      <c r="M188" s="275" t="s">
        <v>21</v>
      </c>
      <c r="N188" s="276" t="s">
        <v>40</v>
      </c>
      <c r="O188" s="46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AR188" s="23" t="s">
        <v>1080</v>
      </c>
      <c r="AT188" s="23" t="s">
        <v>389</v>
      </c>
      <c r="AU188" s="23" t="s">
        <v>79</v>
      </c>
      <c r="AY188" s="23" t="s">
        <v>146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23" t="s">
        <v>77</v>
      </c>
      <c r="BK188" s="231">
        <f>ROUND(I188*H188,2)</f>
        <v>0</v>
      </c>
      <c r="BL188" s="23" t="s">
        <v>580</v>
      </c>
      <c r="BM188" s="23" t="s">
        <v>737</v>
      </c>
    </row>
    <row r="189" spans="2:47" s="1" customFormat="1" ht="13.5">
      <c r="B189" s="45"/>
      <c r="C189" s="73"/>
      <c r="D189" s="232" t="s">
        <v>155</v>
      </c>
      <c r="E189" s="73"/>
      <c r="F189" s="233" t="s">
        <v>1180</v>
      </c>
      <c r="G189" s="73"/>
      <c r="H189" s="73"/>
      <c r="I189" s="190"/>
      <c r="J189" s="73"/>
      <c r="K189" s="73"/>
      <c r="L189" s="71"/>
      <c r="M189" s="234"/>
      <c r="N189" s="46"/>
      <c r="O189" s="46"/>
      <c r="P189" s="46"/>
      <c r="Q189" s="46"/>
      <c r="R189" s="46"/>
      <c r="S189" s="46"/>
      <c r="T189" s="94"/>
      <c r="AT189" s="23" t="s">
        <v>155</v>
      </c>
      <c r="AU189" s="23" t="s">
        <v>79</v>
      </c>
    </row>
    <row r="190" spans="2:65" s="1" customFormat="1" ht="25.5" customHeight="1">
      <c r="B190" s="45"/>
      <c r="C190" s="220" t="s">
        <v>455</v>
      </c>
      <c r="D190" s="220" t="s">
        <v>148</v>
      </c>
      <c r="E190" s="221" t="s">
        <v>1182</v>
      </c>
      <c r="F190" s="222" t="s">
        <v>1183</v>
      </c>
      <c r="G190" s="223" t="s">
        <v>458</v>
      </c>
      <c r="H190" s="224">
        <v>30</v>
      </c>
      <c r="I190" s="225"/>
      <c r="J190" s="226">
        <f>ROUND(I190*H190,2)</f>
        <v>0</v>
      </c>
      <c r="K190" s="222" t="s">
        <v>21</v>
      </c>
      <c r="L190" s="71"/>
      <c r="M190" s="227" t="s">
        <v>21</v>
      </c>
      <c r="N190" s="228" t="s">
        <v>40</v>
      </c>
      <c r="O190" s="46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AR190" s="23" t="s">
        <v>580</v>
      </c>
      <c r="AT190" s="23" t="s">
        <v>148</v>
      </c>
      <c r="AU190" s="23" t="s">
        <v>79</v>
      </c>
      <c r="AY190" s="23" t="s">
        <v>146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77</v>
      </c>
      <c r="BK190" s="231">
        <f>ROUND(I190*H190,2)</f>
        <v>0</v>
      </c>
      <c r="BL190" s="23" t="s">
        <v>580</v>
      </c>
      <c r="BM190" s="23" t="s">
        <v>749</v>
      </c>
    </row>
    <row r="191" spans="2:47" s="1" customFormat="1" ht="13.5">
      <c r="B191" s="45"/>
      <c r="C191" s="73"/>
      <c r="D191" s="232" t="s">
        <v>155</v>
      </c>
      <c r="E191" s="73"/>
      <c r="F191" s="233" t="s">
        <v>1183</v>
      </c>
      <c r="G191" s="73"/>
      <c r="H191" s="73"/>
      <c r="I191" s="190"/>
      <c r="J191" s="73"/>
      <c r="K191" s="73"/>
      <c r="L191" s="71"/>
      <c r="M191" s="234"/>
      <c r="N191" s="46"/>
      <c r="O191" s="46"/>
      <c r="P191" s="46"/>
      <c r="Q191" s="46"/>
      <c r="R191" s="46"/>
      <c r="S191" s="46"/>
      <c r="T191" s="94"/>
      <c r="AT191" s="23" t="s">
        <v>155</v>
      </c>
      <c r="AU191" s="23" t="s">
        <v>79</v>
      </c>
    </row>
    <row r="192" spans="2:65" s="1" customFormat="1" ht="16.5" customHeight="1">
      <c r="B192" s="45"/>
      <c r="C192" s="267" t="s">
        <v>462</v>
      </c>
      <c r="D192" s="267" t="s">
        <v>389</v>
      </c>
      <c r="E192" s="268" t="s">
        <v>1184</v>
      </c>
      <c r="F192" s="269" t="s">
        <v>1185</v>
      </c>
      <c r="G192" s="270" t="s">
        <v>1181</v>
      </c>
      <c r="H192" s="271">
        <v>5</v>
      </c>
      <c r="I192" s="272"/>
      <c r="J192" s="273">
        <f>ROUND(I192*H192,2)</f>
        <v>0</v>
      </c>
      <c r="K192" s="269" t="s">
        <v>21</v>
      </c>
      <c r="L192" s="274"/>
      <c r="M192" s="275" t="s">
        <v>21</v>
      </c>
      <c r="N192" s="276" t="s">
        <v>40</v>
      </c>
      <c r="O192" s="46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AR192" s="23" t="s">
        <v>1080</v>
      </c>
      <c r="AT192" s="23" t="s">
        <v>389</v>
      </c>
      <c r="AU192" s="23" t="s">
        <v>79</v>
      </c>
      <c r="AY192" s="23" t="s">
        <v>146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23" t="s">
        <v>77</v>
      </c>
      <c r="BK192" s="231">
        <f>ROUND(I192*H192,2)</f>
        <v>0</v>
      </c>
      <c r="BL192" s="23" t="s">
        <v>580</v>
      </c>
      <c r="BM192" s="23" t="s">
        <v>759</v>
      </c>
    </row>
    <row r="193" spans="2:47" s="1" customFormat="1" ht="13.5">
      <c r="B193" s="45"/>
      <c r="C193" s="73"/>
      <c r="D193" s="232" t="s">
        <v>155</v>
      </c>
      <c r="E193" s="73"/>
      <c r="F193" s="233" t="s">
        <v>1185</v>
      </c>
      <c r="G193" s="73"/>
      <c r="H193" s="73"/>
      <c r="I193" s="190"/>
      <c r="J193" s="73"/>
      <c r="K193" s="73"/>
      <c r="L193" s="71"/>
      <c r="M193" s="234"/>
      <c r="N193" s="46"/>
      <c r="O193" s="46"/>
      <c r="P193" s="46"/>
      <c r="Q193" s="46"/>
      <c r="R193" s="46"/>
      <c r="S193" s="46"/>
      <c r="T193" s="94"/>
      <c r="AT193" s="23" t="s">
        <v>155</v>
      </c>
      <c r="AU193" s="23" t="s">
        <v>79</v>
      </c>
    </row>
    <row r="194" spans="2:65" s="1" customFormat="1" ht="16.5" customHeight="1">
      <c r="B194" s="45"/>
      <c r="C194" s="220" t="s">
        <v>468</v>
      </c>
      <c r="D194" s="220" t="s">
        <v>148</v>
      </c>
      <c r="E194" s="221" t="s">
        <v>1186</v>
      </c>
      <c r="F194" s="222" t="s">
        <v>1187</v>
      </c>
      <c r="G194" s="223" t="s">
        <v>433</v>
      </c>
      <c r="H194" s="224">
        <v>3</v>
      </c>
      <c r="I194" s="225"/>
      <c r="J194" s="226">
        <f>ROUND(I194*H194,2)</f>
        <v>0</v>
      </c>
      <c r="K194" s="222" t="s">
        <v>21</v>
      </c>
      <c r="L194" s="71"/>
      <c r="M194" s="227" t="s">
        <v>21</v>
      </c>
      <c r="N194" s="228" t="s">
        <v>40</v>
      </c>
      <c r="O194" s="46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AR194" s="23" t="s">
        <v>580</v>
      </c>
      <c r="AT194" s="23" t="s">
        <v>148</v>
      </c>
      <c r="AU194" s="23" t="s">
        <v>79</v>
      </c>
      <c r="AY194" s="23" t="s">
        <v>146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23" t="s">
        <v>77</v>
      </c>
      <c r="BK194" s="231">
        <f>ROUND(I194*H194,2)</f>
        <v>0</v>
      </c>
      <c r="BL194" s="23" t="s">
        <v>580</v>
      </c>
      <c r="BM194" s="23" t="s">
        <v>771</v>
      </c>
    </row>
    <row r="195" spans="2:47" s="1" customFormat="1" ht="13.5">
      <c r="B195" s="45"/>
      <c r="C195" s="73"/>
      <c r="D195" s="232" t="s">
        <v>155</v>
      </c>
      <c r="E195" s="73"/>
      <c r="F195" s="233" t="s">
        <v>1187</v>
      </c>
      <c r="G195" s="73"/>
      <c r="H195" s="73"/>
      <c r="I195" s="190"/>
      <c r="J195" s="73"/>
      <c r="K195" s="73"/>
      <c r="L195" s="71"/>
      <c r="M195" s="234"/>
      <c r="N195" s="46"/>
      <c r="O195" s="46"/>
      <c r="P195" s="46"/>
      <c r="Q195" s="46"/>
      <c r="R195" s="46"/>
      <c r="S195" s="46"/>
      <c r="T195" s="94"/>
      <c r="AT195" s="23" t="s">
        <v>155</v>
      </c>
      <c r="AU195" s="23" t="s">
        <v>79</v>
      </c>
    </row>
    <row r="196" spans="2:65" s="1" customFormat="1" ht="16.5" customHeight="1">
      <c r="B196" s="45"/>
      <c r="C196" s="267" t="s">
        <v>474</v>
      </c>
      <c r="D196" s="267" t="s">
        <v>389</v>
      </c>
      <c r="E196" s="268" t="s">
        <v>1188</v>
      </c>
      <c r="F196" s="269" t="s">
        <v>1189</v>
      </c>
      <c r="G196" s="270" t="s">
        <v>433</v>
      </c>
      <c r="H196" s="271">
        <v>6</v>
      </c>
      <c r="I196" s="272"/>
      <c r="J196" s="273">
        <f>ROUND(I196*H196,2)</f>
        <v>0</v>
      </c>
      <c r="K196" s="269" t="s">
        <v>21</v>
      </c>
      <c r="L196" s="274"/>
      <c r="M196" s="275" t="s">
        <v>21</v>
      </c>
      <c r="N196" s="276" t="s">
        <v>40</v>
      </c>
      <c r="O196" s="46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AR196" s="23" t="s">
        <v>1080</v>
      </c>
      <c r="AT196" s="23" t="s">
        <v>389</v>
      </c>
      <c r="AU196" s="23" t="s">
        <v>79</v>
      </c>
      <c r="AY196" s="23" t="s">
        <v>146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77</v>
      </c>
      <c r="BK196" s="231">
        <f>ROUND(I196*H196,2)</f>
        <v>0</v>
      </c>
      <c r="BL196" s="23" t="s">
        <v>580</v>
      </c>
      <c r="BM196" s="23" t="s">
        <v>784</v>
      </c>
    </row>
    <row r="197" spans="2:47" s="1" customFormat="1" ht="13.5">
      <c r="B197" s="45"/>
      <c r="C197" s="73"/>
      <c r="D197" s="232" t="s">
        <v>155</v>
      </c>
      <c r="E197" s="73"/>
      <c r="F197" s="233" t="s">
        <v>1189</v>
      </c>
      <c r="G197" s="73"/>
      <c r="H197" s="73"/>
      <c r="I197" s="190"/>
      <c r="J197" s="73"/>
      <c r="K197" s="73"/>
      <c r="L197" s="71"/>
      <c r="M197" s="234"/>
      <c r="N197" s="46"/>
      <c r="O197" s="46"/>
      <c r="P197" s="46"/>
      <c r="Q197" s="46"/>
      <c r="R197" s="46"/>
      <c r="S197" s="46"/>
      <c r="T197" s="94"/>
      <c r="AT197" s="23" t="s">
        <v>155</v>
      </c>
      <c r="AU197" s="23" t="s">
        <v>79</v>
      </c>
    </row>
    <row r="198" spans="2:65" s="1" customFormat="1" ht="16.5" customHeight="1">
      <c r="B198" s="45"/>
      <c r="C198" s="267" t="s">
        <v>479</v>
      </c>
      <c r="D198" s="267" t="s">
        <v>389</v>
      </c>
      <c r="E198" s="268" t="s">
        <v>1190</v>
      </c>
      <c r="F198" s="269" t="s">
        <v>1191</v>
      </c>
      <c r="G198" s="270" t="s">
        <v>433</v>
      </c>
      <c r="H198" s="271">
        <v>1</v>
      </c>
      <c r="I198" s="272"/>
      <c r="J198" s="273">
        <f>ROUND(I198*H198,2)</f>
        <v>0</v>
      </c>
      <c r="K198" s="269" t="s">
        <v>919</v>
      </c>
      <c r="L198" s="274"/>
      <c r="M198" s="275" t="s">
        <v>21</v>
      </c>
      <c r="N198" s="276" t="s">
        <v>40</v>
      </c>
      <c r="O198" s="46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AR198" s="23" t="s">
        <v>1080</v>
      </c>
      <c r="AT198" s="23" t="s">
        <v>389</v>
      </c>
      <c r="AU198" s="23" t="s">
        <v>79</v>
      </c>
      <c r="AY198" s="23" t="s">
        <v>146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23" t="s">
        <v>77</v>
      </c>
      <c r="BK198" s="231">
        <f>ROUND(I198*H198,2)</f>
        <v>0</v>
      </c>
      <c r="BL198" s="23" t="s">
        <v>580</v>
      </c>
      <c r="BM198" s="23" t="s">
        <v>793</v>
      </c>
    </row>
    <row r="199" spans="2:47" s="1" customFormat="1" ht="13.5">
      <c r="B199" s="45"/>
      <c r="C199" s="73"/>
      <c r="D199" s="232" t="s">
        <v>155</v>
      </c>
      <c r="E199" s="73"/>
      <c r="F199" s="233" t="s">
        <v>1192</v>
      </c>
      <c r="G199" s="73"/>
      <c r="H199" s="73"/>
      <c r="I199" s="190"/>
      <c r="J199" s="73"/>
      <c r="K199" s="73"/>
      <c r="L199" s="71"/>
      <c r="M199" s="234"/>
      <c r="N199" s="46"/>
      <c r="O199" s="46"/>
      <c r="P199" s="46"/>
      <c r="Q199" s="46"/>
      <c r="R199" s="46"/>
      <c r="S199" s="46"/>
      <c r="T199" s="94"/>
      <c r="AT199" s="23" t="s">
        <v>155</v>
      </c>
      <c r="AU199" s="23" t="s">
        <v>79</v>
      </c>
    </row>
    <row r="200" spans="2:65" s="1" customFormat="1" ht="16.5" customHeight="1">
      <c r="B200" s="45"/>
      <c r="C200" s="267" t="s">
        <v>489</v>
      </c>
      <c r="D200" s="267" t="s">
        <v>389</v>
      </c>
      <c r="E200" s="268" t="s">
        <v>1193</v>
      </c>
      <c r="F200" s="269" t="s">
        <v>1194</v>
      </c>
      <c r="G200" s="270" t="s">
        <v>433</v>
      </c>
      <c r="H200" s="271">
        <v>5</v>
      </c>
      <c r="I200" s="272"/>
      <c r="J200" s="273">
        <f>ROUND(I200*H200,2)</f>
        <v>0</v>
      </c>
      <c r="K200" s="269" t="s">
        <v>21</v>
      </c>
      <c r="L200" s="274"/>
      <c r="M200" s="275" t="s">
        <v>21</v>
      </c>
      <c r="N200" s="276" t="s">
        <v>40</v>
      </c>
      <c r="O200" s="46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AR200" s="23" t="s">
        <v>1080</v>
      </c>
      <c r="AT200" s="23" t="s">
        <v>389</v>
      </c>
      <c r="AU200" s="23" t="s">
        <v>79</v>
      </c>
      <c r="AY200" s="23" t="s">
        <v>146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23" t="s">
        <v>77</v>
      </c>
      <c r="BK200" s="231">
        <f>ROUND(I200*H200,2)</f>
        <v>0</v>
      </c>
      <c r="BL200" s="23" t="s">
        <v>580</v>
      </c>
      <c r="BM200" s="23" t="s">
        <v>801</v>
      </c>
    </row>
    <row r="201" spans="2:47" s="1" customFormat="1" ht="13.5">
      <c r="B201" s="45"/>
      <c r="C201" s="73"/>
      <c r="D201" s="232" t="s">
        <v>155</v>
      </c>
      <c r="E201" s="73"/>
      <c r="F201" s="233" t="s">
        <v>1195</v>
      </c>
      <c r="G201" s="73"/>
      <c r="H201" s="73"/>
      <c r="I201" s="190"/>
      <c r="J201" s="73"/>
      <c r="K201" s="73"/>
      <c r="L201" s="71"/>
      <c r="M201" s="234"/>
      <c r="N201" s="46"/>
      <c r="O201" s="46"/>
      <c r="P201" s="46"/>
      <c r="Q201" s="46"/>
      <c r="R201" s="46"/>
      <c r="S201" s="46"/>
      <c r="T201" s="94"/>
      <c r="AT201" s="23" t="s">
        <v>155</v>
      </c>
      <c r="AU201" s="23" t="s">
        <v>79</v>
      </c>
    </row>
    <row r="202" spans="2:65" s="1" customFormat="1" ht="25.5" customHeight="1">
      <c r="B202" s="45"/>
      <c r="C202" s="220" t="s">
        <v>498</v>
      </c>
      <c r="D202" s="220" t="s">
        <v>148</v>
      </c>
      <c r="E202" s="221" t="s">
        <v>1196</v>
      </c>
      <c r="F202" s="222" t="s">
        <v>1197</v>
      </c>
      <c r="G202" s="223" t="s">
        <v>433</v>
      </c>
      <c r="H202" s="224">
        <v>5</v>
      </c>
      <c r="I202" s="225"/>
      <c r="J202" s="226">
        <f>ROUND(I202*H202,2)</f>
        <v>0</v>
      </c>
      <c r="K202" s="222" t="s">
        <v>21</v>
      </c>
      <c r="L202" s="71"/>
      <c r="M202" s="227" t="s">
        <v>21</v>
      </c>
      <c r="N202" s="228" t="s">
        <v>40</v>
      </c>
      <c r="O202" s="46"/>
      <c r="P202" s="229">
        <f>O202*H202</f>
        <v>0</v>
      </c>
      <c r="Q202" s="229">
        <v>0</v>
      </c>
      <c r="R202" s="229">
        <f>Q202*H202</f>
        <v>0</v>
      </c>
      <c r="S202" s="229">
        <v>0</v>
      </c>
      <c r="T202" s="230">
        <f>S202*H202</f>
        <v>0</v>
      </c>
      <c r="AR202" s="23" t="s">
        <v>580</v>
      </c>
      <c r="AT202" s="23" t="s">
        <v>148</v>
      </c>
      <c r="AU202" s="23" t="s">
        <v>79</v>
      </c>
      <c r="AY202" s="23" t="s">
        <v>146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77</v>
      </c>
      <c r="BK202" s="231">
        <f>ROUND(I202*H202,2)</f>
        <v>0</v>
      </c>
      <c r="BL202" s="23" t="s">
        <v>580</v>
      </c>
      <c r="BM202" s="23" t="s">
        <v>810</v>
      </c>
    </row>
    <row r="203" spans="2:47" s="1" customFormat="1" ht="13.5">
      <c r="B203" s="45"/>
      <c r="C203" s="73"/>
      <c r="D203" s="232" t="s">
        <v>155</v>
      </c>
      <c r="E203" s="73"/>
      <c r="F203" s="233" t="s">
        <v>1197</v>
      </c>
      <c r="G203" s="73"/>
      <c r="H203" s="73"/>
      <c r="I203" s="190"/>
      <c r="J203" s="73"/>
      <c r="K203" s="73"/>
      <c r="L203" s="71"/>
      <c r="M203" s="234"/>
      <c r="N203" s="46"/>
      <c r="O203" s="46"/>
      <c r="P203" s="46"/>
      <c r="Q203" s="46"/>
      <c r="R203" s="46"/>
      <c r="S203" s="46"/>
      <c r="T203" s="94"/>
      <c r="AT203" s="23" t="s">
        <v>155</v>
      </c>
      <c r="AU203" s="23" t="s">
        <v>79</v>
      </c>
    </row>
    <row r="204" spans="2:65" s="1" customFormat="1" ht="16.5" customHeight="1">
      <c r="B204" s="45"/>
      <c r="C204" s="267" t="s">
        <v>504</v>
      </c>
      <c r="D204" s="267" t="s">
        <v>389</v>
      </c>
      <c r="E204" s="268" t="s">
        <v>1198</v>
      </c>
      <c r="F204" s="269" t="s">
        <v>1199</v>
      </c>
      <c r="G204" s="270" t="s">
        <v>433</v>
      </c>
      <c r="H204" s="271">
        <v>4</v>
      </c>
      <c r="I204" s="272"/>
      <c r="J204" s="273">
        <f>ROUND(I204*H204,2)</f>
        <v>0</v>
      </c>
      <c r="K204" s="269" t="s">
        <v>919</v>
      </c>
      <c r="L204" s="274"/>
      <c r="M204" s="275" t="s">
        <v>21</v>
      </c>
      <c r="N204" s="276" t="s">
        <v>40</v>
      </c>
      <c r="O204" s="46"/>
      <c r="P204" s="229">
        <f>O204*H204</f>
        <v>0</v>
      </c>
      <c r="Q204" s="229">
        <v>0</v>
      </c>
      <c r="R204" s="229">
        <f>Q204*H204</f>
        <v>0</v>
      </c>
      <c r="S204" s="229">
        <v>0</v>
      </c>
      <c r="T204" s="230">
        <f>S204*H204</f>
        <v>0</v>
      </c>
      <c r="AR204" s="23" t="s">
        <v>1080</v>
      </c>
      <c r="AT204" s="23" t="s">
        <v>389</v>
      </c>
      <c r="AU204" s="23" t="s">
        <v>79</v>
      </c>
      <c r="AY204" s="23" t="s">
        <v>146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23" t="s">
        <v>77</v>
      </c>
      <c r="BK204" s="231">
        <f>ROUND(I204*H204,2)</f>
        <v>0</v>
      </c>
      <c r="BL204" s="23" t="s">
        <v>580</v>
      </c>
      <c r="BM204" s="23" t="s">
        <v>820</v>
      </c>
    </row>
    <row r="205" spans="2:47" s="1" customFormat="1" ht="13.5">
      <c r="B205" s="45"/>
      <c r="C205" s="73"/>
      <c r="D205" s="232" t="s">
        <v>155</v>
      </c>
      <c r="E205" s="73"/>
      <c r="F205" s="233" t="s">
        <v>1200</v>
      </c>
      <c r="G205" s="73"/>
      <c r="H205" s="73"/>
      <c r="I205" s="190"/>
      <c r="J205" s="73"/>
      <c r="K205" s="73"/>
      <c r="L205" s="71"/>
      <c r="M205" s="234"/>
      <c r="N205" s="46"/>
      <c r="O205" s="46"/>
      <c r="P205" s="46"/>
      <c r="Q205" s="46"/>
      <c r="R205" s="46"/>
      <c r="S205" s="46"/>
      <c r="T205" s="94"/>
      <c r="AT205" s="23" t="s">
        <v>155</v>
      </c>
      <c r="AU205" s="23" t="s">
        <v>79</v>
      </c>
    </row>
    <row r="206" spans="2:65" s="1" customFormat="1" ht="16.5" customHeight="1">
      <c r="B206" s="45"/>
      <c r="C206" s="267" t="s">
        <v>510</v>
      </c>
      <c r="D206" s="267" t="s">
        <v>389</v>
      </c>
      <c r="E206" s="268" t="s">
        <v>1201</v>
      </c>
      <c r="F206" s="269" t="s">
        <v>1202</v>
      </c>
      <c r="G206" s="270" t="s">
        <v>433</v>
      </c>
      <c r="H206" s="271">
        <v>1</v>
      </c>
      <c r="I206" s="272"/>
      <c r="J206" s="273">
        <f>ROUND(I206*H206,2)</f>
        <v>0</v>
      </c>
      <c r="K206" s="269" t="s">
        <v>21</v>
      </c>
      <c r="L206" s="274"/>
      <c r="M206" s="275" t="s">
        <v>21</v>
      </c>
      <c r="N206" s="276" t="s">
        <v>40</v>
      </c>
      <c r="O206" s="46"/>
      <c r="P206" s="229">
        <f>O206*H206</f>
        <v>0</v>
      </c>
      <c r="Q206" s="229">
        <v>0</v>
      </c>
      <c r="R206" s="229">
        <f>Q206*H206</f>
        <v>0</v>
      </c>
      <c r="S206" s="229">
        <v>0</v>
      </c>
      <c r="T206" s="230">
        <f>S206*H206</f>
        <v>0</v>
      </c>
      <c r="AR206" s="23" t="s">
        <v>1080</v>
      </c>
      <c r="AT206" s="23" t="s">
        <v>389</v>
      </c>
      <c r="AU206" s="23" t="s">
        <v>79</v>
      </c>
      <c r="AY206" s="23" t="s">
        <v>146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23" t="s">
        <v>77</v>
      </c>
      <c r="BK206" s="231">
        <f>ROUND(I206*H206,2)</f>
        <v>0</v>
      </c>
      <c r="BL206" s="23" t="s">
        <v>580</v>
      </c>
      <c r="BM206" s="23" t="s">
        <v>829</v>
      </c>
    </row>
    <row r="207" spans="2:47" s="1" customFormat="1" ht="13.5">
      <c r="B207" s="45"/>
      <c r="C207" s="73"/>
      <c r="D207" s="232" t="s">
        <v>155</v>
      </c>
      <c r="E207" s="73"/>
      <c r="F207" s="233" t="s">
        <v>1202</v>
      </c>
      <c r="G207" s="73"/>
      <c r="H207" s="73"/>
      <c r="I207" s="190"/>
      <c r="J207" s="73"/>
      <c r="K207" s="73"/>
      <c r="L207" s="71"/>
      <c r="M207" s="234"/>
      <c r="N207" s="46"/>
      <c r="O207" s="46"/>
      <c r="P207" s="46"/>
      <c r="Q207" s="46"/>
      <c r="R207" s="46"/>
      <c r="S207" s="46"/>
      <c r="T207" s="94"/>
      <c r="AT207" s="23" t="s">
        <v>155</v>
      </c>
      <c r="AU207" s="23" t="s">
        <v>79</v>
      </c>
    </row>
    <row r="208" spans="2:65" s="1" customFormat="1" ht="16.5" customHeight="1">
      <c r="B208" s="45"/>
      <c r="C208" s="220" t="s">
        <v>515</v>
      </c>
      <c r="D208" s="220" t="s">
        <v>148</v>
      </c>
      <c r="E208" s="221" t="s">
        <v>1203</v>
      </c>
      <c r="F208" s="222" t="s">
        <v>1204</v>
      </c>
      <c r="G208" s="223" t="s">
        <v>433</v>
      </c>
      <c r="H208" s="224">
        <v>1</v>
      </c>
      <c r="I208" s="225"/>
      <c r="J208" s="226">
        <f>ROUND(I208*H208,2)</f>
        <v>0</v>
      </c>
      <c r="K208" s="222" t="s">
        <v>21</v>
      </c>
      <c r="L208" s="71"/>
      <c r="M208" s="227" t="s">
        <v>21</v>
      </c>
      <c r="N208" s="228" t="s">
        <v>40</v>
      </c>
      <c r="O208" s="46"/>
      <c r="P208" s="229">
        <f>O208*H208</f>
        <v>0</v>
      </c>
      <c r="Q208" s="229">
        <v>0</v>
      </c>
      <c r="R208" s="229">
        <f>Q208*H208</f>
        <v>0</v>
      </c>
      <c r="S208" s="229">
        <v>0</v>
      </c>
      <c r="T208" s="230">
        <f>S208*H208</f>
        <v>0</v>
      </c>
      <c r="AR208" s="23" t="s">
        <v>580</v>
      </c>
      <c r="AT208" s="23" t="s">
        <v>148</v>
      </c>
      <c r="AU208" s="23" t="s">
        <v>79</v>
      </c>
      <c r="AY208" s="23" t="s">
        <v>146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77</v>
      </c>
      <c r="BK208" s="231">
        <f>ROUND(I208*H208,2)</f>
        <v>0</v>
      </c>
      <c r="BL208" s="23" t="s">
        <v>580</v>
      </c>
      <c r="BM208" s="23" t="s">
        <v>840</v>
      </c>
    </row>
    <row r="209" spans="2:47" s="1" customFormat="1" ht="13.5">
      <c r="B209" s="45"/>
      <c r="C209" s="73"/>
      <c r="D209" s="232" t="s">
        <v>155</v>
      </c>
      <c r="E209" s="73"/>
      <c r="F209" s="233" t="s">
        <v>1204</v>
      </c>
      <c r="G209" s="73"/>
      <c r="H209" s="73"/>
      <c r="I209" s="190"/>
      <c r="J209" s="73"/>
      <c r="K209" s="73"/>
      <c r="L209" s="71"/>
      <c r="M209" s="234"/>
      <c r="N209" s="46"/>
      <c r="O209" s="46"/>
      <c r="P209" s="46"/>
      <c r="Q209" s="46"/>
      <c r="R209" s="46"/>
      <c r="S209" s="46"/>
      <c r="T209" s="94"/>
      <c r="AT209" s="23" t="s">
        <v>155</v>
      </c>
      <c r="AU209" s="23" t="s">
        <v>79</v>
      </c>
    </row>
    <row r="210" spans="2:65" s="1" customFormat="1" ht="16.5" customHeight="1">
      <c r="B210" s="45"/>
      <c r="C210" s="267" t="s">
        <v>524</v>
      </c>
      <c r="D210" s="267" t="s">
        <v>389</v>
      </c>
      <c r="E210" s="268" t="s">
        <v>1205</v>
      </c>
      <c r="F210" s="269" t="s">
        <v>1206</v>
      </c>
      <c r="G210" s="270" t="s">
        <v>433</v>
      </c>
      <c r="H210" s="271">
        <v>2</v>
      </c>
      <c r="I210" s="272"/>
      <c r="J210" s="273">
        <f>ROUND(I210*H210,2)</f>
        <v>0</v>
      </c>
      <c r="K210" s="269" t="s">
        <v>21</v>
      </c>
      <c r="L210" s="274"/>
      <c r="M210" s="275" t="s">
        <v>21</v>
      </c>
      <c r="N210" s="276" t="s">
        <v>40</v>
      </c>
      <c r="O210" s="46"/>
      <c r="P210" s="229">
        <f>O210*H210</f>
        <v>0</v>
      </c>
      <c r="Q210" s="229">
        <v>0</v>
      </c>
      <c r="R210" s="229">
        <f>Q210*H210</f>
        <v>0</v>
      </c>
      <c r="S210" s="229">
        <v>0</v>
      </c>
      <c r="T210" s="230">
        <f>S210*H210</f>
        <v>0</v>
      </c>
      <c r="AR210" s="23" t="s">
        <v>1080</v>
      </c>
      <c r="AT210" s="23" t="s">
        <v>389</v>
      </c>
      <c r="AU210" s="23" t="s">
        <v>79</v>
      </c>
      <c r="AY210" s="23" t="s">
        <v>146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23" t="s">
        <v>77</v>
      </c>
      <c r="BK210" s="231">
        <f>ROUND(I210*H210,2)</f>
        <v>0</v>
      </c>
      <c r="BL210" s="23" t="s">
        <v>580</v>
      </c>
      <c r="BM210" s="23" t="s">
        <v>849</v>
      </c>
    </row>
    <row r="211" spans="2:47" s="1" customFormat="1" ht="13.5">
      <c r="B211" s="45"/>
      <c r="C211" s="73"/>
      <c r="D211" s="232" t="s">
        <v>155</v>
      </c>
      <c r="E211" s="73"/>
      <c r="F211" s="233" t="s">
        <v>1207</v>
      </c>
      <c r="G211" s="73"/>
      <c r="H211" s="73"/>
      <c r="I211" s="190"/>
      <c r="J211" s="73"/>
      <c r="K211" s="73"/>
      <c r="L211" s="71"/>
      <c r="M211" s="234"/>
      <c r="N211" s="46"/>
      <c r="O211" s="46"/>
      <c r="P211" s="46"/>
      <c r="Q211" s="46"/>
      <c r="R211" s="46"/>
      <c r="S211" s="46"/>
      <c r="T211" s="94"/>
      <c r="AT211" s="23" t="s">
        <v>155</v>
      </c>
      <c r="AU211" s="23" t="s">
        <v>79</v>
      </c>
    </row>
    <row r="212" spans="2:65" s="1" customFormat="1" ht="16.5" customHeight="1">
      <c r="B212" s="45"/>
      <c r="C212" s="220" t="s">
        <v>531</v>
      </c>
      <c r="D212" s="220" t="s">
        <v>148</v>
      </c>
      <c r="E212" s="221" t="s">
        <v>1208</v>
      </c>
      <c r="F212" s="222" t="s">
        <v>1209</v>
      </c>
      <c r="G212" s="223" t="s">
        <v>433</v>
      </c>
      <c r="H212" s="224">
        <v>1</v>
      </c>
      <c r="I212" s="225"/>
      <c r="J212" s="226">
        <f>ROUND(I212*H212,2)</f>
        <v>0</v>
      </c>
      <c r="K212" s="222" t="s">
        <v>21</v>
      </c>
      <c r="L212" s="71"/>
      <c r="M212" s="227" t="s">
        <v>21</v>
      </c>
      <c r="N212" s="228" t="s">
        <v>40</v>
      </c>
      <c r="O212" s="46"/>
      <c r="P212" s="229">
        <f>O212*H212</f>
        <v>0</v>
      </c>
      <c r="Q212" s="229">
        <v>0</v>
      </c>
      <c r="R212" s="229">
        <f>Q212*H212</f>
        <v>0</v>
      </c>
      <c r="S212" s="229">
        <v>0</v>
      </c>
      <c r="T212" s="230">
        <f>S212*H212</f>
        <v>0</v>
      </c>
      <c r="AR212" s="23" t="s">
        <v>580</v>
      </c>
      <c r="AT212" s="23" t="s">
        <v>148</v>
      </c>
      <c r="AU212" s="23" t="s">
        <v>79</v>
      </c>
      <c r="AY212" s="23" t="s">
        <v>146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23" t="s">
        <v>77</v>
      </c>
      <c r="BK212" s="231">
        <f>ROUND(I212*H212,2)</f>
        <v>0</v>
      </c>
      <c r="BL212" s="23" t="s">
        <v>580</v>
      </c>
      <c r="BM212" s="23" t="s">
        <v>857</v>
      </c>
    </row>
    <row r="213" spans="2:47" s="1" customFormat="1" ht="13.5">
      <c r="B213" s="45"/>
      <c r="C213" s="73"/>
      <c r="D213" s="232" t="s">
        <v>155</v>
      </c>
      <c r="E213" s="73"/>
      <c r="F213" s="233" t="s">
        <v>1209</v>
      </c>
      <c r="G213" s="73"/>
      <c r="H213" s="73"/>
      <c r="I213" s="190"/>
      <c r="J213" s="73"/>
      <c r="K213" s="73"/>
      <c r="L213" s="71"/>
      <c r="M213" s="234"/>
      <c r="N213" s="46"/>
      <c r="O213" s="46"/>
      <c r="P213" s="46"/>
      <c r="Q213" s="46"/>
      <c r="R213" s="46"/>
      <c r="S213" s="46"/>
      <c r="T213" s="94"/>
      <c r="AT213" s="23" t="s">
        <v>155</v>
      </c>
      <c r="AU213" s="23" t="s">
        <v>79</v>
      </c>
    </row>
    <row r="214" spans="2:65" s="1" customFormat="1" ht="16.5" customHeight="1">
      <c r="B214" s="45"/>
      <c r="C214" s="267" t="s">
        <v>537</v>
      </c>
      <c r="D214" s="267" t="s">
        <v>389</v>
      </c>
      <c r="E214" s="268" t="s">
        <v>1210</v>
      </c>
      <c r="F214" s="269" t="s">
        <v>1211</v>
      </c>
      <c r="G214" s="270" t="s">
        <v>433</v>
      </c>
      <c r="H214" s="271">
        <v>1</v>
      </c>
      <c r="I214" s="272"/>
      <c r="J214" s="273">
        <f>ROUND(I214*H214,2)</f>
        <v>0</v>
      </c>
      <c r="K214" s="269" t="s">
        <v>21</v>
      </c>
      <c r="L214" s="274"/>
      <c r="M214" s="275" t="s">
        <v>21</v>
      </c>
      <c r="N214" s="276" t="s">
        <v>40</v>
      </c>
      <c r="O214" s="46"/>
      <c r="P214" s="229">
        <f>O214*H214</f>
        <v>0</v>
      </c>
      <c r="Q214" s="229">
        <v>0</v>
      </c>
      <c r="R214" s="229">
        <f>Q214*H214</f>
        <v>0</v>
      </c>
      <c r="S214" s="229">
        <v>0</v>
      </c>
      <c r="T214" s="230">
        <f>S214*H214</f>
        <v>0</v>
      </c>
      <c r="AR214" s="23" t="s">
        <v>1080</v>
      </c>
      <c r="AT214" s="23" t="s">
        <v>389</v>
      </c>
      <c r="AU214" s="23" t="s">
        <v>79</v>
      </c>
      <c r="AY214" s="23" t="s">
        <v>146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77</v>
      </c>
      <c r="BK214" s="231">
        <f>ROUND(I214*H214,2)</f>
        <v>0</v>
      </c>
      <c r="BL214" s="23" t="s">
        <v>580</v>
      </c>
      <c r="BM214" s="23" t="s">
        <v>868</v>
      </c>
    </row>
    <row r="215" spans="2:47" s="1" customFormat="1" ht="13.5">
      <c r="B215" s="45"/>
      <c r="C215" s="73"/>
      <c r="D215" s="232" t="s">
        <v>155</v>
      </c>
      <c r="E215" s="73"/>
      <c r="F215" s="233" t="s">
        <v>1211</v>
      </c>
      <c r="G215" s="73"/>
      <c r="H215" s="73"/>
      <c r="I215" s="190"/>
      <c r="J215" s="73"/>
      <c r="K215" s="73"/>
      <c r="L215" s="71"/>
      <c r="M215" s="234"/>
      <c r="N215" s="46"/>
      <c r="O215" s="46"/>
      <c r="P215" s="46"/>
      <c r="Q215" s="46"/>
      <c r="R215" s="46"/>
      <c r="S215" s="46"/>
      <c r="T215" s="94"/>
      <c r="AT215" s="23" t="s">
        <v>155</v>
      </c>
      <c r="AU215" s="23" t="s">
        <v>79</v>
      </c>
    </row>
    <row r="216" spans="2:65" s="1" customFormat="1" ht="16.5" customHeight="1">
      <c r="B216" s="45"/>
      <c r="C216" s="220" t="s">
        <v>542</v>
      </c>
      <c r="D216" s="220" t="s">
        <v>148</v>
      </c>
      <c r="E216" s="221" t="s">
        <v>1212</v>
      </c>
      <c r="F216" s="222" t="s">
        <v>1213</v>
      </c>
      <c r="G216" s="223" t="s">
        <v>458</v>
      </c>
      <c r="H216" s="224">
        <v>580</v>
      </c>
      <c r="I216" s="225"/>
      <c r="J216" s="226">
        <f>ROUND(I216*H216,2)</f>
        <v>0</v>
      </c>
      <c r="K216" s="222" t="s">
        <v>1072</v>
      </c>
      <c r="L216" s="71"/>
      <c r="M216" s="227" t="s">
        <v>21</v>
      </c>
      <c r="N216" s="228" t="s">
        <v>40</v>
      </c>
      <c r="O216" s="46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AR216" s="23" t="s">
        <v>580</v>
      </c>
      <c r="AT216" s="23" t="s">
        <v>148</v>
      </c>
      <c r="AU216" s="23" t="s">
        <v>79</v>
      </c>
      <c r="AY216" s="23" t="s">
        <v>146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77</v>
      </c>
      <c r="BK216" s="231">
        <f>ROUND(I216*H216,2)</f>
        <v>0</v>
      </c>
      <c r="BL216" s="23" t="s">
        <v>580</v>
      </c>
      <c r="BM216" s="23" t="s">
        <v>882</v>
      </c>
    </row>
    <row r="217" spans="2:47" s="1" customFormat="1" ht="13.5">
      <c r="B217" s="45"/>
      <c r="C217" s="73"/>
      <c r="D217" s="232" t="s">
        <v>155</v>
      </c>
      <c r="E217" s="73"/>
      <c r="F217" s="233" t="s">
        <v>1213</v>
      </c>
      <c r="G217" s="73"/>
      <c r="H217" s="73"/>
      <c r="I217" s="190"/>
      <c r="J217" s="73"/>
      <c r="K217" s="73"/>
      <c r="L217" s="71"/>
      <c r="M217" s="234"/>
      <c r="N217" s="46"/>
      <c r="O217" s="46"/>
      <c r="P217" s="46"/>
      <c r="Q217" s="46"/>
      <c r="R217" s="46"/>
      <c r="S217" s="46"/>
      <c r="T217" s="94"/>
      <c r="AT217" s="23" t="s">
        <v>155</v>
      </c>
      <c r="AU217" s="23" t="s">
        <v>79</v>
      </c>
    </row>
    <row r="218" spans="2:65" s="1" customFormat="1" ht="16.5" customHeight="1">
      <c r="B218" s="45"/>
      <c r="C218" s="267" t="s">
        <v>548</v>
      </c>
      <c r="D218" s="267" t="s">
        <v>389</v>
      </c>
      <c r="E218" s="268" t="s">
        <v>1214</v>
      </c>
      <c r="F218" s="269" t="s">
        <v>1215</v>
      </c>
      <c r="G218" s="270" t="s">
        <v>458</v>
      </c>
      <c r="H218" s="271">
        <v>580</v>
      </c>
      <c r="I218" s="272"/>
      <c r="J218" s="273">
        <f>ROUND(I218*H218,2)</f>
        <v>0</v>
      </c>
      <c r="K218" s="269" t="s">
        <v>21</v>
      </c>
      <c r="L218" s="274"/>
      <c r="M218" s="275" t="s">
        <v>21</v>
      </c>
      <c r="N218" s="276" t="s">
        <v>40</v>
      </c>
      <c r="O218" s="46"/>
      <c r="P218" s="229">
        <f>O218*H218</f>
        <v>0</v>
      </c>
      <c r="Q218" s="229">
        <v>0</v>
      </c>
      <c r="R218" s="229">
        <f>Q218*H218</f>
        <v>0</v>
      </c>
      <c r="S218" s="229">
        <v>0</v>
      </c>
      <c r="T218" s="230">
        <f>S218*H218</f>
        <v>0</v>
      </c>
      <c r="AR218" s="23" t="s">
        <v>1080</v>
      </c>
      <c r="AT218" s="23" t="s">
        <v>389</v>
      </c>
      <c r="AU218" s="23" t="s">
        <v>79</v>
      </c>
      <c r="AY218" s="23" t="s">
        <v>146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23" t="s">
        <v>77</v>
      </c>
      <c r="BK218" s="231">
        <f>ROUND(I218*H218,2)</f>
        <v>0</v>
      </c>
      <c r="BL218" s="23" t="s">
        <v>580</v>
      </c>
      <c r="BM218" s="23" t="s">
        <v>897</v>
      </c>
    </row>
    <row r="219" spans="2:47" s="1" customFormat="1" ht="13.5">
      <c r="B219" s="45"/>
      <c r="C219" s="73"/>
      <c r="D219" s="232" t="s">
        <v>155</v>
      </c>
      <c r="E219" s="73"/>
      <c r="F219" s="233" t="s">
        <v>1216</v>
      </c>
      <c r="G219" s="73"/>
      <c r="H219" s="73"/>
      <c r="I219" s="190"/>
      <c r="J219" s="73"/>
      <c r="K219" s="73"/>
      <c r="L219" s="71"/>
      <c r="M219" s="234"/>
      <c r="N219" s="46"/>
      <c r="O219" s="46"/>
      <c r="P219" s="46"/>
      <c r="Q219" s="46"/>
      <c r="R219" s="46"/>
      <c r="S219" s="46"/>
      <c r="T219" s="94"/>
      <c r="AT219" s="23" t="s">
        <v>155</v>
      </c>
      <c r="AU219" s="23" t="s">
        <v>79</v>
      </c>
    </row>
    <row r="220" spans="2:65" s="1" customFormat="1" ht="16.5" customHeight="1">
      <c r="B220" s="45"/>
      <c r="C220" s="220" t="s">
        <v>557</v>
      </c>
      <c r="D220" s="220" t="s">
        <v>148</v>
      </c>
      <c r="E220" s="221" t="s">
        <v>1217</v>
      </c>
      <c r="F220" s="222" t="s">
        <v>1218</v>
      </c>
      <c r="G220" s="223" t="s">
        <v>458</v>
      </c>
      <c r="H220" s="224">
        <v>80</v>
      </c>
      <c r="I220" s="225"/>
      <c r="J220" s="226">
        <f>ROUND(I220*H220,2)</f>
        <v>0</v>
      </c>
      <c r="K220" s="222" t="s">
        <v>1072</v>
      </c>
      <c r="L220" s="71"/>
      <c r="M220" s="227" t="s">
        <v>21</v>
      </c>
      <c r="N220" s="228" t="s">
        <v>40</v>
      </c>
      <c r="O220" s="46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AR220" s="23" t="s">
        <v>580</v>
      </c>
      <c r="AT220" s="23" t="s">
        <v>148</v>
      </c>
      <c r="AU220" s="23" t="s">
        <v>79</v>
      </c>
      <c r="AY220" s="23" t="s">
        <v>146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23" t="s">
        <v>77</v>
      </c>
      <c r="BK220" s="231">
        <f>ROUND(I220*H220,2)</f>
        <v>0</v>
      </c>
      <c r="BL220" s="23" t="s">
        <v>580</v>
      </c>
      <c r="BM220" s="23" t="s">
        <v>909</v>
      </c>
    </row>
    <row r="221" spans="2:47" s="1" customFormat="1" ht="13.5">
      <c r="B221" s="45"/>
      <c r="C221" s="73"/>
      <c r="D221" s="232" t="s">
        <v>155</v>
      </c>
      <c r="E221" s="73"/>
      <c r="F221" s="233" t="s">
        <v>1218</v>
      </c>
      <c r="G221" s="73"/>
      <c r="H221" s="73"/>
      <c r="I221" s="190"/>
      <c r="J221" s="73"/>
      <c r="K221" s="73"/>
      <c r="L221" s="71"/>
      <c r="M221" s="234"/>
      <c r="N221" s="46"/>
      <c r="O221" s="46"/>
      <c r="P221" s="46"/>
      <c r="Q221" s="46"/>
      <c r="R221" s="46"/>
      <c r="S221" s="46"/>
      <c r="T221" s="94"/>
      <c r="AT221" s="23" t="s">
        <v>155</v>
      </c>
      <c r="AU221" s="23" t="s">
        <v>79</v>
      </c>
    </row>
    <row r="222" spans="2:65" s="1" customFormat="1" ht="16.5" customHeight="1">
      <c r="B222" s="45"/>
      <c r="C222" s="267" t="s">
        <v>566</v>
      </c>
      <c r="D222" s="267" t="s">
        <v>389</v>
      </c>
      <c r="E222" s="268" t="s">
        <v>1219</v>
      </c>
      <c r="F222" s="269" t="s">
        <v>1220</v>
      </c>
      <c r="G222" s="270" t="s">
        <v>458</v>
      </c>
      <c r="H222" s="271">
        <v>80</v>
      </c>
      <c r="I222" s="272"/>
      <c r="J222" s="273">
        <f>ROUND(I222*H222,2)</f>
        <v>0</v>
      </c>
      <c r="K222" s="269" t="s">
        <v>21</v>
      </c>
      <c r="L222" s="274"/>
      <c r="M222" s="275" t="s">
        <v>21</v>
      </c>
      <c r="N222" s="276" t="s">
        <v>40</v>
      </c>
      <c r="O222" s="46"/>
      <c r="P222" s="229">
        <f>O222*H222</f>
        <v>0</v>
      </c>
      <c r="Q222" s="229">
        <v>0</v>
      </c>
      <c r="R222" s="229">
        <f>Q222*H222</f>
        <v>0</v>
      </c>
      <c r="S222" s="229">
        <v>0</v>
      </c>
      <c r="T222" s="230">
        <f>S222*H222</f>
        <v>0</v>
      </c>
      <c r="AR222" s="23" t="s">
        <v>1080</v>
      </c>
      <c r="AT222" s="23" t="s">
        <v>389</v>
      </c>
      <c r="AU222" s="23" t="s">
        <v>79</v>
      </c>
      <c r="AY222" s="23" t="s">
        <v>146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23" t="s">
        <v>77</v>
      </c>
      <c r="BK222" s="231">
        <f>ROUND(I222*H222,2)</f>
        <v>0</v>
      </c>
      <c r="BL222" s="23" t="s">
        <v>580</v>
      </c>
      <c r="BM222" s="23" t="s">
        <v>924</v>
      </c>
    </row>
    <row r="223" spans="2:47" s="1" customFormat="1" ht="13.5">
      <c r="B223" s="45"/>
      <c r="C223" s="73"/>
      <c r="D223" s="232" t="s">
        <v>155</v>
      </c>
      <c r="E223" s="73"/>
      <c r="F223" s="233" t="s">
        <v>1221</v>
      </c>
      <c r="G223" s="73"/>
      <c r="H223" s="73"/>
      <c r="I223" s="190"/>
      <c r="J223" s="73"/>
      <c r="K223" s="73"/>
      <c r="L223" s="71"/>
      <c r="M223" s="234"/>
      <c r="N223" s="46"/>
      <c r="O223" s="46"/>
      <c r="P223" s="46"/>
      <c r="Q223" s="46"/>
      <c r="R223" s="46"/>
      <c r="S223" s="46"/>
      <c r="T223" s="94"/>
      <c r="AT223" s="23" t="s">
        <v>155</v>
      </c>
      <c r="AU223" s="23" t="s">
        <v>79</v>
      </c>
    </row>
    <row r="224" spans="2:65" s="1" customFormat="1" ht="16.5" customHeight="1">
      <c r="B224" s="45"/>
      <c r="C224" s="220" t="s">
        <v>572</v>
      </c>
      <c r="D224" s="220" t="s">
        <v>148</v>
      </c>
      <c r="E224" s="221" t="s">
        <v>1222</v>
      </c>
      <c r="F224" s="222" t="s">
        <v>1223</v>
      </c>
      <c r="G224" s="223" t="s">
        <v>458</v>
      </c>
      <c r="H224" s="224">
        <v>250</v>
      </c>
      <c r="I224" s="225"/>
      <c r="J224" s="226">
        <f>ROUND(I224*H224,2)</f>
        <v>0</v>
      </c>
      <c r="K224" s="222" t="s">
        <v>1072</v>
      </c>
      <c r="L224" s="71"/>
      <c r="M224" s="227" t="s">
        <v>21</v>
      </c>
      <c r="N224" s="228" t="s">
        <v>40</v>
      </c>
      <c r="O224" s="46"/>
      <c r="P224" s="229">
        <f>O224*H224</f>
        <v>0</v>
      </c>
      <c r="Q224" s="229">
        <v>0</v>
      </c>
      <c r="R224" s="229">
        <f>Q224*H224</f>
        <v>0</v>
      </c>
      <c r="S224" s="229">
        <v>0</v>
      </c>
      <c r="T224" s="230">
        <f>S224*H224</f>
        <v>0</v>
      </c>
      <c r="AR224" s="23" t="s">
        <v>580</v>
      </c>
      <c r="AT224" s="23" t="s">
        <v>148</v>
      </c>
      <c r="AU224" s="23" t="s">
        <v>79</v>
      </c>
      <c r="AY224" s="23" t="s">
        <v>146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77</v>
      </c>
      <c r="BK224" s="231">
        <f>ROUND(I224*H224,2)</f>
        <v>0</v>
      </c>
      <c r="BL224" s="23" t="s">
        <v>580</v>
      </c>
      <c r="BM224" s="23" t="s">
        <v>934</v>
      </c>
    </row>
    <row r="225" spans="2:47" s="1" customFormat="1" ht="13.5">
      <c r="B225" s="45"/>
      <c r="C225" s="73"/>
      <c r="D225" s="232" t="s">
        <v>155</v>
      </c>
      <c r="E225" s="73"/>
      <c r="F225" s="233" t="s">
        <v>1223</v>
      </c>
      <c r="G225" s="73"/>
      <c r="H225" s="73"/>
      <c r="I225" s="190"/>
      <c r="J225" s="73"/>
      <c r="K225" s="73"/>
      <c r="L225" s="71"/>
      <c r="M225" s="234"/>
      <c r="N225" s="46"/>
      <c r="O225" s="46"/>
      <c r="P225" s="46"/>
      <c r="Q225" s="46"/>
      <c r="R225" s="46"/>
      <c r="S225" s="46"/>
      <c r="T225" s="94"/>
      <c r="AT225" s="23" t="s">
        <v>155</v>
      </c>
      <c r="AU225" s="23" t="s">
        <v>79</v>
      </c>
    </row>
    <row r="226" spans="2:65" s="1" customFormat="1" ht="16.5" customHeight="1">
      <c r="B226" s="45"/>
      <c r="C226" s="267" t="s">
        <v>580</v>
      </c>
      <c r="D226" s="267" t="s">
        <v>389</v>
      </c>
      <c r="E226" s="268" t="s">
        <v>1224</v>
      </c>
      <c r="F226" s="269" t="s">
        <v>1225</v>
      </c>
      <c r="G226" s="270" t="s">
        <v>458</v>
      </c>
      <c r="H226" s="271">
        <v>250</v>
      </c>
      <c r="I226" s="272"/>
      <c r="J226" s="273">
        <f>ROUND(I226*H226,2)</f>
        <v>0</v>
      </c>
      <c r="K226" s="269" t="s">
        <v>21</v>
      </c>
      <c r="L226" s="274"/>
      <c r="M226" s="275" t="s">
        <v>21</v>
      </c>
      <c r="N226" s="276" t="s">
        <v>40</v>
      </c>
      <c r="O226" s="46"/>
      <c r="P226" s="229">
        <f>O226*H226</f>
        <v>0</v>
      </c>
      <c r="Q226" s="229">
        <v>0</v>
      </c>
      <c r="R226" s="229">
        <f>Q226*H226</f>
        <v>0</v>
      </c>
      <c r="S226" s="229">
        <v>0</v>
      </c>
      <c r="T226" s="230">
        <f>S226*H226</f>
        <v>0</v>
      </c>
      <c r="AR226" s="23" t="s">
        <v>1080</v>
      </c>
      <c r="AT226" s="23" t="s">
        <v>389</v>
      </c>
      <c r="AU226" s="23" t="s">
        <v>79</v>
      </c>
      <c r="AY226" s="23" t="s">
        <v>146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23" t="s">
        <v>77</v>
      </c>
      <c r="BK226" s="231">
        <f>ROUND(I226*H226,2)</f>
        <v>0</v>
      </c>
      <c r="BL226" s="23" t="s">
        <v>580</v>
      </c>
      <c r="BM226" s="23" t="s">
        <v>946</v>
      </c>
    </row>
    <row r="227" spans="2:47" s="1" customFormat="1" ht="13.5">
      <c r="B227" s="45"/>
      <c r="C227" s="73"/>
      <c r="D227" s="232" t="s">
        <v>155</v>
      </c>
      <c r="E227" s="73"/>
      <c r="F227" s="233" t="s">
        <v>1226</v>
      </c>
      <c r="G227" s="73"/>
      <c r="H227" s="73"/>
      <c r="I227" s="190"/>
      <c r="J227" s="73"/>
      <c r="K227" s="73"/>
      <c r="L227" s="71"/>
      <c r="M227" s="234"/>
      <c r="N227" s="46"/>
      <c r="O227" s="46"/>
      <c r="P227" s="46"/>
      <c r="Q227" s="46"/>
      <c r="R227" s="46"/>
      <c r="S227" s="46"/>
      <c r="T227" s="94"/>
      <c r="AT227" s="23" t="s">
        <v>155</v>
      </c>
      <c r="AU227" s="23" t="s">
        <v>79</v>
      </c>
    </row>
    <row r="228" spans="2:65" s="1" customFormat="1" ht="16.5" customHeight="1">
      <c r="B228" s="45"/>
      <c r="C228" s="220" t="s">
        <v>585</v>
      </c>
      <c r="D228" s="220" t="s">
        <v>148</v>
      </c>
      <c r="E228" s="221" t="s">
        <v>1227</v>
      </c>
      <c r="F228" s="222" t="s">
        <v>1228</v>
      </c>
      <c r="G228" s="223" t="s">
        <v>458</v>
      </c>
      <c r="H228" s="224">
        <v>150</v>
      </c>
      <c r="I228" s="225"/>
      <c r="J228" s="226">
        <f>ROUND(I228*H228,2)</f>
        <v>0</v>
      </c>
      <c r="K228" s="222" t="s">
        <v>21</v>
      </c>
      <c r="L228" s="71"/>
      <c r="M228" s="227" t="s">
        <v>21</v>
      </c>
      <c r="N228" s="228" t="s">
        <v>40</v>
      </c>
      <c r="O228" s="46"/>
      <c r="P228" s="229">
        <f>O228*H228</f>
        <v>0</v>
      </c>
      <c r="Q228" s="229">
        <v>0</v>
      </c>
      <c r="R228" s="229">
        <f>Q228*H228</f>
        <v>0</v>
      </c>
      <c r="S228" s="229">
        <v>0</v>
      </c>
      <c r="T228" s="230">
        <f>S228*H228</f>
        <v>0</v>
      </c>
      <c r="AR228" s="23" t="s">
        <v>580</v>
      </c>
      <c r="AT228" s="23" t="s">
        <v>148</v>
      </c>
      <c r="AU228" s="23" t="s">
        <v>79</v>
      </c>
      <c r="AY228" s="23" t="s">
        <v>146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23" t="s">
        <v>77</v>
      </c>
      <c r="BK228" s="231">
        <f>ROUND(I228*H228,2)</f>
        <v>0</v>
      </c>
      <c r="BL228" s="23" t="s">
        <v>580</v>
      </c>
      <c r="BM228" s="23" t="s">
        <v>958</v>
      </c>
    </row>
    <row r="229" spans="2:47" s="1" customFormat="1" ht="13.5">
      <c r="B229" s="45"/>
      <c r="C229" s="73"/>
      <c r="D229" s="232" t="s">
        <v>155</v>
      </c>
      <c r="E229" s="73"/>
      <c r="F229" s="233" t="s">
        <v>1229</v>
      </c>
      <c r="G229" s="73"/>
      <c r="H229" s="73"/>
      <c r="I229" s="190"/>
      <c r="J229" s="73"/>
      <c r="K229" s="73"/>
      <c r="L229" s="71"/>
      <c r="M229" s="234"/>
      <c r="N229" s="46"/>
      <c r="O229" s="46"/>
      <c r="P229" s="46"/>
      <c r="Q229" s="46"/>
      <c r="R229" s="46"/>
      <c r="S229" s="46"/>
      <c r="T229" s="94"/>
      <c r="AT229" s="23" t="s">
        <v>155</v>
      </c>
      <c r="AU229" s="23" t="s">
        <v>79</v>
      </c>
    </row>
    <row r="230" spans="2:65" s="1" customFormat="1" ht="16.5" customHeight="1">
      <c r="B230" s="45"/>
      <c r="C230" s="267" t="s">
        <v>590</v>
      </c>
      <c r="D230" s="267" t="s">
        <v>389</v>
      </c>
      <c r="E230" s="268" t="s">
        <v>1230</v>
      </c>
      <c r="F230" s="269" t="s">
        <v>1231</v>
      </c>
      <c r="G230" s="270" t="s">
        <v>458</v>
      </c>
      <c r="H230" s="271">
        <v>150</v>
      </c>
      <c r="I230" s="272"/>
      <c r="J230" s="273">
        <f>ROUND(I230*H230,2)</f>
        <v>0</v>
      </c>
      <c r="K230" s="269" t="s">
        <v>919</v>
      </c>
      <c r="L230" s="274"/>
      <c r="M230" s="275" t="s">
        <v>21</v>
      </c>
      <c r="N230" s="276" t="s">
        <v>40</v>
      </c>
      <c r="O230" s="46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AR230" s="23" t="s">
        <v>1080</v>
      </c>
      <c r="AT230" s="23" t="s">
        <v>389</v>
      </c>
      <c r="AU230" s="23" t="s">
        <v>79</v>
      </c>
      <c r="AY230" s="23" t="s">
        <v>146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77</v>
      </c>
      <c r="BK230" s="231">
        <f>ROUND(I230*H230,2)</f>
        <v>0</v>
      </c>
      <c r="BL230" s="23" t="s">
        <v>580</v>
      </c>
      <c r="BM230" s="23" t="s">
        <v>970</v>
      </c>
    </row>
    <row r="231" spans="2:47" s="1" customFormat="1" ht="13.5">
      <c r="B231" s="45"/>
      <c r="C231" s="73"/>
      <c r="D231" s="232" t="s">
        <v>155</v>
      </c>
      <c r="E231" s="73"/>
      <c r="F231" s="233" t="s">
        <v>1232</v>
      </c>
      <c r="G231" s="73"/>
      <c r="H231" s="73"/>
      <c r="I231" s="190"/>
      <c r="J231" s="73"/>
      <c r="K231" s="73"/>
      <c r="L231" s="71"/>
      <c r="M231" s="234"/>
      <c r="N231" s="46"/>
      <c r="O231" s="46"/>
      <c r="P231" s="46"/>
      <c r="Q231" s="46"/>
      <c r="R231" s="46"/>
      <c r="S231" s="46"/>
      <c r="T231" s="94"/>
      <c r="AT231" s="23" t="s">
        <v>155</v>
      </c>
      <c r="AU231" s="23" t="s">
        <v>79</v>
      </c>
    </row>
    <row r="232" spans="2:63" s="10" customFormat="1" ht="29.85" customHeight="1">
      <c r="B232" s="204"/>
      <c r="C232" s="205"/>
      <c r="D232" s="206" t="s">
        <v>68</v>
      </c>
      <c r="E232" s="218" t="s">
        <v>1233</v>
      </c>
      <c r="F232" s="218" t="s">
        <v>1234</v>
      </c>
      <c r="G232" s="205"/>
      <c r="H232" s="205"/>
      <c r="I232" s="208"/>
      <c r="J232" s="219">
        <f>BK232</f>
        <v>0</v>
      </c>
      <c r="K232" s="205"/>
      <c r="L232" s="210"/>
      <c r="M232" s="211"/>
      <c r="N232" s="212"/>
      <c r="O232" s="212"/>
      <c r="P232" s="213">
        <f>SUM(P233:P246)</f>
        <v>0</v>
      </c>
      <c r="Q232" s="212"/>
      <c r="R232" s="213">
        <f>SUM(R233:R246)</f>
        <v>0</v>
      </c>
      <c r="S232" s="212"/>
      <c r="T232" s="214">
        <f>SUM(T233:T246)</f>
        <v>0</v>
      </c>
      <c r="AR232" s="215" t="s">
        <v>164</v>
      </c>
      <c r="AT232" s="216" t="s">
        <v>68</v>
      </c>
      <c r="AU232" s="216" t="s">
        <v>77</v>
      </c>
      <c r="AY232" s="215" t="s">
        <v>146</v>
      </c>
      <c r="BK232" s="217">
        <f>SUM(BK233:BK246)</f>
        <v>0</v>
      </c>
    </row>
    <row r="233" spans="2:65" s="1" customFormat="1" ht="25.5" customHeight="1">
      <c r="B233" s="45"/>
      <c r="C233" s="220" t="s">
        <v>596</v>
      </c>
      <c r="D233" s="220" t="s">
        <v>148</v>
      </c>
      <c r="E233" s="221" t="s">
        <v>1235</v>
      </c>
      <c r="F233" s="222" t="s">
        <v>1236</v>
      </c>
      <c r="G233" s="223" t="s">
        <v>433</v>
      </c>
      <c r="H233" s="224">
        <v>6</v>
      </c>
      <c r="I233" s="225"/>
      <c r="J233" s="226">
        <f>ROUND(I233*H233,2)</f>
        <v>0</v>
      </c>
      <c r="K233" s="222" t="s">
        <v>1072</v>
      </c>
      <c r="L233" s="71"/>
      <c r="M233" s="227" t="s">
        <v>21</v>
      </c>
      <c r="N233" s="228" t="s">
        <v>40</v>
      </c>
      <c r="O233" s="46"/>
      <c r="P233" s="229">
        <f>O233*H233</f>
        <v>0</v>
      </c>
      <c r="Q233" s="229">
        <v>0</v>
      </c>
      <c r="R233" s="229">
        <f>Q233*H233</f>
        <v>0</v>
      </c>
      <c r="S233" s="229">
        <v>0</v>
      </c>
      <c r="T233" s="230">
        <f>S233*H233</f>
        <v>0</v>
      </c>
      <c r="AR233" s="23" t="s">
        <v>580</v>
      </c>
      <c r="AT233" s="23" t="s">
        <v>148</v>
      </c>
      <c r="AU233" s="23" t="s">
        <v>79</v>
      </c>
      <c r="AY233" s="23" t="s">
        <v>146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23" t="s">
        <v>77</v>
      </c>
      <c r="BK233" s="231">
        <f>ROUND(I233*H233,2)</f>
        <v>0</v>
      </c>
      <c r="BL233" s="23" t="s">
        <v>580</v>
      </c>
      <c r="BM233" s="23" t="s">
        <v>981</v>
      </c>
    </row>
    <row r="234" spans="2:47" s="1" customFormat="1" ht="13.5">
      <c r="B234" s="45"/>
      <c r="C234" s="73"/>
      <c r="D234" s="232" t="s">
        <v>155</v>
      </c>
      <c r="E234" s="73"/>
      <c r="F234" s="233" t="s">
        <v>1236</v>
      </c>
      <c r="G234" s="73"/>
      <c r="H234" s="73"/>
      <c r="I234" s="190"/>
      <c r="J234" s="73"/>
      <c r="K234" s="73"/>
      <c r="L234" s="71"/>
      <c r="M234" s="234"/>
      <c r="N234" s="46"/>
      <c r="O234" s="46"/>
      <c r="P234" s="46"/>
      <c r="Q234" s="46"/>
      <c r="R234" s="46"/>
      <c r="S234" s="46"/>
      <c r="T234" s="94"/>
      <c r="AT234" s="23" t="s">
        <v>155</v>
      </c>
      <c r="AU234" s="23" t="s">
        <v>79</v>
      </c>
    </row>
    <row r="235" spans="2:65" s="1" customFormat="1" ht="16.5" customHeight="1">
      <c r="B235" s="45"/>
      <c r="C235" s="220" t="s">
        <v>602</v>
      </c>
      <c r="D235" s="220" t="s">
        <v>148</v>
      </c>
      <c r="E235" s="221" t="s">
        <v>1237</v>
      </c>
      <c r="F235" s="222" t="s">
        <v>1238</v>
      </c>
      <c r="G235" s="223" t="s">
        <v>433</v>
      </c>
      <c r="H235" s="224">
        <v>76</v>
      </c>
      <c r="I235" s="225"/>
      <c r="J235" s="226">
        <f>ROUND(I235*H235,2)</f>
        <v>0</v>
      </c>
      <c r="K235" s="222" t="s">
        <v>1072</v>
      </c>
      <c r="L235" s="71"/>
      <c r="M235" s="227" t="s">
        <v>21</v>
      </c>
      <c r="N235" s="228" t="s">
        <v>40</v>
      </c>
      <c r="O235" s="46"/>
      <c r="P235" s="229">
        <f>O235*H235</f>
        <v>0</v>
      </c>
      <c r="Q235" s="229">
        <v>0</v>
      </c>
      <c r="R235" s="229">
        <f>Q235*H235</f>
        <v>0</v>
      </c>
      <c r="S235" s="229">
        <v>0</v>
      </c>
      <c r="T235" s="230">
        <f>S235*H235</f>
        <v>0</v>
      </c>
      <c r="AR235" s="23" t="s">
        <v>580</v>
      </c>
      <c r="AT235" s="23" t="s">
        <v>148</v>
      </c>
      <c r="AU235" s="23" t="s">
        <v>79</v>
      </c>
      <c r="AY235" s="23" t="s">
        <v>146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23" t="s">
        <v>77</v>
      </c>
      <c r="BK235" s="231">
        <f>ROUND(I235*H235,2)</f>
        <v>0</v>
      </c>
      <c r="BL235" s="23" t="s">
        <v>580</v>
      </c>
      <c r="BM235" s="23" t="s">
        <v>993</v>
      </c>
    </row>
    <row r="236" spans="2:47" s="1" customFormat="1" ht="13.5">
      <c r="B236" s="45"/>
      <c r="C236" s="73"/>
      <c r="D236" s="232" t="s">
        <v>155</v>
      </c>
      <c r="E236" s="73"/>
      <c r="F236" s="233" t="s">
        <v>1239</v>
      </c>
      <c r="G236" s="73"/>
      <c r="H236" s="73"/>
      <c r="I236" s="190"/>
      <c r="J236" s="73"/>
      <c r="K236" s="73"/>
      <c r="L236" s="71"/>
      <c r="M236" s="234"/>
      <c r="N236" s="46"/>
      <c r="O236" s="46"/>
      <c r="P236" s="46"/>
      <c r="Q236" s="46"/>
      <c r="R236" s="46"/>
      <c r="S236" s="46"/>
      <c r="T236" s="94"/>
      <c r="AT236" s="23" t="s">
        <v>155</v>
      </c>
      <c r="AU236" s="23" t="s">
        <v>79</v>
      </c>
    </row>
    <row r="237" spans="2:65" s="1" customFormat="1" ht="25.5" customHeight="1">
      <c r="B237" s="45"/>
      <c r="C237" s="220" t="s">
        <v>608</v>
      </c>
      <c r="D237" s="220" t="s">
        <v>148</v>
      </c>
      <c r="E237" s="221" t="s">
        <v>1240</v>
      </c>
      <c r="F237" s="222" t="s">
        <v>1241</v>
      </c>
      <c r="G237" s="223" t="s">
        <v>458</v>
      </c>
      <c r="H237" s="224">
        <v>100</v>
      </c>
      <c r="I237" s="225"/>
      <c r="J237" s="226">
        <f>ROUND(I237*H237,2)</f>
        <v>0</v>
      </c>
      <c r="K237" s="222" t="s">
        <v>1072</v>
      </c>
      <c r="L237" s="71"/>
      <c r="M237" s="227" t="s">
        <v>21</v>
      </c>
      <c r="N237" s="228" t="s">
        <v>40</v>
      </c>
      <c r="O237" s="46"/>
      <c r="P237" s="229">
        <f>O237*H237</f>
        <v>0</v>
      </c>
      <c r="Q237" s="229">
        <v>0</v>
      </c>
      <c r="R237" s="229">
        <f>Q237*H237</f>
        <v>0</v>
      </c>
      <c r="S237" s="229">
        <v>0</v>
      </c>
      <c r="T237" s="230">
        <f>S237*H237</f>
        <v>0</v>
      </c>
      <c r="AR237" s="23" t="s">
        <v>580</v>
      </c>
      <c r="AT237" s="23" t="s">
        <v>148</v>
      </c>
      <c r="AU237" s="23" t="s">
        <v>79</v>
      </c>
      <c r="AY237" s="23" t="s">
        <v>146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23" t="s">
        <v>77</v>
      </c>
      <c r="BK237" s="231">
        <f>ROUND(I237*H237,2)</f>
        <v>0</v>
      </c>
      <c r="BL237" s="23" t="s">
        <v>580</v>
      </c>
      <c r="BM237" s="23" t="s">
        <v>1006</v>
      </c>
    </row>
    <row r="238" spans="2:47" s="1" customFormat="1" ht="13.5">
      <c r="B238" s="45"/>
      <c r="C238" s="73"/>
      <c r="D238" s="232" t="s">
        <v>155</v>
      </c>
      <c r="E238" s="73"/>
      <c r="F238" s="233" t="s">
        <v>1241</v>
      </c>
      <c r="G238" s="73"/>
      <c r="H238" s="73"/>
      <c r="I238" s="190"/>
      <c r="J238" s="73"/>
      <c r="K238" s="73"/>
      <c r="L238" s="71"/>
      <c r="M238" s="234"/>
      <c r="N238" s="46"/>
      <c r="O238" s="46"/>
      <c r="P238" s="46"/>
      <c r="Q238" s="46"/>
      <c r="R238" s="46"/>
      <c r="S238" s="46"/>
      <c r="T238" s="94"/>
      <c r="AT238" s="23" t="s">
        <v>155</v>
      </c>
      <c r="AU238" s="23" t="s">
        <v>79</v>
      </c>
    </row>
    <row r="239" spans="2:65" s="1" customFormat="1" ht="25.5" customHeight="1">
      <c r="B239" s="45"/>
      <c r="C239" s="220" t="s">
        <v>616</v>
      </c>
      <c r="D239" s="220" t="s">
        <v>148</v>
      </c>
      <c r="E239" s="221" t="s">
        <v>1242</v>
      </c>
      <c r="F239" s="222" t="s">
        <v>1243</v>
      </c>
      <c r="G239" s="223" t="s">
        <v>458</v>
      </c>
      <c r="H239" s="224">
        <v>60</v>
      </c>
      <c r="I239" s="225"/>
      <c r="J239" s="226">
        <f>ROUND(I239*H239,2)</f>
        <v>0</v>
      </c>
      <c r="K239" s="222" t="s">
        <v>1072</v>
      </c>
      <c r="L239" s="71"/>
      <c r="M239" s="227" t="s">
        <v>21</v>
      </c>
      <c r="N239" s="228" t="s">
        <v>40</v>
      </c>
      <c r="O239" s="46"/>
      <c r="P239" s="229">
        <f>O239*H239</f>
        <v>0</v>
      </c>
      <c r="Q239" s="229">
        <v>0</v>
      </c>
      <c r="R239" s="229">
        <f>Q239*H239</f>
        <v>0</v>
      </c>
      <c r="S239" s="229">
        <v>0</v>
      </c>
      <c r="T239" s="230">
        <f>S239*H239</f>
        <v>0</v>
      </c>
      <c r="AR239" s="23" t="s">
        <v>580</v>
      </c>
      <c r="AT239" s="23" t="s">
        <v>148</v>
      </c>
      <c r="AU239" s="23" t="s">
        <v>79</v>
      </c>
      <c r="AY239" s="23" t="s">
        <v>146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23" t="s">
        <v>77</v>
      </c>
      <c r="BK239" s="231">
        <f>ROUND(I239*H239,2)</f>
        <v>0</v>
      </c>
      <c r="BL239" s="23" t="s">
        <v>580</v>
      </c>
      <c r="BM239" s="23" t="s">
        <v>1016</v>
      </c>
    </row>
    <row r="240" spans="2:47" s="1" customFormat="1" ht="13.5">
      <c r="B240" s="45"/>
      <c r="C240" s="73"/>
      <c r="D240" s="232" t="s">
        <v>155</v>
      </c>
      <c r="E240" s="73"/>
      <c r="F240" s="233" t="s">
        <v>1243</v>
      </c>
      <c r="G240" s="73"/>
      <c r="H240" s="73"/>
      <c r="I240" s="190"/>
      <c r="J240" s="73"/>
      <c r="K240" s="73"/>
      <c r="L240" s="71"/>
      <c r="M240" s="234"/>
      <c r="N240" s="46"/>
      <c r="O240" s="46"/>
      <c r="P240" s="46"/>
      <c r="Q240" s="46"/>
      <c r="R240" s="46"/>
      <c r="S240" s="46"/>
      <c r="T240" s="94"/>
      <c r="AT240" s="23" t="s">
        <v>155</v>
      </c>
      <c r="AU240" s="23" t="s">
        <v>79</v>
      </c>
    </row>
    <row r="241" spans="2:65" s="1" customFormat="1" ht="16.5" customHeight="1">
      <c r="B241" s="45"/>
      <c r="C241" s="220" t="s">
        <v>625</v>
      </c>
      <c r="D241" s="220" t="s">
        <v>148</v>
      </c>
      <c r="E241" s="221" t="s">
        <v>1244</v>
      </c>
      <c r="F241" s="222" t="s">
        <v>1245</v>
      </c>
      <c r="G241" s="223" t="s">
        <v>458</v>
      </c>
      <c r="H241" s="224">
        <v>60</v>
      </c>
      <c r="I241" s="225"/>
      <c r="J241" s="226">
        <f>ROUND(I241*H241,2)</f>
        <v>0</v>
      </c>
      <c r="K241" s="222" t="s">
        <v>1072</v>
      </c>
      <c r="L241" s="71"/>
      <c r="M241" s="227" t="s">
        <v>21</v>
      </c>
      <c r="N241" s="228" t="s">
        <v>40</v>
      </c>
      <c r="O241" s="46"/>
      <c r="P241" s="229">
        <f>O241*H241</f>
        <v>0</v>
      </c>
      <c r="Q241" s="229">
        <v>0</v>
      </c>
      <c r="R241" s="229">
        <f>Q241*H241</f>
        <v>0</v>
      </c>
      <c r="S241" s="229">
        <v>0</v>
      </c>
      <c r="T241" s="230">
        <f>S241*H241</f>
        <v>0</v>
      </c>
      <c r="AR241" s="23" t="s">
        <v>580</v>
      </c>
      <c r="AT241" s="23" t="s">
        <v>148</v>
      </c>
      <c r="AU241" s="23" t="s">
        <v>79</v>
      </c>
      <c r="AY241" s="23" t="s">
        <v>146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23" t="s">
        <v>77</v>
      </c>
      <c r="BK241" s="231">
        <f>ROUND(I241*H241,2)</f>
        <v>0</v>
      </c>
      <c r="BL241" s="23" t="s">
        <v>580</v>
      </c>
      <c r="BM241" s="23" t="s">
        <v>1031</v>
      </c>
    </row>
    <row r="242" spans="2:47" s="1" customFormat="1" ht="13.5">
      <c r="B242" s="45"/>
      <c r="C242" s="73"/>
      <c r="D242" s="232" t="s">
        <v>155</v>
      </c>
      <c r="E242" s="73"/>
      <c r="F242" s="233" t="s">
        <v>1246</v>
      </c>
      <c r="G242" s="73"/>
      <c r="H242" s="73"/>
      <c r="I242" s="190"/>
      <c r="J242" s="73"/>
      <c r="K242" s="73"/>
      <c r="L242" s="71"/>
      <c r="M242" s="234"/>
      <c r="N242" s="46"/>
      <c r="O242" s="46"/>
      <c r="P242" s="46"/>
      <c r="Q242" s="46"/>
      <c r="R242" s="46"/>
      <c r="S242" s="46"/>
      <c r="T242" s="94"/>
      <c r="AT242" s="23" t="s">
        <v>155</v>
      </c>
      <c r="AU242" s="23" t="s">
        <v>79</v>
      </c>
    </row>
    <row r="243" spans="2:65" s="1" customFormat="1" ht="16.5" customHeight="1">
      <c r="B243" s="45"/>
      <c r="C243" s="220" t="s">
        <v>631</v>
      </c>
      <c r="D243" s="220" t="s">
        <v>148</v>
      </c>
      <c r="E243" s="221" t="s">
        <v>1247</v>
      </c>
      <c r="F243" s="222" t="s">
        <v>1248</v>
      </c>
      <c r="G243" s="223" t="s">
        <v>458</v>
      </c>
      <c r="H243" s="224">
        <v>100</v>
      </c>
      <c r="I243" s="225"/>
      <c r="J243" s="226">
        <f>ROUND(I243*H243,2)</f>
        <v>0</v>
      </c>
      <c r="K243" s="222" t="s">
        <v>1072</v>
      </c>
      <c r="L243" s="71"/>
      <c r="M243" s="227" t="s">
        <v>21</v>
      </c>
      <c r="N243" s="228" t="s">
        <v>40</v>
      </c>
      <c r="O243" s="46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AR243" s="23" t="s">
        <v>580</v>
      </c>
      <c r="AT243" s="23" t="s">
        <v>148</v>
      </c>
      <c r="AU243" s="23" t="s">
        <v>79</v>
      </c>
      <c r="AY243" s="23" t="s">
        <v>146</v>
      </c>
      <c r="BE243" s="231">
        <f>IF(N243="základní",J243,0)</f>
        <v>0</v>
      </c>
      <c r="BF243" s="231">
        <f>IF(N243="snížená",J243,0)</f>
        <v>0</v>
      </c>
      <c r="BG243" s="231">
        <f>IF(N243="zákl. přenesená",J243,0)</f>
        <v>0</v>
      </c>
      <c r="BH243" s="231">
        <f>IF(N243="sníž. přenesená",J243,0)</f>
        <v>0</v>
      </c>
      <c r="BI243" s="231">
        <f>IF(N243="nulová",J243,0)</f>
        <v>0</v>
      </c>
      <c r="BJ243" s="23" t="s">
        <v>77</v>
      </c>
      <c r="BK243" s="231">
        <f>ROUND(I243*H243,2)</f>
        <v>0</v>
      </c>
      <c r="BL243" s="23" t="s">
        <v>580</v>
      </c>
      <c r="BM243" s="23" t="s">
        <v>1249</v>
      </c>
    </row>
    <row r="244" spans="2:47" s="1" customFormat="1" ht="13.5">
      <c r="B244" s="45"/>
      <c r="C244" s="73"/>
      <c r="D244" s="232" t="s">
        <v>155</v>
      </c>
      <c r="E244" s="73"/>
      <c r="F244" s="233" t="s">
        <v>1250</v>
      </c>
      <c r="G244" s="73"/>
      <c r="H244" s="73"/>
      <c r="I244" s="190"/>
      <c r="J244" s="73"/>
      <c r="K244" s="73"/>
      <c r="L244" s="71"/>
      <c r="M244" s="234"/>
      <c r="N244" s="46"/>
      <c r="O244" s="46"/>
      <c r="P244" s="46"/>
      <c r="Q244" s="46"/>
      <c r="R244" s="46"/>
      <c r="S244" s="46"/>
      <c r="T244" s="94"/>
      <c r="AT244" s="23" t="s">
        <v>155</v>
      </c>
      <c r="AU244" s="23" t="s">
        <v>79</v>
      </c>
    </row>
    <row r="245" spans="2:65" s="1" customFormat="1" ht="16.5" customHeight="1">
      <c r="B245" s="45"/>
      <c r="C245" s="220" t="s">
        <v>639</v>
      </c>
      <c r="D245" s="220" t="s">
        <v>148</v>
      </c>
      <c r="E245" s="221" t="s">
        <v>1251</v>
      </c>
      <c r="F245" s="222" t="s">
        <v>1252</v>
      </c>
      <c r="G245" s="223" t="s">
        <v>433</v>
      </c>
      <c r="H245" s="224">
        <v>6</v>
      </c>
      <c r="I245" s="225"/>
      <c r="J245" s="226">
        <f>ROUND(I245*H245,2)</f>
        <v>0</v>
      </c>
      <c r="K245" s="222" t="s">
        <v>21</v>
      </c>
      <c r="L245" s="71"/>
      <c r="M245" s="227" t="s">
        <v>21</v>
      </c>
      <c r="N245" s="228" t="s">
        <v>40</v>
      </c>
      <c r="O245" s="46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AR245" s="23" t="s">
        <v>580</v>
      </c>
      <c r="AT245" s="23" t="s">
        <v>148</v>
      </c>
      <c r="AU245" s="23" t="s">
        <v>79</v>
      </c>
      <c r="AY245" s="23" t="s">
        <v>146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77</v>
      </c>
      <c r="BK245" s="231">
        <f>ROUND(I245*H245,2)</f>
        <v>0</v>
      </c>
      <c r="BL245" s="23" t="s">
        <v>580</v>
      </c>
      <c r="BM245" s="23" t="s">
        <v>1253</v>
      </c>
    </row>
    <row r="246" spans="2:47" s="1" customFormat="1" ht="13.5">
      <c r="B246" s="45"/>
      <c r="C246" s="73"/>
      <c r="D246" s="232" t="s">
        <v>155</v>
      </c>
      <c r="E246" s="73"/>
      <c r="F246" s="233" t="s">
        <v>1252</v>
      </c>
      <c r="G246" s="73"/>
      <c r="H246" s="73"/>
      <c r="I246" s="190"/>
      <c r="J246" s="73"/>
      <c r="K246" s="73"/>
      <c r="L246" s="71"/>
      <c r="M246" s="279"/>
      <c r="N246" s="280"/>
      <c r="O246" s="280"/>
      <c r="P246" s="280"/>
      <c r="Q246" s="280"/>
      <c r="R246" s="280"/>
      <c r="S246" s="280"/>
      <c r="T246" s="281"/>
      <c r="AT246" s="23" t="s">
        <v>155</v>
      </c>
      <c r="AU246" s="23" t="s">
        <v>79</v>
      </c>
    </row>
    <row r="247" spans="2:12" s="1" customFormat="1" ht="6.95" customHeight="1">
      <c r="B247" s="66"/>
      <c r="C247" s="67"/>
      <c r="D247" s="67"/>
      <c r="E247" s="67"/>
      <c r="F247" s="67"/>
      <c r="G247" s="67"/>
      <c r="H247" s="67"/>
      <c r="I247" s="165"/>
      <c r="J247" s="67"/>
      <c r="K247" s="67"/>
      <c r="L247" s="71"/>
    </row>
  </sheetData>
  <sheetProtection password="CC35" sheet="1" objects="1" scenarios="1" formatColumns="0" formatRows="0" autoFilter="0"/>
  <autoFilter ref="C84:K246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3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85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Obchodní akademie Plzeň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1254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ROUND(J84,2)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ROUND(SUM(BE84:BE162),2)</f>
        <v>0</v>
      </c>
      <c r="G30" s="46"/>
      <c r="H30" s="46"/>
      <c r="I30" s="157">
        <v>0.21</v>
      </c>
      <c r="J30" s="156">
        <f>ROUND(ROUND((SUM(BE84:BE162)),2)*I30,2)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ROUND(SUM(BF84:BF162),2)</f>
        <v>0</v>
      </c>
      <c r="G31" s="46"/>
      <c r="H31" s="46"/>
      <c r="I31" s="157">
        <v>0.15</v>
      </c>
      <c r="J31" s="156">
        <f>ROUND(ROUND((SUM(BF84:BF162)),2)*I31,2)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ROUND(SUM(BG84:BG162),2)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ROUND(SUM(BH84:BH162),2)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ROUND(SUM(BI84:BI162),2)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Obchodní akademie Plzeň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03 - D.1.4.1 SLABOPROUD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J84</f>
        <v>0</v>
      </c>
      <c r="K56" s="50"/>
      <c r="AU56" s="23" t="s">
        <v>105</v>
      </c>
    </row>
    <row r="57" spans="2:11" s="7" customFormat="1" ht="24.95" customHeight="1">
      <c r="B57" s="176"/>
      <c r="C57" s="177"/>
      <c r="D57" s="178" t="s">
        <v>1255</v>
      </c>
      <c r="E57" s="179"/>
      <c r="F57" s="179"/>
      <c r="G57" s="179"/>
      <c r="H57" s="179"/>
      <c r="I57" s="180"/>
      <c r="J57" s="181">
        <f>J85</f>
        <v>0</v>
      </c>
      <c r="K57" s="182"/>
    </row>
    <row r="58" spans="2:11" s="8" customFormat="1" ht="19.9" customHeight="1">
      <c r="B58" s="183"/>
      <c r="C58" s="184"/>
      <c r="D58" s="185" t="s">
        <v>1256</v>
      </c>
      <c r="E58" s="186"/>
      <c r="F58" s="186"/>
      <c r="G58" s="186"/>
      <c r="H58" s="186"/>
      <c r="I58" s="187"/>
      <c r="J58" s="188">
        <f>J86</f>
        <v>0</v>
      </c>
      <c r="K58" s="189"/>
    </row>
    <row r="59" spans="2:11" s="8" customFormat="1" ht="19.9" customHeight="1">
      <c r="B59" s="183"/>
      <c r="C59" s="184"/>
      <c r="D59" s="185" t="s">
        <v>1257</v>
      </c>
      <c r="E59" s="186"/>
      <c r="F59" s="186"/>
      <c r="G59" s="186"/>
      <c r="H59" s="186"/>
      <c r="I59" s="187"/>
      <c r="J59" s="188">
        <f>J95</f>
        <v>0</v>
      </c>
      <c r="K59" s="189"/>
    </row>
    <row r="60" spans="2:11" s="8" customFormat="1" ht="19.9" customHeight="1">
      <c r="B60" s="183"/>
      <c r="C60" s="184"/>
      <c r="D60" s="185" t="s">
        <v>1258</v>
      </c>
      <c r="E60" s="186"/>
      <c r="F60" s="186"/>
      <c r="G60" s="186"/>
      <c r="H60" s="186"/>
      <c r="I60" s="187"/>
      <c r="J60" s="188">
        <f>J112</f>
        <v>0</v>
      </c>
      <c r="K60" s="189"/>
    </row>
    <row r="61" spans="2:11" s="7" customFormat="1" ht="24.95" customHeight="1">
      <c r="B61" s="176"/>
      <c r="C61" s="177"/>
      <c r="D61" s="178" t="s">
        <v>1259</v>
      </c>
      <c r="E61" s="179"/>
      <c r="F61" s="179"/>
      <c r="G61" s="179"/>
      <c r="H61" s="179"/>
      <c r="I61" s="180"/>
      <c r="J61" s="181">
        <f>J115</f>
        <v>0</v>
      </c>
      <c r="K61" s="182"/>
    </row>
    <row r="62" spans="2:11" s="8" customFormat="1" ht="19.9" customHeight="1">
      <c r="B62" s="183"/>
      <c r="C62" s="184"/>
      <c r="D62" s="185" t="s">
        <v>1256</v>
      </c>
      <c r="E62" s="186"/>
      <c r="F62" s="186"/>
      <c r="G62" s="186"/>
      <c r="H62" s="186"/>
      <c r="I62" s="187"/>
      <c r="J62" s="188">
        <f>J116</f>
        <v>0</v>
      </c>
      <c r="K62" s="189"/>
    </row>
    <row r="63" spans="2:11" s="8" customFormat="1" ht="19.9" customHeight="1">
      <c r="B63" s="183"/>
      <c r="C63" s="184"/>
      <c r="D63" s="185" t="s">
        <v>1257</v>
      </c>
      <c r="E63" s="186"/>
      <c r="F63" s="186"/>
      <c r="G63" s="186"/>
      <c r="H63" s="186"/>
      <c r="I63" s="187"/>
      <c r="J63" s="188">
        <f>J125</f>
        <v>0</v>
      </c>
      <c r="K63" s="189"/>
    </row>
    <row r="64" spans="2:11" s="8" customFormat="1" ht="19.9" customHeight="1">
      <c r="B64" s="183"/>
      <c r="C64" s="184"/>
      <c r="D64" s="185" t="s">
        <v>1258</v>
      </c>
      <c r="E64" s="186"/>
      <c r="F64" s="186"/>
      <c r="G64" s="186"/>
      <c r="H64" s="186"/>
      <c r="I64" s="187"/>
      <c r="J64" s="188">
        <f>J144</f>
        <v>0</v>
      </c>
      <c r="K64" s="189"/>
    </row>
    <row r="65" spans="2:11" s="1" customFormat="1" ht="21.8" customHeight="1">
      <c r="B65" s="45"/>
      <c r="C65" s="46"/>
      <c r="D65" s="46"/>
      <c r="E65" s="46"/>
      <c r="F65" s="46"/>
      <c r="G65" s="46"/>
      <c r="H65" s="46"/>
      <c r="I65" s="143"/>
      <c r="J65" s="46"/>
      <c r="K65" s="50"/>
    </row>
    <row r="66" spans="2:11" s="1" customFormat="1" ht="6.95" customHeight="1">
      <c r="B66" s="66"/>
      <c r="C66" s="67"/>
      <c r="D66" s="67"/>
      <c r="E66" s="67"/>
      <c r="F66" s="67"/>
      <c r="G66" s="67"/>
      <c r="H66" s="67"/>
      <c r="I66" s="165"/>
      <c r="J66" s="67"/>
      <c r="K66" s="68"/>
    </row>
    <row r="70" spans="2:12" s="1" customFormat="1" ht="6.95" customHeight="1">
      <c r="B70" s="69"/>
      <c r="C70" s="70"/>
      <c r="D70" s="70"/>
      <c r="E70" s="70"/>
      <c r="F70" s="70"/>
      <c r="G70" s="70"/>
      <c r="H70" s="70"/>
      <c r="I70" s="168"/>
      <c r="J70" s="70"/>
      <c r="K70" s="70"/>
      <c r="L70" s="71"/>
    </row>
    <row r="71" spans="2:12" s="1" customFormat="1" ht="36.95" customHeight="1">
      <c r="B71" s="45"/>
      <c r="C71" s="72" t="s">
        <v>130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6.95" customHeight="1">
      <c r="B72" s="45"/>
      <c r="C72" s="73"/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4.4" customHeight="1">
      <c r="B73" s="45"/>
      <c r="C73" s="75" t="s">
        <v>18</v>
      </c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6.5" customHeight="1">
      <c r="B74" s="45"/>
      <c r="C74" s="73"/>
      <c r="D74" s="73"/>
      <c r="E74" s="191" t="str">
        <f>E7</f>
        <v>Obchodní akademie Plzeň</v>
      </c>
      <c r="F74" s="75"/>
      <c r="G74" s="75"/>
      <c r="H74" s="75"/>
      <c r="I74" s="190"/>
      <c r="J74" s="73"/>
      <c r="K74" s="73"/>
      <c r="L74" s="71"/>
    </row>
    <row r="75" spans="2:12" s="1" customFormat="1" ht="14.4" customHeight="1">
      <c r="B75" s="45"/>
      <c r="C75" s="75" t="s">
        <v>99</v>
      </c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7.25" customHeight="1">
      <c r="B76" s="45"/>
      <c r="C76" s="73"/>
      <c r="D76" s="73"/>
      <c r="E76" s="81" t="str">
        <f>E9</f>
        <v>03 - D.1.4.1 SLABOPROUD</v>
      </c>
      <c r="F76" s="73"/>
      <c r="G76" s="73"/>
      <c r="H76" s="73"/>
      <c r="I76" s="190"/>
      <c r="J76" s="73"/>
      <c r="K76" s="73"/>
      <c r="L76" s="71"/>
    </row>
    <row r="77" spans="2:12" s="1" customFormat="1" ht="6.95" customHeight="1">
      <c r="B77" s="45"/>
      <c r="C77" s="73"/>
      <c r="D77" s="73"/>
      <c r="E77" s="73"/>
      <c r="F77" s="73"/>
      <c r="G77" s="73"/>
      <c r="H77" s="73"/>
      <c r="I77" s="190"/>
      <c r="J77" s="73"/>
      <c r="K77" s="73"/>
      <c r="L77" s="71"/>
    </row>
    <row r="78" spans="2:12" s="1" customFormat="1" ht="18" customHeight="1">
      <c r="B78" s="45"/>
      <c r="C78" s="75" t="s">
        <v>23</v>
      </c>
      <c r="D78" s="73"/>
      <c r="E78" s="73"/>
      <c r="F78" s="192" t="str">
        <f>F12</f>
        <v xml:space="preserve"> </v>
      </c>
      <c r="G78" s="73"/>
      <c r="H78" s="73"/>
      <c r="I78" s="193" t="s">
        <v>25</v>
      </c>
      <c r="J78" s="84" t="str">
        <f>IF(J12="","",J12)</f>
        <v>1. 2. 2018</v>
      </c>
      <c r="K78" s="73"/>
      <c r="L78" s="71"/>
    </row>
    <row r="79" spans="2:12" s="1" customFormat="1" ht="6.95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12" s="1" customFormat="1" ht="13.5">
      <c r="B80" s="45"/>
      <c r="C80" s="75" t="s">
        <v>27</v>
      </c>
      <c r="D80" s="73"/>
      <c r="E80" s="73"/>
      <c r="F80" s="192" t="str">
        <f>E15</f>
        <v xml:space="preserve"> </v>
      </c>
      <c r="G80" s="73"/>
      <c r="H80" s="73"/>
      <c r="I80" s="193" t="s">
        <v>32</v>
      </c>
      <c r="J80" s="192" t="str">
        <f>E21</f>
        <v xml:space="preserve"> </v>
      </c>
      <c r="K80" s="73"/>
      <c r="L80" s="71"/>
    </row>
    <row r="81" spans="2:12" s="1" customFormat="1" ht="14.4" customHeight="1">
      <c r="B81" s="45"/>
      <c r="C81" s="75" t="s">
        <v>30</v>
      </c>
      <c r="D81" s="73"/>
      <c r="E81" s="73"/>
      <c r="F81" s="192" t="str">
        <f>IF(E18="","",E18)</f>
        <v/>
      </c>
      <c r="G81" s="73"/>
      <c r="H81" s="73"/>
      <c r="I81" s="190"/>
      <c r="J81" s="73"/>
      <c r="K81" s="73"/>
      <c r="L81" s="71"/>
    </row>
    <row r="82" spans="2:12" s="1" customFormat="1" ht="10.3" customHeight="1">
      <c r="B82" s="45"/>
      <c r="C82" s="73"/>
      <c r="D82" s="73"/>
      <c r="E82" s="73"/>
      <c r="F82" s="73"/>
      <c r="G82" s="73"/>
      <c r="H82" s="73"/>
      <c r="I82" s="190"/>
      <c r="J82" s="73"/>
      <c r="K82" s="73"/>
      <c r="L82" s="71"/>
    </row>
    <row r="83" spans="2:20" s="9" customFormat="1" ht="29.25" customHeight="1">
      <c r="B83" s="194"/>
      <c r="C83" s="195" t="s">
        <v>131</v>
      </c>
      <c r="D83" s="196" t="s">
        <v>54</v>
      </c>
      <c r="E83" s="196" t="s">
        <v>50</v>
      </c>
      <c r="F83" s="196" t="s">
        <v>132</v>
      </c>
      <c r="G83" s="196" t="s">
        <v>133</v>
      </c>
      <c r="H83" s="196" t="s">
        <v>134</v>
      </c>
      <c r="I83" s="197" t="s">
        <v>135</v>
      </c>
      <c r="J83" s="196" t="s">
        <v>103</v>
      </c>
      <c r="K83" s="198" t="s">
        <v>136</v>
      </c>
      <c r="L83" s="199"/>
      <c r="M83" s="101" t="s">
        <v>137</v>
      </c>
      <c r="N83" s="102" t="s">
        <v>39</v>
      </c>
      <c r="O83" s="102" t="s">
        <v>138</v>
      </c>
      <c r="P83" s="102" t="s">
        <v>139</v>
      </c>
      <c r="Q83" s="102" t="s">
        <v>140</v>
      </c>
      <c r="R83" s="102" t="s">
        <v>141</v>
      </c>
      <c r="S83" s="102" t="s">
        <v>142</v>
      </c>
      <c r="T83" s="103" t="s">
        <v>143</v>
      </c>
    </row>
    <row r="84" spans="2:63" s="1" customFormat="1" ht="29.25" customHeight="1">
      <c r="B84" s="45"/>
      <c r="C84" s="107" t="s">
        <v>104</v>
      </c>
      <c r="D84" s="73"/>
      <c r="E84" s="73"/>
      <c r="F84" s="73"/>
      <c r="G84" s="73"/>
      <c r="H84" s="73"/>
      <c r="I84" s="190"/>
      <c r="J84" s="200">
        <f>BK84</f>
        <v>0</v>
      </c>
      <c r="K84" s="73"/>
      <c r="L84" s="71"/>
      <c r="M84" s="104"/>
      <c r="N84" s="105"/>
      <c r="O84" s="105"/>
      <c r="P84" s="201">
        <f>P85+P115</f>
        <v>0</v>
      </c>
      <c r="Q84" s="105"/>
      <c r="R84" s="201">
        <f>R85+R115</f>
        <v>0</v>
      </c>
      <c r="S84" s="105"/>
      <c r="T84" s="202">
        <f>T85+T115</f>
        <v>0</v>
      </c>
      <c r="AT84" s="23" t="s">
        <v>68</v>
      </c>
      <c r="AU84" s="23" t="s">
        <v>105</v>
      </c>
      <c r="BK84" s="203">
        <f>BK85+BK115</f>
        <v>0</v>
      </c>
    </row>
    <row r="85" spans="2:63" s="10" customFormat="1" ht="37.4" customHeight="1">
      <c r="B85" s="204"/>
      <c r="C85" s="205"/>
      <c r="D85" s="206" t="s">
        <v>68</v>
      </c>
      <c r="E85" s="207" t="s">
        <v>1260</v>
      </c>
      <c r="F85" s="207" t="s">
        <v>1261</v>
      </c>
      <c r="G85" s="205"/>
      <c r="H85" s="205"/>
      <c r="I85" s="208"/>
      <c r="J85" s="209">
        <f>BK85</f>
        <v>0</v>
      </c>
      <c r="K85" s="205"/>
      <c r="L85" s="210"/>
      <c r="M85" s="211"/>
      <c r="N85" s="212"/>
      <c r="O85" s="212"/>
      <c r="P85" s="213">
        <f>P86+P95+P112</f>
        <v>0</v>
      </c>
      <c r="Q85" s="212"/>
      <c r="R85" s="213">
        <f>R86+R95+R112</f>
        <v>0</v>
      </c>
      <c r="S85" s="212"/>
      <c r="T85" s="214">
        <f>T86+T95+T112</f>
        <v>0</v>
      </c>
      <c r="AR85" s="215" t="s">
        <v>77</v>
      </c>
      <c r="AT85" s="216" t="s">
        <v>68</v>
      </c>
      <c r="AU85" s="216" t="s">
        <v>69</v>
      </c>
      <c r="AY85" s="215" t="s">
        <v>146</v>
      </c>
      <c r="BK85" s="217">
        <f>BK86+BK95+BK112</f>
        <v>0</v>
      </c>
    </row>
    <row r="86" spans="2:63" s="10" customFormat="1" ht="19.9" customHeight="1">
      <c r="B86" s="204"/>
      <c r="C86" s="205"/>
      <c r="D86" s="206" t="s">
        <v>68</v>
      </c>
      <c r="E86" s="218" t="s">
        <v>1262</v>
      </c>
      <c r="F86" s="218" t="s">
        <v>1263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SUM(P87:P94)</f>
        <v>0</v>
      </c>
      <c r="Q86" s="212"/>
      <c r="R86" s="213">
        <f>SUM(R87:R94)</f>
        <v>0</v>
      </c>
      <c r="S86" s="212"/>
      <c r="T86" s="214">
        <f>SUM(T87:T94)</f>
        <v>0</v>
      </c>
      <c r="AR86" s="215" t="s">
        <v>77</v>
      </c>
      <c r="AT86" s="216" t="s">
        <v>68</v>
      </c>
      <c r="AU86" s="216" t="s">
        <v>77</v>
      </c>
      <c r="AY86" s="215" t="s">
        <v>146</v>
      </c>
      <c r="BK86" s="217">
        <f>SUM(BK87:BK94)</f>
        <v>0</v>
      </c>
    </row>
    <row r="87" spans="2:65" s="1" customFormat="1" ht="16.5" customHeight="1">
      <c r="B87" s="45"/>
      <c r="C87" s="220" t="s">
        <v>77</v>
      </c>
      <c r="D87" s="220" t="s">
        <v>148</v>
      </c>
      <c r="E87" s="221" t="s">
        <v>1264</v>
      </c>
      <c r="F87" s="222" t="s">
        <v>1265</v>
      </c>
      <c r="G87" s="223" t="s">
        <v>1266</v>
      </c>
      <c r="H87" s="224">
        <v>1</v>
      </c>
      <c r="I87" s="225"/>
      <c r="J87" s="226">
        <f>ROUND(I87*H87,2)</f>
        <v>0</v>
      </c>
      <c r="K87" s="222" t="s">
        <v>21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161</v>
      </c>
      <c r="AT87" s="23" t="s">
        <v>148</v>
      </c>
      <c r="AU87" s="23" t="s">
        <v>79</v>
      </c>
      <c r="AY87" s="23" t="s">
        <v>146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161</v>
      </c>
      <c r="BM87" s="23" t="s">
        <v>79</v>
      </c>
    </row>
    <row r="88" spans="2:47" s="1" customFormat="1" ht="13.5">
      <c r="B88" s="45"/>
      <c r="C88" s="73"/>
      <c r="D88" s="232" t="s">
        <v>155</v>
      </c>
      <c r="E88" s="73"/>
      <c r="F88" s="233" t="s">
        <v>1265</v>
      </c>
      <c r="G88" s="73"/>
      <c r="H88" s="73"/>
      <c r="I88" s="190"/>
      <c r="J88" s="73"/>
      <c r="K88" s="73"/>
      <c r="L88" s="71"/>
      <c r="M88" s="234"/>
      <c r="N88" s="46"/>
      <c r="O88" s="46"/>
      <c r="P88" s="46"/>
      <c r="Q88" s="46"/>
      <c r="R88" s="46"/>
      <c r="S88" s="46"/>
      <c r="T88" s="94"/>
      <c r="AT88" s="23" t="s">
        <v>155</v>
      </c>
      <c r="AU88" s="23" t="s">
        <v>79</v>
      </c>
    </row>
    <row r="89" spans="2:65" s="1" customFormat="1" ht="16.5" customHeight="1">
      <c r="B89" s="45"/>
      <c r="C89" s="220" t="s">
        <v>79</v>
      </c>
      <c r="D89" s="220" t="s">
        <v>148</v>
      </c>
      <c r="E89" s="221" t="s">
        <v>1267</v>
      </c>
      <c r="F89" s="222" t="s">
        <v>1268</v>
      </c>
      <c r="G89" s="223" t="s">
        <v>1266</v>
      </c>
      <c r="H89" s="224">
        <v>24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40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161</v>
      </c>
      <c r="AT89" s="23" t="s">
        <v>148</v>
      </c>
      <c r="AU89" s="23" t="s">
        <v>79</v>
      </c>
      <c r="AY89" s="23" t="s">
        <v>146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77</v>
      </c>
      <c r="BK89" s="231">
        <f>ROUND(I89*H89,2)</f>
        <v>0</v>
      </c>
      <c r="BL89" s="23" t="s">
        <v>161</v>
      </c>
      <c r="BM89" s="23" t="s">
        <v>161</v>
      </c>
    </row>
    <row r="90" spans="2:47" s="1" customFormat="1" ht="13.5">
      <c r="B90" s="45"/>
      <c r="C90" s="73"/>
      <c r="D90" s="232" t="s">
        <v>155</v>
      </c>
      <c r="E90" s="73"/>
      <c r="F90" s="233" t="s">
        <v>1268</v>
      </c>
      <c r="G90" s="73"/>
      <c r="H90" s="73"/>
      <c r="I90" s="190"/>
      <c r="J90" s="73"/>
      <c r="K90" s="73"/>
      <c r="L90" s="71"/>
      <c r="M90" s="234"/>
      <c r="N90" s="46"/>
      <c r="O90" s="46"/>
      <c r="P90" s="46"/>
      <c r="Q90" s="46"/>
      <c r="R90" s="46"/>
      <c r="S90" s="46"/>
      <c r="T90" s="94"/>
      <c r="AT90" s="23" t="s">
        <v>155</v>
      </c>
      <c r="AU90" s="23" t="s">
        <v>79</v>
      </c>
    </row>
    <row r="91" spans="2:65" s="1" customFormat="1" ht="25.5" customHeight="1">
      <c r="B91" s="45"/>
      <c r="C91" s="220" t="s">
        <v>164</v>
      </c>
      <c r="D91" s="220" t="s">
        <v>148</v>
      </c>
      <c r="E91" s="221" t="s">
        <v>1269</v>
      </c>
      <c r="F91" s="222" t="s">
        <v>1270</v>
      </c>
      <c r="G91" s="223" t="s">
        <v>1266</v>
      </c>
      <c r="H91" s="224">
        <v>1</v>
      </c>
      <c r="I91" s="225"/>
      <c r="J91" s="226">
        <f>ROUND(I91*H91,2)</f>
        <v>0</v>
      </c>
      <c r="K91" s="222" t="s">
        <v>21</v>
      </c>
      <c r="L91" s="71"/>
      <c r="M91" s="227" t="s">
        <v>21</v>
      </c>
      <c r="N91" s="228" t="s">
        <v>40</v>
      </c>
      <c r="O91" s="46"/>
      <c r="P91" s="229">
        <f>O91*H91</f>
        <v>0</v>
      </c>
      <c r="Q91" s="229">
        <v>0</v>
      </c>
      <c r="R91" s="229">
        <f>Q91*H91</f>
        <v>0</v>
      </c>
      <c r="S91" s="229">
        <v>0</v>
      </c>
      <c r="T91" s="230">
        <f>S91*H91</f>
        <v>0</v>
      </c>
      <c r="AR91" s="23" t="s">
        <v>161</v>
      </c>
      <c r="AT91" s="23" t="s">
        <v>148</v>
      </c>
      <c r="AU91" s="23" t="s">
        <v>79</v>
      </c>
      <c r="AY91" s="23" t="s">
        <v>146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23" t="s">
        <v>77</v>
      </c>
      <c r="BK91" s="231">
        <f>ROUND(I91*H91,2)</f>
        <v>0</v>
      </c>
      <c r="BL91" s="23" t="s">
        <v>161</v>
      </c>
      <c r="BM91" s="23" t="s">
        <v>180</v>
      </c>
    </row>
    <row r="92" spans="2:47" s="1" customFormat="1" ht="13.5">
      <c r="B92" s="45"/>
      <c r="C92" s="73"/>
      <c r="D92" s="232" t="s">
        <v>155</v>
      </c>
      <c r="E92" s="73"/>
      <c r="F92" s="233" t="s">
        <v>1270</v>
      </c>
      <c r="G92" s="73"/>
      <c r="H92" s="73"/>
      <c r="I92" s="190"/>
      <c r="J92" s="73"/>
      <c r="K92" s="73"/>
      <c r="L92" s="71"/>
      <c r="M92" s="234"/>
      <c r="N92" s="46"/>
      <c r="O92" s="46"/>
      <c r="P92" s="46"/>
      <c r="Q92" s="46"/>
      <c r="R92" s="46"/>
      <c r="S92" s="46"/>
      <c r="T92" s="94"/>
      <c r="AT92" s="23" t="s">
        <v>155</v>
      </c>
      <c r="AU92" s="23" t="s">
        <v>79</v>
      </c>
    </row>
    <row r="93" spans="2:65" s="1" customFormat="1" ht="16.5" customHeight="1">
      <c r="B93" s="45"/>
      <c r="C93" s="220" t="s">
        <v>161</v>
      </c>
      <c r="D93" s="220" t="s">
        <v>148</v>
      </c>
      <c r="E93" s="221" t="s">
        <v>1271</v>
      </c>
      <c r="F93" s="222" t="s">
        <v>1272</v>
      </c>
      <c r="G93" s="223" t="s">
        <v>675</v>
      </c>
      <c r="H93" s="224">
        <v>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161</v>
      </c>
      <c r="AT93" s="23" t="s">
        <v>148</v>
      </c>
      <c r="AU93" s="23" t="s">
        <v>79</v>
      </c>
      <c r="AY93" s="23" t="s">
        <v>146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161</v>
      </c>
      <c r="BM93" s="23" t="s">
        <v>193</v>
      </c>
    </row>
    <row r="94" spans="2:47" s="1" customFormat="1" ht="13.5">
      <c r="B94" s="45"/>
      <c r="C94" s="73"/>
      <c r="D94" s="232" t="s">
        <v>155</v>
      </c>
      <c r="E94" s="73"/>
      <c r="F94" s="233" t="s">
        <v>1272</v>
      </c>
      <c r="G94" s="73"/>
      <c r="H94" s="73"/>
      <c r="I94" s="190"/>
      <c r="J94" s="73"/>
      <c r="K94" s="73"/>
      <c r="L94" s="71"/>
      <c r="M94" s="234"/>
      <c r="N94" s="46"/>
      <c r="O94" s="46"/>
      <c r="P94" s="46"/>
      <c r="Q94" s="46"/>
      <c r="R94" s="46"/>
      <c r="S94" s="46"/>
      <c r="T94" s="94"/>
      <c r="AT94" s="23" t="s">
        <v>155</v>
      </c>
      <c r="AU94" s="23" t="s">
        <v>79</v>
      </c>
    </row>
    <row r="95" spans="2:63" s="10" customFormat="1" ht="29.85" customHeight="1">
      <c r="B95" s="204"/>
      <c r="C95" s="205"/>
      <c r="D95" s="206" t="s">
        <v>68</v>
      </c>
      <c r="E95" s="218" t="s">
        <v>1273</v>
      </c>
      <c r="F95" s="218" t="s">
        <v>1274</v>
      </c>
      <c r="G95" s="205"/>
      <c r="H95" s="205"/>
      <c r="I95" s="208"/>
      <c r="J95" s="219">
        <f>BK95</f>
        <v>0</v>
      </c>
      <c r="K95" s="205"/>
      <c r="L95" s="210"/>
      <c r="M95" s="211"/>
      <c r="N95" s="212"/>
      <c r="O95" s="212"/>
      <c r="P95" s="213">
        <f>SUM(P96:P111)</f>
        <v>0</v>
      </c>
      <c r="Q95" s="212"/>
      <c r="R95" s="213">
        <f>SUM(R96:R111)</f>
        <v>0</v>
      </c>
      <c r="S95" s="212"/>
      <c r="T95" s="214">
        <f>SUM(T96:T111)</f>
        <v>0</v>
      </c>
      <c r="AR95" s="215" t="s">
        <v>77</v>
      </c>
      <c r="AT95" s="216" t="s">
        <v>68</v>
      </c>
      <c r="AU95" s="216" t="s">
        <v>77</v>
      </c>
      <c r="AY95" s="215" t="s">
        <v>146</v>
      </c>
      <c r="BK95" s="217">
        <f>SUM(BK96:BK111)</f>
        <v>0</v>
      </c>
    </row>
    <row r="96" spans="2:65" s="1" customFormat="1" ht="16.5" customHeight="1">
      <c r="B96" s="45"/>
      <c r="C96" s="220" t="s">
        <v>175</v>
      </c>
      <c r="D96" s="220" t="s">
        <v>148</v>
      </c>
      <c r="E96" s="221" t="s">
        <v>1275</v>
      </c>
      <c r="F96" s="222" t="s">
        <v>1276</v>
      </c>
      <c r="G96" s="223" t="s">
        <v>1277</v>
      </c>
      <c r="H96" s="224">
        <v>1050</v>
      </c>
      <c r="I96" s="225"/>
      <c r="J96" s="226">
        <f>ROUND(I96*H96,2)</f>
        <v>0</v>
      </c>
      <c r="K96" s="222" t="s">
        <v>21</v>
      </c>
      <c r="L96" s="71"/>
      <c r="M96" s="227" t="s">
        <v>21</v>
      </c>
      <c r="N96" s="228" t="s">
        <v>40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161</v>
      </c>
      <c r="AT96" s="23" t="s">
        <v>148</v>
      </c>
      <c r="AU96" s="23" t="s">
        <v>79</v>
      </c>
      <c r="AY96" s="23" t="s">
        <v>146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77</v>
      </c>
      <c r="BK96" s="231">
        <f>ROUND(I96*H96,2)</f>
        <v>0</v>
      </c>
      <c r="BL96" s="23" t="s">
        <v>161</v>
      </c>
      <c r="BM96" s="23" t="s">
        <v>89</v>
      </c>
    </row>
    <row r="97" spans="2:47" s="1" customFormat="1" ht="13.5">
      <c r="B97" s="45"/>
      <c r="C97" s="73"/>
      <c r="D97" s="232" t="s">
        <v>155</v>
      </c>
      <c r="E97" s="73"/>
      <c r="F97" s="233" t="s">
        <v>1276</v>
      </c>
      <c r="G97" s="73"/>
      <c r="H97" s="73"/>
      <c r="I97" s="190"/>
      <c r="J97" s="73"/>
      <c r="K97" s="73"/>
      <c r="L97" s="71"/>
      <c r="M97" s="234"/>
      <c r="N97" s="46"/>
      <c r="O97" s="46"/>
      <c r="P97" s="46"/>
      <c r="Q97" s="46"/>
      <c r="R97" s="46"/>
      <c r="S97" s="46"/>
      <c r="T97" s="94"/>
      <c r="AT97" s="23" t="s">
        <v>155</v>
      </c>
      <c r="AU97" s="23" t="s">
        <v>79</v>
      </c>
    </row>
    <row r="98" spans="2:65" s="1" customFormat="1" ht="38.25" customHeight="1">
      <c r="B98" s="45"/>
      <c r="C98" s="220" t="s">
        <v>180</v>
      </c>
      <c r="D98" s="220" t="s">
        <v>148</v>
      </c>
      <c r="E98" s="221" t="s">
        <v>1278</v>
      </c>
      <c r="F98" s="222" t="s">
        <v>1279</v>
      </c>
      <c r="G98" s="223" t="s">
        <v>1266</v>
      </c>
      <c r="H98" s="224">
        <v>10</v>
      </c>
      <c r="I98" s="225"/>
      <c r="J98" s="226">
        <f>ROUND(I98*H98,2)</f>
        <v>0</v>
      </c>
      <c r="K98" s="222" t="s">
        <v>21</v>
      </c>
      <c r="L98" s="71"/>
      <c r="M98" s="227" t="s">
        <v>21</v>
      </c>
      <c r="N98" s="228" t="s">
        <v>40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161</v>
      </c>
      <c r="AT98" s="23" t="s">
        <v>148</v>
      </c>
      <c r="AU98" s="23" t="s">
        <v>79</v>
      </c>
      <c r="AY98" s="23" t="s">
        <v>146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77</v>
      </c>
      <c r="BK98" s="231">
        <f>ROUND(I98*H98,2)</f>
        <v>0</v>
      </c>
      <c r="BL98" s="23" t="s">
        <v>161</v>
      </c>
      <c r="BM98" s="23" t="s">
        <v>219</v>
      </c>
    </row>
    <row r="99" spans="2:47" s="1" customFormat="1" ht="13.5">
      <c r="B99" s="45"/>
      <c r="C99" s="73"/>
      <c r="D99" s="232" t="s">
        <v>155</v>
      </c>
      <c r="E99" s="73"/>
      <c r="F99" s="233" t="s">
        <v>1279</v>
      </c>
      <c r="G99" s="73"/>
      <c r="H99" s="73"/>
      <c r="I99" s="190"/>
      <c r="J99" s="73"/>
      <c r="K99" s="73"/>
      <c r="L99" s="71"/>
      <c r="M99" s="234"/>
      <c r="N99" s="46"/>
      <c r="O99" s="46"/>
      <c r="P99" s="46"/>
      <c r="Q99" s="46"/>
      <c r="R99" s="46"/>
      <c r="S99" s="46"/>
      <c r="T99" s="94"/>
      <c r="AT99" s="23" t="s">
        <v>155</v>
      </c>
      <c r="AU99" s="23" t="s">
        <v>79</v>
      </c>
    </row>
    <row r="100" spans="2:65" s="1" customFormat="1" ht="25.5" customHeight="1">
      <c r="B100" s="45"/>
      <c r="C100" s="220" t="s">
        <v>187</v>
      </c>
      <c r="D100" s="220" t="s">
        <v>148</v>
      </c>
      <c r="E100" s="221" t="s">
        <v>1280</v>
      </c>
      <c r="F100" s="222" t="s">
        <v>1281</v>
      </c>
      <c r="G100" s="223" t="s">
        <v>1277</v>
      </c>
      <c r="H100" s="224">
        <v>35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161</v>
      </c>
      <c r="AT100" s="23" t="s">
        <v>148</v>
      </c>
      <c r="AU100" s="23" t="s">
        <v>79</v>
      </c>
      <c r="AY100" s="23" t="s">
        <v>146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161</v>
      </c>
      <c r="BM100" s="23" t="s">
        <v>231</v>
      </c>
    </row>
    <row r="101" spans="2:47" s="1" customFormat="1" ht="13.5">
      <c r="B101" s="45"/>
      <c r="C101" s="73"/>
      <c r="D101" s="232" t="s">
        <v>155</v>
      </c>
      <c r="E101" s="73"/>
      <c r="F101" s="233" t="s">
        <v>1281</v>
      </c>
      <c r="G101" s="73"/>
      <c r="H101" s="73"/>
      <c r="I101" s="190"/>
      <c r="J101" s="73"/>
      <c r="K101" s="73"/>
      <c r="L101" s="71"/>
      <c r="M101" s="234"/>
      <c r="N101" s="46"/>
      <c r="O101" s="46"/>
      <c r="P101" s="46"/>
      <c r="Q101" s="46"/>
      <c r="R101" s="46"/>
      <c r="S101" s="46"/>
      <c r="T101" s="94"/>
      <c r="AT101" s="23" t="s">
        <v>155</v>
      </c>
      <c r="AU101" s="23" t="s">
        <v>79</v>
      </c>
    </row>
    <row r="102" spans="2:65" s="1" customFormat="1" ht="16.5" customHeight="1">
      <c r="B102" s="45"/>
      <c r="C102" s="220" t="s">
        <v>193</v>
      </c>
      <c r="D102" s="220" t="s">
        <v>148</v>
      </c>
      <c r="E102" s="221" t="s">
        <v>1282</v>
      </c>
      <c r="F102" s="222" t="s">
        <v>1283</v>
      </c>
      <c r="G102" s="223" t="s">
        <v>1277</v>
      </c>
      <c r="H102" s="224">
        <v>210</v>
      </c>
      <c r="I102" s="225"/>
      <c r="J102" s="226">
        <f>ROUND(I102*H102,2)</f>
        <v>0</v>
      </c>
      <c r="K102" s="222" t="s">
        <v>21</v>
      </c>
      <c r="L102" s="71"/>
      <c r="M102" s="227" t="s">
        <v>21</v>
      </c>
      <c r="N102" s="228" t="s">
        <v>40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161</v>
      </c>
      <c r="AT102" s="23" t="s">
        <v>148</v>
      </c>
      <c r="AU102" s="23" t="s">
        <v>79</v>
      </c>
      <c r="AY102" s="23" t="s">
        <v>146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77</v>
      </c>
      <c r="BK102" s="231">
        <f>ROUND(I102*H102,2)</f>
        <v>0</v>
      </c>
      <c r="BL102" s="23" t="s">
        <v>161</v>
      </c>
      <c r="BM102" s="23" t="s">
        <v>153</v>
      </c>
    </row>
    <row r="103" spans="2:47" s="1" customFormat="1" ht="13.5">
      <c r="B103" s="45"/>
      <c r="C103" s="73"/>
      <c r="D103" s="232" t="s">
        <v>155</v>
      </c>
      <c r="E103" s="73"/>
      <c r="F103" s="233" t="s">
        <v>1283</v>
      </c>
      <c r="G103" s="73"/>
      <c r="H103" s="73"/>
      <c r="I103" s="190"/>
      <c r="J103" s="73"/>
      <c r="K103" s="73"/>
      <c r="L103" s="71"/>
      <c r="M103" s="234"/>
      <c r="N103" s="46"/>
      <c r="O103" s="46"/>
      <c r="P103" s="46"/>
      <c r="Q103" s="46"/>
      <c r="R103" s="46"/>
      <c r="S103" s="46"/>
      <c r="T103" s="94"/>
      <c r="AT103" s="23" t="s">
        <v>155</v>
      </c>
      <c r="AU103" s="23" t="s">
        <v>79</v>
      </c>
    </row>
    <row r="104" spans="2:65" s="1" customFormat="1" ht="16.5" customHeight="1">
      <c r="B104" s="45"/>
      <c r="C104" s="220" t="s">
        <v>200</v>
      </c>
      <c r="D104" s="220" t="s">
        <v>148</v>
      </c>
      <c r="E104" s="221" t="s">
        <v>1284</v>
      </c>
      <c r="F104" s="222" t="s">
        <v>1285</v>
      </c>
      <c r="G104" s="223" t="s">
        <v>1277</v>
      </c>
      <c r="H104" s="224">
        <v>35</v>
      </c>
      <c r="I104" s="225"/>
      <c r="J104" s="226">
        <f>ROUND(I104*H104,2)</f>
        <v>0</v>
      </c>
      <c r="K104" s="222" t="s">
        <v>21</v>
      </c>
      <c r="L104" s="71"/>
      <c r="M104" s="227" t="s">
        <v>21</v>
      </c>
      <c r="N104" s="228" t="s">
        <v>40</v>
      </c>
      <c r="O104" s="46"/>
      <c r="P104" s="229">
        <f>O104*H104</f>
        <v>0</v>
      </c>
      <c r="Q104" s="229">
        <v>0</v>
      </c>
      <c r="R104" s="229">
        <f>Q104*H104</f>
        <v>0</v>
      </c>
      <c r="S104" s="229">
        <v>0</v>
      </c>
      <c r="T104" s="230">
        <f>S104*H104</f>
        <v>0</v>
      </c>
      <c r="AR104" s="23" t="s">
        <v>161</v>
      </c>
      <c r="AT104" s="23" t="s">
        <v>148</v>
      </c>
      <c r="AU104" s="23" t="s">
        <v>79</v>
      </c>
      <c r="AY104" s="23" t="s">
        <v>146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77</v>
      </c>
      <c r="BK104" s="231">
        <f>ROUND(I104*H104,2)</f>
        <v>0</v>
      </c>
      <c r="BL104" s="23" t="s">
        <v>161</v>
      </c>
      <c r="BM104" s="23" t="s">
        <v>252</v>
      </c>
    </row>
    <row r="105" spans="2:47" s="1" customFormat="1" ht="13.5">
      <c r="B105" s="45"/>
      <c r="C105" s="73"/>
      <c r="D105" s="232" t="s">
        <v>155</v>
      </c>
      <c r="E105" s="73"/>
      <c r="F105" s="233" t="s">
        <v>1285</v>
      </c>
      <c r="G105" s="73"/>
      <c r="H105" s="73"/>
      <c r="I105" s="190"/>
      <c r="J105" s="73"/>
      <c r="K105" s="73"/>
      <c r="L105" s="71"/>
      <c r="M105" s="234"/>
      <c r="N105" s="46"/>
      <c r="O105" s="46"/>
      <c r="P105" s="46"/>
      <c r="Q105" s="46"/>
      <c r="R105" s="46"/>
      <c r="S105" s="46"/>
      <c r="T105" s="94"/>
      <c r="AT105" s="23" t="s">
        <v>155</v>
      </c>
      <c r="AU105" s="23" t="s">
        <v>79</v>
      </c>
    </row>
    <row r="106" spans="2:65" s="1" customFormat="1" ht="16.5" customHeight="1">
      <c r="B106" s="45"/>
      <c r="C106" s="220" t="s">
        <v>89</v>
      </c>
      <c r="D106" s="220" t="s">
        <v>148</v>
      </c>
      <c r="E106" s="221" t="s">
        <v>1286</v>
      </c>
      <c r="F106" s="222" t="s">
        <v>1287</v>
      </c>
      <c r="G106" s="223" t="s">
        <v>1277</v>
      </c>
      <c r="H106" s="224">
        <v>180</v>
      </c>
      <c r="I106" s="225"/>
      <c r="J106" s="226">
        <f>ROUND(I106*H106,2)</f>
        <v>0</v>
      </c>
      <c r="K106" s="222" t="s">
        <v>21</v>
      </c>
      <c r="L106" s="71"/>
      <c r="M106" s="227" t="s">
        <v>21</v>
      </c>
      <c r="N106" s="228" t="s">
        <v>40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</v>
      </c>
      <c r="T106" s="230">
        <f>S106*H106</f>
        <v>0</v>
      </c>
      <c r="AR106" s="23" t="s">
        <v>161</v>
      </c>
      <c r="AT106" s="23" t="s">
        <v>148</v>
      </c>
      <c r="AU106" s="23" t="s">
        <v>79</v>
      </c>
      <c r="AY106" s="23" t="s">
        <v>146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77</v>
      </c>
      <c r="BK106" s="231">
        <f>ROUND(I106*H106,2)</f>
        <v>0</v>
      </c>
      <c r="BL106" s="23" t="s">
        <v>161</v>
      </c>
      <c r="BM106" s="23" t="s">
        <v>266</v>
      </c>
    </row>
    <row r="107" spans="2:47" s="1" customFormat="1" ht="13.5">
      <c r="B107" s="45"/>
      <c r="C107" s="73"/>
      <c r="D107" s="232" t="s">
        <v>155</v>
      </c>
      <c r="E107" s="73"/>
      <c r="F107" s="233" t="s">
        <v>1287</v>
      </c>
      <c r="G107" s="73"/>
      <c r="H107" s="73"/>
      <c r="I107" s="190"/>
      <c r="J107" s="73"/>
      <c r="K107" s="73"/>
      <c r="L107" s="71"/>
      <c r="M107" s="234"/>
      <c r="N107" s="46"/>
      <c r="O107" s="46"/>
      <c r="P107" s="46"/>
      <c r="Q107" s="46"/>
      <c r="R107" s="46"/>
      <c r="S107" s="46"/>
      <c r="T107" s="94"/>
      <c r="AT107" s="23" t="s">
        <v>155</v>
      </c>
      <c r="AU107" s="23" t="s">
        <v>79</v>
      </c>
    </row>
    <row r="108" spans="2:65" s="1" customFormat="1" ht="16.5" customHeight="1">
      <c r="B108" s="45"/>
      <c r="C108" s="220" t="s">
        <v>212</v>
      </c>
      <c r="D108" s="220" t="s">
        <v>148</v>
      </c>
      <c r="E108" s="221" t="s">
        <v>1288</v>
      </c>
      <c r="F108" s="222" t="s">
        <v>1289</v>
      </c>
      <c r="G108" s="223" t="s">
        <v>1277</v>
      </c>
      <c r="H108" s="224">
        <v>10</v>
      </c>
      <c r="I108" s="225"/>
      <c r="J108" s="226">
        <f>ROUND(I108*H108,2)</f>
        <v>0</v>
      </c>
      <c r="K108" s="222" t="s">
        <v>21</v>
      </c>
      <c r="L108" s="71"/>
      <c r="M108" s="227" t="s">
        <v>21</v>
      </c>
      <c r="N108" s="228" t="s">
        <v>40</v>
      </c>
      <c r="O108" s="46"/>
      <c r="P108" s="229">
        <f>O108*H108</f>
        <v>0</v>
      </c>
      <c r="Q108" s="229">
        <v>0</v>
      </c>
      <c r="R108" s="229">
        <f>Q108*H108</f>
        <v>0</v>
      </c>
      <c r="S108" s="229">
        <v>0</v>
      </c>
      <c r="T108" s="230">
        <f>S108*H108</f>
        <v>0</v>
      </c>
      <c r="AR108" s="23" t="s">
        <v>161</v>
      </c>
      <c r="AT108" s="23" t="s">
        <v>148</v>
      </c>
      <c r="AU108" s="23" t="s">
        <v>79</v>
      </c>
      <c r="AY108" s="23" t="s">
        <v>146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23" t="s">
        <v>77</v>
      </c>
      <c r="BK108" s="231">
        <f>ROUND(I108*H108,2)</f>
        <v>0</v>
      </c>
      <c r="BL108" s="23" t="s">
        <v>161</v>
      </c>
      <c r="BM108" s="23" t="s">
        <v>281</v>
      </c>
    </row>
    <row r="109" spans="2:47" s="1" customFormat="1" ht="13.5">
      <c r="B109" s="45"/>
      <c r="C109" s="73"/>
      <c r="D109" s="232" t="s">
        <v>155</v>
      </c>
      <c r="E109" s="73"/>
      <c r="F109" s="233" t="s">
        <v>1289</v>
      </c>
      <c r="G109" s="73"/>
      <c r="H109" s="73"/>
      <c r="I109" s="190"/>
      <c r="J109" s="73"/>
      <c r="K109" s="73"/>
      <c r="L109" s="71"/>
      <c r="M109" s="234"/>
      <c r="N109" s="46"/>
      <c r="O109" s="46"/>
      <c r="P109" s="46"/>
      <c r="Q109" s="46"/>
      <c r="R109" s="46"/>
      <c r="S109" s="46"/>
      <c r="T109" s="94"/>
      <c r="AT109" s="23" t="s">
        <v>155</v>
      </c>
      <c r="AU109" s="23" t="s">
        <v>79</v>
      </c>
    </row>
    <row r="110" spans="2:65" s="1" customFormat="1" ht="16.5" customHeight="1">
      <c r="B110" s="45"/>
      <c r="C110" s="220" t="s">
        <v>219</v>
      </c>
      <c r="D110" s="220" t="s">
        <v>148</v>
      </c>
      <c r="E110" s="221" t="s">
        <v>1290</v>
      </c>
      <c r="F110" s="222" t="s">
        <v>1291</v>
      </c>
      <c r="G110" s="223" t="s">
        <v>1266</v>
      </c>
      <c r="H110" s="224">
        <v>12</v>
      </c>
      <c r="I110" s="225"/>
      <c r="J110" s="226">
        <f>ROUND(I110*H110,2)</f>
        <v>0</v>
      </c>
      <c r="K110" s="222" t="s">
        <v>21</v>
      </c>
      <c r="L110" s="71"/>
      <c r="M110" s="227" t="s">
        <v>21</v>
      </c>
      <c r="N110" s="228" t="s">
        <v>40</v>
      </c>
      <c r="O110" s="46"/>
      <c r="P110" s="229">
        <f>O110*H110</f>
        <v>0</v>
      </c>
      <c r="Q110" s="229">
        <v>0</v>
      </c>
      <c r="R110" s="229">
        <f>Q110*H110</f>
        <v>0</v>
      </c>
      <c r="S110" s="229">
        <v>0</v>
      </c>
      <c r="T110" s="230">
        <f>S110*H110</f>
        <v>0</v>
      </c>
      <c r="AR110" s="23" t="s">
        <v>161</v>
      </c>
      <c r="AT110" s="23" t="s">
        <v>148</v>
      </c>
      <c r="AU110" s="23" t="s">
        <v>79</v>
      </c>
      <c r="AY110" s="23" t="s">
        <v>146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23" t="s">
        <v>77</v>
      </c>
      <c r="BK110" s="231">
        <f>ROUND(I110*H110,2)</f>
        <v>0</v>
      </c>
      <c r="BL110" s="23" t="s">
        <v>161</v>
      </c>
      <c r="BM110" s="23" t="s">
        <v>296</v>
      </c>
    </row>
    <row r="111" spans="2:47" s="1" customFormat="1" ht="13.5">
      <c r="B111" s="45"/>
      <c r="C111" s="73"/>
      <c r="D111" s="232" t="s">
        <v>155</v>
      </c>
      <c r="E111" s="73"/>
      <c r="F111" s="233" t="s">
        <v>1291</v>
      </c>
      <c r="G111" s="73"/>
      <c r="H111" s="73"/>
      <c r="I111" s="190"/>
      <c r="J111" s="73"/>
      <c r="K111" s="73"/>
      <c r="L111" s="71"/>
      <c r="M111" s="234"/>
      <c r="N111" s="46"/>
      <c r="O111" s="46"/>
      <c r="P111" s="46"/>
      <c r="Q111" s="46"/>
      <c r="R111" s="46"/>
      <c r="S111" s="46"/>
      <c r="T111" s="94"/>
      <c r="AT111" s="23" t="s">
        <v>155</v>
      </c>
      <c r="AU111" s="23" t="s">
        <v>79</v>
      </c>
    </row>
    <row r="112" spans="2:63" s="10" customFormat="1" ht="29.85" customHeight="1">
      <c r="B112" s="204"/>
      <c r="C112" s="205"/>
      <c r="D112" s="206" t="s">
        <v>68</v>
      </c>
      <c r="E112" s="218" t="s">
        <v>1292</v>
      </c>
      <c r="F112" s="218" t="s">
        <v>1293</v>
      </c>
      <c r="G112" s="205"/>
      <c r="H112" s="205"/>
      <c r="I112" s="208"/>
      <c r="J112" s="219">
        <f>BK112</f>
        <v>0</v>
      </c>
      <c r="K112" s="205"/>
      <c r="L112" s="210"/>
      <c r="M112" s="211"/>
      <c r="N112" s="212"/>
      <c r="O112" s="212"/>
      <c r="P112" s="213">
        <f>SUM(P113:P114)</f>
        <v>0</v>
      </c>
      <c r="Q112" s="212"/>
      <c r="R112" s="213">
        <f>SUM(R113:R114)</f>
        <v>0</v>
      </c>
      <c r="S112" s="212"/>
      <c r="T112" s="214">
        <f>SUM(T113:T114)</f>
        <v>0</v>
      </c>
      <c r="AR112" s="215" t="s">
        <v>77</v>
      </c>
      <c r="AT112" s="216" t="s">
        <v>68</v>
      </c>
      <c r="AU112" s="216" t="s">
        <v>77</v>
      </c>
      <c r="AY112" s="215" t="s">
        <v>146</v>
      </c>
      <c r="BK112" s="217">
        <f>SUM(BK113:BK114)</f>
        <v>0</v>
      </c>
    </row>
    <row r="113" spans="2:65" s="1" customFormat="1" ht="16.5" customHeight="1">
      <c r="B113" s="45"/>
      <c r="C113" s="220" t="s">
        <v>226</v>
      </c>
      <c r="D113" s="220" t="s">
        <v>148</v>
      </c>
      <c r="E113" s="221" t="s">
        <v>1294</v>
      </c>
      <c r="F113" s="222" t="s">
        <v>1295</v>
      </c>
      <c r="G113" s="223" t="s">
        <v>1266</v>
      </c>
      <c r="H113" s="224">
        <v>4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40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161</v>
      </c>
      <c r="AT113" s="23" t="s">
        <v>148</v>
      </c>
      <c r="AU113" s="23" t="s">
        <v>79</v>
      </c>
      <c r="AY113" s="23" t="s">
        <v>146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77</v>
      </c>
      <c r="BK113" s="231">
        <f>ROUND(I113*H113,2)</f>
        <v>0</v>
      </c>
      <c r="BL113" s="23" t="s">
        <v>161</v>
      </c>
      <c r="BM113" s="23" t="s">
        <v>309</v>
      </c>
    </row>
    <row r="114" spans="2:47" s="1" customFormat="1" ht="13.5">
      <c r="B114" s="45"/>
      <c r="C114" s="73"/>
      <c r="D114" s="232" t="s">
        <v>155</v>
      </c>
      <c r="E114" s="73"/>
      <c r="F114" s="233" t="s">
        <v>1295</v>
      </c>
      <c r="G114" s="73"/>
      <c r="H114" s="73"/>
      <c r="I114" s="190"/>
      <c r="J114" s="73"/>
      <c r="K114" s="73"/>
      <c r="L114" s="71"/>
      <c r="M114" s="234"/>
      <c r="N114" s="46"/>
      <c r="O114" s="46"/>
      <c r="P114" s="46"/>
      <c r="Q114" s="46"/>
      <c r="R114" s="46"/>
      <c r="S114" s="46"/>
      <c r="T114" s="94"/>
      <c r="AT114" s="23" t="s">
        <v>155</v>
      </c>
      <c r="AU114" s="23" t="s">
        <v>79</v>
      </c>
    </row>
    <row r="115" spans="2:63" s="10" customFormat="1" ht="37.4" customHeight="1">
      <c r="B115" s="204"/>
      <c r="C115" s="205"/>
      <c r="D115" s="206" t="s">
        <v>68</v>
      </c>
      <c r="E115" s="207" t="s">
        <v>1296</v>
      </c>
      <c r="F115" s="207" t="s">
        <v>1297</v>
      </c>
      <c r="G115" s="205"/>
      <c r="H115" s="205"/>
      <c r="I115" s="208"/>
      <c r="J115" s="209">
        <f>BK115</f>
        <v>0</v>
      </c>
      <c r="K115" s="205"/>
      <c r="L115" s="210"/>
      <c r="M115" s="211"/>
      <c r="N115" s="212"/>
      <c r="O115" s="212"/>
      <c r="P115" s="213">
        <f>P116+P125+P144</f>
        <v>0</v>
      </c>
      <c r="Q115" s="212"/>
      <c r="R115" s="213">
        <f>R116+R125+R144</f>
        <v>0</v>
      </c>
      <c r="S115" s="212"/>
      <c r="T115" s="214">
        <f>T116+T125+T144</f>
        <v>0</v>
      </c>
      <c r="AR115" s="215" t="s">
        <v>77</v>
      </c>
      <c r="AT115" s="216" t="s">
        <v>68</v>
      </c>
      <c r="AU115" s="216" t="s">
        <v>69</v>
      </c>
      <c r="AY115" s="215" t="s">
        <v>146</v>
      </c>
      <c r="BK115" s="217">
        <f>BK116+BK125+BK144</f>
        <v>0</v>
      </c>
    </row>
    <row r="116" spans="2:63" s="10" customFormat="1" ht="19.9" customHeight="1">
      <c r="B116" s="204"/>
      <c r="C116" s="205"/>
      <c r="D116" s="206" t="s">
        <v>68</v>
      </c>
      <c r="E116" s="218" t="s">
        <v>1262</v>
      </c>
      <c r="F116" s="218" t="s">
        <v>1263</v>
      </c>
      <c r="G116" s="205"/>
      <c r="H116" s="205"/>
      <c r="I116" s="208"/>
      <c r="J116" s="219">
        <f>BK116</f>
        <v>0</v>
      </c>
      <c r="K116" s="205"/>
      <c r="L116" s="210"/>
      <c r="M116" s="211"/>
      <c r="N116" s="212"/>
      <c r="O116" s="212"/>
      <c r="P116" s="213">
        <f>SUM(P117:P124)</f>
        <v>0</v>
      </c>
      <c r="Q116" s="212"/>
      <c r="R116" s="213">
        <f>SUM(R117:R124)</f>
        <v>0</v>
      </c>
      <c r="S116" s="212"/>
      <c r="T116" s="214">
        <f>SUM(T117:T124)</f>
        <v>0</v>
      </c>
      <c r="AR116" s="215" t="s">
        <v>77</v>
      </c>
      <c r="AT116" s="216" t="s">
        <v>68</v>
      </c>
      <c r="AU116" s="216" t="s">
        <v>77</v>
      </c>
      <c r="AY116" s="215" t="s">
        <v>146</v>
      </c>
      <c r="BK116" s="217">
        <f>SUM(BK117:BK124)</f>
        <v>0</v>
      </c>
    </row>
    <row r="117" spans="2:65" s="1" customFormat="1" ht="16.5" customHeight="1">
      <c r="B117" s="45"/>
      <c r="C117" s="220" t="s">
        <v>231</v>
      </c>
      <c r="D117" s="220" t="s">
        <v>148</v>
      </c>
      <c r="E117" s="221" t="s">
        <v>1298</v>
      </c>
      <c r="F117" s="222" t="s">
        <v>1265</v>
      </c>
      <c r="G117" s="223" t="s">
        <v>1266</v>
      </c>
      <c r="H117" s="224">
        <v>1</v>
      </c>
      <c r="I117" s="225"/>
      <c r="J117" s="226">
        <f>ROUND(I117*H117,2)</f>
        <v>0</v>
      </c>
      <c r="K117" s="222" t="s">
        <v>21</v>
      </c>
      <c r="L117" s="71"/>
      <c r="M117" s="227" t="s">
        <v>21</v>
      </c>
      <c r="N117" s="228" t="s">
        <v>40</v>
      </c>
      <c r="O117" s="46"/>
      <c r="P117" s="229">
        <f>O117*H117</f>
        <v>0</v>
      </c>
      <c r="Q117" s="229">
        <v>0</v>
      </c>
      <c r="R117" s="229">
        <f>Q117*H117</f>
        <v>0</v>
      </c>
      <c r="S117" s="229">
        <v>0</v>
      </c>
      <c r="T117" s="230">
        <f>S117*H117</f>
        <v>0</v>
      </c>
      <c r="AR117" s="23" t="s">
        <v>161</v>
      </c>
      <c r="AT117" s="23" t="s">
        <v>148</v>
      </c>
      <c r="AU117" s="23" t="s">
        <v>79</v>
      </c>
      <c r="AY117" s="23" t="s">
        <v>146</v>
      </c>
      <c r="BE117" s="231">
        <f>IF(N117="základní",J117,0)</f>
        <v>0</v>
      </c>
      <c r="BF117" s="231">
        <f>IF(N117="snížená",J117,0)</f>
        <v>0</v>
      </c>
      <c r="BG117" s="231">
        <f>IF(N117="zákl. přenesená",J117,0)</f>
        <v>0</v>
      </c>
      <c r="BH117" s="231">
        <f>IF(N117="sníž. přenesená",J117,0)</f>
        <v>0</v>
      </c>
      <c r="BI117" s="231">
        <f>IF(N117="nulová",J117,0)</f>
        <v>0</v>
      </c>
      <c r="BJ117" s="23" t="s">
        <v>77</v>
      </c>
      <c r="BK117" s="231">
        <f>ROUND(I117*H117,2)</f>
        <v>0</v>
      </c>
      <c r="BL117" s="23" t="s">
        <v>161</v>
      </c>
      <c r="BM117" s="23" t="s">
        <v>324</v>
      </c>
    </row>
    <row r="118" spans="2:47" s="1" customFormat="1" ht="13.5">
      <c r="B118" s="45"/>
      <c r="C118" s="73"/>
      <c r="D118" s="232" t="s">
        <v>155</v>
      </c>
      <c r="E118" s="73"/>
      <c r="F118" s="233" t="s">
        <v>1265</v>
      </c>
      <c r="G118" s="73"/>
      <c r="H118" s="73"/>
      <c r="I118" s="190"/>
      <c r="J118" s="73"/>
      <c r="K118" s="73"/>
      <c r="L118" s="71"/>
      <c r="M118" s="234"/>
      <c r="N118" s="46"/>
      <c r="O118" s="46"/>
      <c r="P118" s="46"/>
      <c r="Q118" s="46"/>
      <c r="R118" s="46"/>
      <c r="S118" s="46"/>
      <c r="T118" s="94"/>
      <c r="AT118" s="23" t="s">
        <v>155</v>
      </c>
      <c r="AU118" s="23" t="s">
        <v>79</v>
      </c>
    </row>
    <row r="119" spans="2:65" s="1" customFormat="1" ht="16.5" customHeight="1">
      <c r="B119" s="45"/>
      <c r="C119" s="220" t="s">
        <v>10</v>
      </c>
      <c r="D119" s="220" t="s">
        <v>148</v>
      </c>
      <c r="E119" s="221" t="s">
        <v>1299</v>
      </c>
      <c r="F119" s="222" t="s">
        <v>1268</v>
      </c>
      <c r="G119" s="223" t="s">
        <v>1266</v>
      </c>
      <c r="H119" s="224">
        <v>24</v>
      </c>
      <c r="I119" s="225"/>
      <c r="J119" s="226">
        <f>ROUND(I119*H119,2)</f>
        <v>0</v>
      </c>
      <c r="K119" s="222" t="s">
        <v>21</v>
      </c>
      <c r="L119" s="71"/>
      <c r="M119" s="227" t="s">
        <v>21</v>
      </c>
      <c r="N119" s="228" t="s">
        <v>40</v>
      </c>
      <c r="O119" s="46"/>
      <c r="P119" s="229">
        <f>O119*H119</f>
        <v>0</v>
      </c>
      <c r="Q119" s="229">
        <v>0</v>
      </c>
      <c r="R119" s="229">
        <f>Q119*H119</f>
        <v>0</v>
      </c>
      <c r="S119" s="229">
        <v>0</v>
      </c>
      <c r="T119" s="230">
        <f>S119*H119</f>
        <v>0</v>
      </c>
      <c r="AR119" s="23" t="s">
        <v>161</v>
      </c>
      <c r="AT119" s="23" t="s">
        <v>148</v>
      </c>
      <c r="AU119" s="23" t="s">
        <v>79</v>
      </c>
      <c r="AY119" s="23" t="s">
        <v>146</v>
      </c>
      <c r="BE119" s="231">
        <f>IF(N119="základní",J119,0)</f>
        <v>0</v>
      </c>
      <c r="BF119" s="231">
        <f>IF(N119="snížená",J119,0)</f>
        <v>0</v>
      </c>
      <c r="BG119" s="231">
        <f>IF(N119="zákl. přenesená",J119,0)</f>
        <v>0</v>
      </c>
      <c r="BH119" s="231">
        <f>IF(N119="sníž. přenesená",J119,0)</f>
        <v>0</v>
      </c>
      <c r="BI119" s="231">
        <f>IF(N119="nulová",J119,0)</f>
        <v>0</v>
      </c>
      <c r="BJ119" s="23" t="s">
        <v>77</v>
      </c>
      <c r="BK119" s="231">
        <f>ROUND(I119*H119,2)</f>
        <v>0</v>
      </c>
      <c r="BL119" s="23" t="s">
        <v>161</v>
      </c>
      <c r="BM119" s="23" t="s">
        <v>334</v>
      </c>
    </row>
    <row r="120" spans="2:47" s="1" customFormat="1" ht="13.5">
      <c r="B120" s="45"/>
      <c r="C120" s="73"/>
      <c r="D120" s="232" t="s">
        <v>155</v>
      </c>
      <c r="E120" s="73"/>
      <c r="F120" s="233" t="s">
        <v>1268</v>
      </c>
      <c r="G120" s="73"/>
      <c r="H120" s="73"/>
      <c r="I120" s="190"/>
      <c r="J120" s="73"/>
      <c r="K120" s="73"/>
      <c r="L120" s="71"/>
      <c r="M120" s="234"/>
      <c r="N120" s="46"/>
      <c r="O120" s="46"/>
      <c r="P120" s="46"/>
      <c r="Q120" s="46"/>
      <c r="R120" s="46"/>
      <c r="S120" s="46"/>
      <c r="T120" s="94"/>
      <c r="AT120" s="23" t="s">
        <v>155</v>
      </c>
      <c r="AU120" s="23" t="s">
        <v>79</v>
      </c>
    </row>
    <row r="121" spans="2:65" s="1" customFormat="1" ht="25.5" customHeight="1">
      <c r="B121" s="45"/>
      <c r="C121" s="220" t="s">
        <v>153</v>
      </c>
      <c r="D121" s="220" t="s">
        <v>148</v>
      </c>
      <c r="E121" s="221" t="s">
        <v>1300</v>
      </c>
      <c r="F121" s="222" t="s">
        <v>1301</v>
      </c>
      <c r="G121" s="223" t="s">
        <v>1266</v>
      </c>
      <c r="H121" s="224">
        <v>1</v>
      </c>
      <c r="I121" s="225"/>
      <c r="J121" s="226">
        <f>ROUND(I121*H121,2)</f>
        <v>0</v>
      </c>
      <c r="K121" s="222" t="s">
        <v>21</v>
      </c>
      <c r="L121" s="71"/>
      <c r="M121" s="227" t="s">
        <v>21</v>
      </c>
      <c r="N121" s="228" t="s">
        <v>40</v>
      </c>
      <c r="O121" s="46"/>
      <c r="P121" s="229">
        <f>O121*H121</f>
        <v>0</v>
      </c>
      <c r="Q121" s="229">
        <v>0</v>
      </c>
      <c r="R121" s="229">
        <f>Q121*H121</f>
        <v>0</v>
      </c>
      <c r="S121" s="229">
        <v>0</v>
      </c>
      <c r="T121" s="230">
        <f>S121*H121</f>
        <v>0</v>
      </c>
      <c r="AR121" s="23" t="s">
        <v>161</v>
      </c>
      <c r="AT121" s="23" t="s">
        <v>148</v>
      </c>
      <c r="AU121" s="23" t="s">
        <v>79</v>
      </c>
      <c r="AY121" s="23" t="s">
        <v>146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23" t="s">
        <v>77</v>
      </c>
      <c r="BK121" s="231">
        <f>ROUND(I121*H121,2)</f>
        <v>0</v>
      </c>
      <c r="BL121" s="23" t="s">
        <v>161</v>
      </c>
      <c r="BM121" s="23" t="s">
        <v>355</v>
      </c>
    </row>
    <row r="122" spans="2:47" s="1" customFormat="1" ht="13.5">
      <c r="B122" s="45"/>
      <c r="C122" s="73"/>
      <c r="D122" s="232" t="s">
        <v>155</v>
      </c>
      <c r="E122" s="73"/>
      <c r="F122" s="233" t="s">
        <v>1301</v>
      </c>
      <c r="G122" s="73"/>
      <c r="H122" s="73"/>
      <c r="I122" s="190"/>
      <c r="J122" s="73"/>
      <c r="K122" s="73"/>
      <c r="L122" s="71"/>
      <c r="M122" s="234"/>
      <c r="N122" s="46"/>
      <c r="O122" s="46"/>
      <c r="P122" s="46"/>
      <c r="Q122" s="46"/>
      <c r="R122" s="46"/>
      <c r="S122" s="46"/>
      <c r="T122" s="94"/>
      <c r="AT122" s="23" t="s">
        <v>155</v>
      </c>
      <c r="AU122" s="23" t="s">
        <v>79</v>
      </c>
    </row>
    <row r="123" spans="2:65" s="1" customFormat="1" ht="16.5" customHeight="1">
      <c r="B123" s="45"/>
      <c r="C123" s="220" t="s">
        <v>247</v>
      </c>
      <c r="D123" s="220" t="s">
        <v>148</v>
      </c>
      <c r="E123" s="221" t="s">
        <v>1302</v>
      </c>
      <c r="F123" s="222" t="s">
        <v>1272</v>
      </c>
      <c r="G123" s="223" t="s">
        <v>675</v>
      </c>
      <c r="H123" s="224">
        <v>1</v>
      </c>
      <c r="I123" s="225"/>
      <c r="J123" s="226">
        <f>ROUND(I123*H123,2)</f>
        <v>0</v>
      </c>
      <c r="K123" s="222" t="s">
        <v>21</v>
      </c>
      <c r="L123" s="71"/>
      <c r="M123" s="227" t="s">
        <v>21</v>
      </c>
      <c r="N123" s="228" t="s">
        <v>40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161</v>
      </c>
      <c r="AT123" s="23" t="s">
        <v>148</v>
      </c>
      <c r="AU123" s="23" t="s">
        <v>79</v>
      </c>
      <c r="AY123" s="23" t="s">
        <v>146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77</v>
      </c>
      <c r="BK123" s="231">
        <f>ROUND(I123*H123,2)</f>
        <v>0</v>
      </c>
      <c r="BL123" s="23" t="s">
        <v>161</v>
      </c>
      <c r="BM123" s="23" t="s">
        <v>375</v>
      </c>
    </row>
    <row r="124" spans="2:47" s="1" customFormat="1" ht="13.5">
      <c r="B124" s="45"/>
      <c r="C124" s="73"/>
      <c r="D124" s="232" t="s">
        <v>155</v>
      </c>
      <c r="E124" s="73"/>
      <c r="F124" s="233" t="s">
        <v>1272</v>
      </c>
      <c r="G124" s="73"/>
      <c r="H124" s="73"/>
      <c r="I124" s="190"/>
      <c r="J124" s="73"/>
      <c r="K124" s="73"/>
      <c r="L124" s="71"/>
      <c r="M124" s="234"/>
      <c r="N124" s="46"/>
      <c r="O124" s="46"/>
      <c r="P124" s="46"/>
      <c r="Q124" s="46"/>
      <c r="R124" s="46"/>
      <c r="S124" s="46"/>
      <c r="T124" s="94"/>
      <c r="AT124" s="23" t="s">
        <v>155</v>
      </c>
      <c r="AU124" s="23" t="s">
        <v>79</v>
      </c>
    </row>
    <row r="125" spans="2:63" s="10" customFormat="1" ht="29.85" customHeight="1">
      <c r="B125" s="204"/>
      <c r="C125" s="205"/>
      <c r="D125" s="206" t="s">
        <v>68</v>
      </c>
      <c r="E125" s="218" t="s">
        <v>1273</v>
      </c>
      <c r="F125" s="218" t="s">
        <v>1274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SUM(P126:P143)</f>
        <v>0</v>
      </c>
      <c r="Q125" s="212"/>
      <c r="R125" s="213">
        <f>SUM(R126:R143)</f>
        <v>0</v>
      </c>
      <c r="S125" s="212"/>
      <c r="T125" s="214">
        <f>SUM(T126:T143)</f>
        <v>0</v>
      </c>
      <c r="AR125" s="215" t="s">
        <v>77</v>
      </c>
      <c r="AT125" s="216" t="s">
        <v>68</v>
      </c>
      <c r="AU125" s="216" t="s">
        <v>77</v>
      </c>
      <c r="AY125" s="215" t="s">
        <v>146</v>
      </c>
      <c r="BK125" s="217">
        <f>SUM(BK126:BK143)</f>
        <v>0</v>
      </c>
    </row>
    <row r="126" spans="2:65" s="1" customFormat="1" ht="16.5" customHeight="1">
      <c r="B126" s="45"/>
      <c r="C126" s="220" t="s">
        <v>252</v>
      </c>
      <c r="D126" s="220" t="s">
        <v>148</v>
      </c>
      <c r="E126" s="221" t="s">
        <v>1303</v>
      </c>
      <c r="F126" s="222" t="s">
        <v>1276</v>
      </c>
      <c r="G126" s="223" t="s">
        <v>1277</v>
      </c>
      <c r="H126" s="224">
        <v>1050</v>
      </c>
      <c r="I126" s="225"/>
      <c r="J126" s="226">
        <f>ROUND(I126*H126,2)</f>
        <v>0</v>
      </c>
      <c r="K126" s="222" t="s">
        <v>21</v>
      </c>
      <c r="L126" s="71"/>
      <c r="M126" s="227" t="s">
        <v>21</v>
      </c>
      <c r="N126" s="228" t="s">
        <v>40</v>
      </c>
      <c r="O126" s="46"/>
      <c r="P126" s="229">
        <f>O126*H126</f>
        <v>0</v>
      </c>
      <c r="Q126" s="229">
        <v>0</v>
      </c>
      <c r="R126" s="229">
        <f>Q126*H126</f>
        <v>0</v>
      </c>
      <c r="S126" s="229">
        <v>0</v>
      </c>
      <c r="T126" s="230">
        <f>S126*H126</f>
        <v>0</v>
      </c>
      <c r="AR126" s="23" t="s">
        <v>161</v>
      </c>
      <c r="AT126" s="23" t="s">
        <v>148</v>
      </c>
      <c r="AU126" s="23" t="s">
        <v>79</v>
      </c>
      <c r="AY126" s="23" t="s">
        <v>146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77</v>
      </c>
      <c r="BK126" s="231">
        <f>ROUND(I126*H126,2)</f>
        <v>0</v>
      </c>
      <c r="BL126" s="23" t="s">
        <v>161</v>
      </c>
      <c r="BM126" s="23" t="s">
        <v>388</v>
      </c>
    </row>
    <row r="127" spans="2:47" s="1" customFormat="1" ht="13.5">
      <c r="B127" s="45"/>
      <c r="C127" s="73"/>
      <c r="D127" s="232" t="s">
        <v>155</v>
      </c>
      <c r="E127" s="73"/>
      <c r="F127" s="233" t="s">
        <v>1276</v>
      </c>
      <c r="G127" s="73"/>
      <c r="H127" s="73"/>
      <c r="I127" s="190"/>
      <c r="J127" s="73"/>
      <c r="K127" s="73"/>
      <c r="L127" s="71"/>
      <c r="M127" s="234"/>
      <c r="N127" s="46"/>
      <c r="O127" s="46"/>
      <c r="P127" s="46"/>
      <c r="Q127" s="46"/>
      <c r="R127" s="46"/>
      <c r="S127" s="46"/>
      <c r="T127" s="94"/>
      <c r="AT127" s="23" t="s">
        <v>155</v>
      </c>
      <c r="AU127" s="23" t="s">
        <v>79</v>
      </c>
    </row>
    <row r="128" spans="2:65" s="1" customFormat="1" ht="38.25" customHeight="1">
      <c r="B128" s="45"/>
      <c r="C128" s="220" t="s">
        <v>259</v>
      </c>
      <c r="D128" s="220" t="s">
        <v>148</v>
      </c>
      <c r="E128" s="221" t="s">
        <v>1304</v>
      </c>
      <c r="F128" s="222" t="s">
        <v>1279</v>
      </c>
      <c r="G128" s="223" t="s">
        <v>1266</v>
      </c>
      <c r="H128" s="224">
        <v>10</v>
      </c>
      <c r="I128" s="225"/>
      <c r="J128" s="226">
        <f>ROUND(I128*H128,2)</f>
        <v>0</v>
      </c>
      <c r="K128" s="222" t="s">
        <v>21</v>
      </c>
      <c r="L128" s="71"/>
      <c r="M128" s="227" t="s">
        <v>21</v>
      </c>
      <c r="N128" s="228" t="s">
        <v>40</v>
      </c>
      <c r="O128" s="46"/>
      <c r="P128" s="229">
        <f>O128*H128</f>
        <v>0</v>
      </c>
      <c r="Q128" s="229">
        <v>0</v>
      </c>
      <c r="R128" s="229">
        <f>Q128*H128</f>
        <v>0</v>
      </c>
      <c r="S128" s="229">
        <v>0</v>
      </c>
      <c r="T128" s="230">
        <f>S128*H128</f>
        <v>0</v>
      </c>
      <c r="AR128" s="23" t="s">
        <v>161</v>
      </c>
      <c r="AT128" s="23" t="s">
        <v>148</v>
      </c>
      <c r="AU128" s="23" t="s">
        <v>79</v>
      </c>
      <c r="AY128" s="23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23" t="s">
        <v>77</v>
      </c>
      <c r="BK128" s="231">
        <f>ROUND(I128*H128,2)</f>
        <v>0</v>
      </c>
      <c r="BL128" s="23" t="s">
        <v>161</v>
      </c>
      <c r="BM128" s="23" t="s">
        <v>400</v>
      </c>
    </row>
    <row r="129" spans="2:47" s="1" customFormat="1" ht="13.5">
      <c r="B129" s="45"/>
      <c r="C129" s="73"/>
      <c r="D129" s="232" t="s">
        <v>155</v>
      </c>
      <c r="E129" s="73"/>
      <c r="F129" s="233" t="s">
        <v>1279</v>
      </c>
      <c r="G129" s="73"/>
      <c r="H129" s="73"/>
      <c r="I129" s="190"/>
      <c r="J129" s="73"/>
      <c r="K129" s="73"/>
      <c r="L129" s="71"/>
      <c r="M129" s="234"/>
      <c r="N129" s="46"/>
      <c r="O129" s="46"/>
      <c r="P129" s="46"/>
      <c r="Q129" s="46"/>
      <c r="R129" s="46"/>
      <c r="S129" s="46"/>
      <c r="T129" s="94"/>
      <c r="AT129" s="23" t="s">
        <v>155</v>
      </c>
      <c r="AU129" s="23" t="s">
        <v>79</v>
      </c>
    </row>
    <row r="130" spans="2:65" s="1" customFormat="1" ht="16.5" customHeight="1">
      <c r="B130" s="45"/>
      <c r="C130" s="220" t="s">
        <v>266</v>
      </c>
      <c r="D130" s="220" t="s">
        <v>148</v>
      </c>
      <c r="E130" s="221" t="s">
        <v>1305</v>
      </c>
      <c r="F130" s="222" t="s">
        <v>1306</v>
      </c>
      <c r="G130" s="223" t="s">
        <v>1266</v>
      </c>
      <c r="H130" s="224">
        <v>1</v>
      </c>
      <c r="I130" s="225"/>
      <c r="J130" s="226">
        <f>ROUND(I130*H130,2)</f>
        <v>0</v>
      </c>
      <c r="K130" s="222" t="s">
        <v>21</v>
      </c>
      <c r="L130" s="71"/>
      <c r="M130" s="227" t="s">
        <v>21</v>
      </c>
      <c r="N130" s="228" t="s">
        <v>40</v>
      </c>
      <c r="O130" s="46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AR130" s="23" t="s">
        <v>161</v>
      </c>
      <c r="AT130" s="23" t="s">
        <v>148</v>
      </c>
      <c r="AU130" s="23" t="s">
        <v>79</v>
      </c>
      <c r="AY130" s="23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23" t="s">
        <v>77</v>
      </c>
      <c r="BK130" s="231">
        <f>ROUND(I130*H130,2)</f>
        <v>0</v>
      </c>
      <c r="BL130" s="23" t="s">
        <v>161</v>
      </c>
      <c r="BM130" s="23" t="s">
        <v>415</v>
      </c>
    </row>
    <row r="131" spans="2:47" s="1" customFormat="1" ht="13.5">
      <c r="B131" s="45"/>
      <c r="C131" s="73"/>
      <c r="D131" s="232" t="s">
        <v>155</v>
      </c>
      <c r="E131" s="73"/>
      <c r="F131" s="233" t="s">
        <v>1306</v>
      </c>
      <c r="G131" s="73"/>
      <c r="H131" s="73"/>
      <c r="I131" s="190"/>
      <c r="J131" s="73"/>
      <c r="K131" s="73"/>
      <c r="L131" s="71"/>
      <c r="M131" s="234"/>
      <c r="N131" s="46"/>
      <c r="O131" s="46"/>
      <c r="P131" s="46"/>
      <c r="Q131" s="46"/>
      <c r="R131" s="46"/>
      <c r="S131" s="46"/>
      <c r="T131" s="94"/>
      <c r="AT131" s="23" t="s">
        <v>155</v>
      </c>
      <c r="AU131" s="23" t="s">
        <v>79</v>
      </c>
    </row>
    <row r="132" spans="2:65" s="1" customFormat="1" ht="25.5" customHeight="1">
      <c r="B132" s="45"/>
      <c r="C132" s="220" t="s">
        <v>9</v>
      </c>
      <c r="D132" s="220" t="s">
        <v>148</v>
      </c>
      <c r="E132" s="221" t="s">
        <v>1307</v>
      </c>
      <c r="F132" s="222" t="s">
        <v>1281</v>
      </c>
      <c r="G132" s="223" t="s">
        <v>1277</v>
      </c>
      <c r="H132" s="224">
        <v>35</v>
      </c>
      <c r="I132" s="225"/>
      <c r="J132" s="226">
        <f>ROUND(I132*H132,2)</f>
        <v>0</v>
      </c>
      <c r="K132" s="222" t="s">
        <v>21</v>
      </c>
      <c r="L132" s="71"/>
      <c r="M132" s="227" t="s">
        <v>21</v>
      </c>
      <c r="N132" s="228" t="s">
        <v>40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161</v>
      </c>
      <c r="AT132" s="23" t="s">
        <v>148</v>
      </c>
      <c r="AU132" s="23" t="s">
        <v>79</v>
      </c>
      <c r="AY132" s="23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77</v>
      </c>
      <c r="BK132" s="231">
        <f>ROUND(I132*H132,2)</f>
        <v>0</v>
      </c>
      <c r="BL132" s="23" t="s">
        <v>161</v>
      </c>
      <c r="BM132" s="23" t="s">
        <v>430</v>
      </c>
    </row>
    <row r="133" spans="2:47" s="1" customFormat="1" ht="13.5">
      <c r="B133" s="45"/>
      <c r="C133" s="73"/>
      <c r="D133" s="232" t="s">
        <v>155</v>
      </c>
      <c r="E133" s="73"/>
      <c r="F133" s="233" t="s">
        <v>1281</v>
      </c>
      <c r="G133" s="73"/>
      <c r="H133" s="73"/>
      <c r="I133" s="190"/>
      <c r="J133" s="73"/>
      <c r="K133" s="73"/>
      <c r="L133" s="71"/>
      <c r="M133" s="234"/>
      <c r="N133" s="46"/>
      <c r="O133" s="46"/>
      <c r="P133" s="46"/>
      <c r="Q133" s="46"/>
      <c r="R133" s="46"/>
      <c r="S133" s="46"/>
      <c r="T133" s="94"/>
      <c r="AT133" s="23" t="s">
        <v>155</v>
      </c>
      <c r="AU133" s="23" t="s">
        <v>79</v>
      </c>
    </row>
    <row r="134" spans="2:65" s="1" customFormat="1" ht="16.5" customHeight="1">
      <c r="B134" s="45"/>
      <c r="C134" s="220" t="s">
        <v>281</v>
      </c>
      <c r="D134" s="220" t="s">
        <v>148</v>
      </c>
      <c r="E134" s="221" t="s">
        <v>1308</v>
      </c>
      <c r="F134" s="222" t="s">
        <v>1283</v>
      </c>
      <c r="G134" s="223" t="s">
        <v>1277</v>
      </c>
      <c r="H134" s="224">
        <v>210</v>
      </c>
      <c r="I134" s="225"/>
      <c r="J134" s="226">
        <f>ROUND(I134*H134,2)</f>
        <v>0</v>
      </c>
      <c r="K134" s="222" t="s">
        <v>21</v>
      </c>
      <c r="L134" s="71"/>
      <c r="M134" s="227" t="s">
        <v>21</v>
      </c>
      <c r="N134" s="228" t="s">
        <v>40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161</v>
      </c>
      <c r="AT134" s="23" t="s">
        <v>148</v>
      </c>
      <c r="AU134" s="23" t="s">
        <v>79</v>
      </c>
      <c r="AY134" s="23" t="s">
        <v>146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77</v>
      </c>
      <c r="BK134" s="231">
        <f>ROUND(I134*H134,2)</f>
        <v>0</v>
      </c>
      <c r="BL134" s="23" t="s">
        <v>161</v>
      </c>
      <c r="BM134" s="23" t="s">
        <v>444</v>
      </c>
    </row>
    <row r="135" spans="2:47" s="1" customFormat="1" ht="13.5">
      <c r="B135" s="45"/>
      <c r="C135" s="73"/>
      <c r="D135" s="232" t="s">
        <v>155</v>
      </c>
      <c r="E135" s="73"/>
      <c r="F135" s="233" t="s">
        <v>1283</v>
      </c>
      <c r="G135" s="73"/>
      <c r="H135" s="73"/>
      <c r="I135" s="190"/>
      <c r="J135" s="73"/>
      <c r="K135" s="73"/>
      <c r="L135" s="71"/>
      <c r="M135" s="234"/>
      <c r="N135" s="46"/>
      <c r="O135" s="46"/>
      <c r="P135" s="46"/>
      <c r="Q135" s="46"/>
      <c r="R135" s="46"/>
      <c r="S135" s="46"/>
      <c r="T135" s="94"/>
      <c r="AT135" s="23" t="s">
        <v>155</v>
      </c>
      <c r="AU135" s="23" t="s">
        <v>79</v>
      </c>
    </row>
    <row r="136" spans="2:65" s="1" customFormat="1" ht="16.5" customHeight="1">
      <c r="B136" s="45"/>
      <c r="C136" s="220" t="s">
        <v>290</v>
      </c>
      <c r="D136" s="220" t="s">
        <v>148</v>
      </c>
      <c r="E136" s="221" t="s">
        <v>1309</v>
      </c>
      <c r="F136" s="222" t="s">
        <v>1285</v>
      </c>
      <c r="G136" s="223" t="s">
        <v>1277</v>
      </c>
      <c r="H136" s="224">
        <v>35</v>
      </c>
      <c r="I136" s="225"/>
      <c r="J136" s="226">
        <f>ROUND(I136*H136,2)</f>
        <v>0</v>
      </c>
      <c r="K136" s="222" t="s">
        <v>21</v>
      </c>
      <c r="L136" s="71"/>
      <c r="M136" s="227" t="s">
        <v>21</v>
      </c>
      <c r="N136" s="228" t="s">
        <v>40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161</v>
      </c>
      <c r="AT136" s="23" t="s">
        <v>148</v>
      </c>
      <c r="AU136" s="23" t="s">
        <v>79</v>
      </c>
      <c r="AY136" s="23" t="s">
        <v>146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77</v>
      </c>
      <c r="BK136" s="231">
        <f>ROUND(I136*H136,2)</f>
        <v>0</v>
      </c>
      <c r="BL136" s="23" t="s">
        <v>161</v>
      </c>
      <c r="BM136" s="23" t="s">
        <v>455</v>
      </c>
    </row>
    <row r="137" spans="2:47" s="1" customFormat="1" ht="13.5">
      <c r="B137" s="45"/>
      <c r="C137" s="73"/>
      <c r="D137" s="232" t="s">
        <v>155</v>
      </c>
      <c r="E137" s="73"/>
      <c r="F137" s="233" t="s">
        <v>1285</v>
      </c>
      <c r="G137" s="73"/>
      <c r="H137" s="73"/>
      <c r="I137" s="190"/>
      <c r="J137" s="73"/>
      <c r="K137" s="73"/>
      <c r="L137" s="71"/>
      <c r="M137" s="234"/>
      <c r="N137" s="46"/>
      <c r="O137" s="46"/>
      <c r="P137" s="46"/>
      <c r="Q137" s="46"/>
      <c r="R137" s="46"/>
      <c r="S137" s="46"/>
      <c r="T137" s="94"/>
      <c r="AT137" s="23" t="s">
        <v>155</v>
      </c>
      <c r="AU137" s="23" t="s">
        <v>79</v>
      </c>
    </row>
    <row r="138" spans="2:65" s="1" customFormat="1" ht="16.5" customHeight="1">
      <c r="B138" s="45"/>
      <c r="C138" s="220" t="s">
        <v>296</v>
      </c>
      <c r="D138" s="220" t="s">
        <v>148</v>
      </c>
      <c r="E138" s="221" t="s">
        <v>1310</v>
      </c>
      <c r="F138" s="222" t="s">
        <v>1287</v>
      </c>
      <c r="G138" s="223" t="s">
        <v>1277</v>
      </c>
      <c r="H138" s="224">
        <v>180</v>
      </c>
      <c r="I138" s="225"/>
      <c r="J138" s="226">
        <f>ROUND(I138*H138,2)</f>
        <v>0</v>
      </c>
      <c r="K138" s="222" t="s">
        <v>21</v>
      </c>
      <c r="L138" s="71"/>
      <c r="M138" s="227" t="s">
        <v>21</v>
      </c>
      <c r="N138" s="228" t="s">
        <v>40</v>
      </c>
      <c r="O138" s="46"/>
      <c r="P138" s="229">
        <f>O138*H138</f>
        <v>0</v>
      </c>
      <c r="Q138" s="229">
        <v>0</v>
      </c>
      <c r="R138" s="229">
        <f>Q138*H138</f>
        <v>0</v>
      </c>
      <c r="S138" s="229">
        <v>0</v>
      </c>
      <c r="T138" s="230">
        <f>S138*H138</f>
        <v>0</v>
      </c>
      <c r="AR138" s="23" t="s">
        <v>161</v>
      </c>
      <c r="AT138" s="23" t="s">
        <v>148</v>
      </c>
      <c r="AU138" s="23" t="s">
        <v>79</v>
      </c>
      <c r="AY138" s="23" t="s">
        <v>146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23" t="s">
        <v>77</v>
      </c>
      <c r="BK138" s="231">
        <f>ROUND(I138*H138,2)</f>
        <v>0</v>
      </c>
      <c r="BL138" s="23" t="s">
        <v>161</v>
      </c>
      <c r="BM138" s="23" t="s">
        <v>468</v>
      </c>
    </row>
    <row r="139" spans="2:47" s="1" customFormat="1" ht="13.5">
      <c r="B139" s="45"/>
      <c r="C139" s="73"/>
      <c r="D139" s="232" t="s">
        <v>155</v>
      </c>
      <c r="E139" s="73"/>
      <c r="F139" s="233" t="s">
        <v>1287</v>
      </c>
      <c r="G139" s="73"/>
      <c r="H139" s="73"/>
      <c r="I139" s="190"/>
      <c r="J139" s="73"/>
      <c r="K139" s="73"/>
      <c r="L139" s="71"/>
      <c r="M139" s="234"/>
      <c r="N139" s="46"/>
      <c r="O139" s="46"/>
      <c r="P139" s="46"/>
      <c r="Q139" s="46"/>
      <c r="R139" s="46"/>
      <c r="S139" s="46"/>
      <c r="T139" s="94"/>
      <c r="AT139" s="23" t="s">
        <v>155</v>
      </c>
      <c r="AU139" s="23" t="s">
        <v>79</v>
      </c>
    </row>
    <row r="140" spans="2:65" s="1" customFormat="1" ht="16.5" customHeight="1">
      <c r="B140" s="45"/>
      <c r="C140" s="220" t="s">
        <v>303</v>
      </c>
      <c r="D140" s="220" t="s">
        <v>148</v>
      </c>
      <c r="E140" s="221" t="s">
        <v>1311</v>
      </c>
      <c r="F140" s="222" t="s">
        <v>1289</v>
      </c>
      <c r="G140" s="223" t="s">
        <v>1277</v>
      </c>
      <c r="H140" s="224">
        <v>10</v>
      </c>
      <c r="I140" s="225"/>
      <c r="J140" s="226">
        <f>ROUND(I140*H140,2)</f>
        <v>0</v>
      </c>
      <c r="K140" s="222" t="s">
        <v>21</v>
      </c>
      <c r="L140" s="71"/>
      <c r="M140" s="227" t="s">
        <v>21</v>
      </c>
      <c r="N140" s="228" t="s">
        <v>40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161</v>
      </c>
      <c r="AT140" s="23" t="s">
        <v>148</v>
      </c>
      <c r="AU140" s="23" t="s">
        <v>79</v>
      </c>
      <c r="AY140" s="23" t="s">
        <v>146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77</v>
      </c>
      <c r="BK140" s="231">
        <f>ROUND(I140*H140,2)</f>
        <v>0</v>
      </c>
      <c r="BL140" s="23" t="s">
        <v>161</v>
      </c>
      <c r="BM140" s="23" t="s">
        <v>479</v>
      </c>
    </row>
    <row r="141" spans="2:47" s="1" customFormat="1" ht="13.5">
      <c r="B141" s="45"/>
      <c r="C141" s="73"/>
      <c r="D141" s="232" t="s">
        <v>155</v>
      </c>
      <c r="E141" s="73"/>
      <c r="F141" s="233" t="s">
        <v>1289</v>
      </c>
      <c r="G141" s="73"/>
      <c r="H141" s="73"/>
      <c r="I141" s="190"/>
      <c r="J141" s="73"/>
      <c r="K141" s="73"/>
      <c r="L141" s="71"/>
      <c r="M141" s="234"/>
      <c r="N141" s="46"/>
      <c r="O141" s="46"/>
      <c r="P141" s="46"/>
      <c r="Q141" s="46"/>
      <c r="R141" s="46"/>
      <c r="S141" s="46"/>
      <c r="T141" s="94"/>
      <c r="AT141" s="23" t="s">
        <v>155</v>
      </c>
      <c r="AU141" s="23" t="s">
        <v>79</v>
      </c>
    </row>
    <row r="142" spans="2:65" s="1" customFormat="1" ht="16.5" customHeight="1">
      <c r="B142" s="45"/>
      <c r="C142" s="220" t="s">
        <v>309</v>
      </c>
      <c r="D142" s="220" t="s">
        <v>148</v>
      </c>
      <c r="E142" s="221" t="s">
        <v>1312</v>
      </c>
      <c r="F142" s="222" t="s">
        <v>1291</v>
      </c>
      <c r="G142" s="223" t="s">
        <v>1266</v>
      </c>
      <c r="H142" s="224">
        <v>12</v>
      </c>
      <c r="I142" s="225"/>
      <c r="J142" s="226">
        <f>ROUND(I142*H142,2)</f>
        <v>0</v>
      </c>
      <c r="K142" s="222" t="s">
        <v>21</v>
      </c>
      <c r="L142" s="71"/>
      <c r="M142" s="227" t="s">
        <v>21</v>
      </c>
      <c r="N142" s="228" t="s">
        <v>40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161</v>
      </c>
      <c r="AT142" s="23" t="s">
        <v>148</v>
      </c>
      <c r="AU142" s="23" t="s">
        <v>79</v>
      </c>
      <c r="AY142" s="23" t="s">
        <v>146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77</v>
      </c>
      <c r="BK142" s="231">
        <f>ROUND(I142*H142,2)</f>
        <v>0</v>
      </c>
      <c r="BL142" s="23" t="s">
        <v>161</v>
      </c>
      <c r="BM142" s="23" t="s">
        <v>498</v>
      </c>
    </row>
    <row r="143" spans="2:47" s="1" customFormat="1" ht="13.5">
      <c r="B143" s="45"/>
      <c r="C143" s="73"/>
      <c r="D143" s="232" t="s">
        <v>155</v>
      </c>
      <c r="E143" s="73"/>
      <c r="F143" s="233" t="s">
        <v>1291</v>
      </c>
      <c r="G143" s="73"/>
      <c r="H143" s="73"/>
      <c r="I143" s="190"/>
      <c r="J143" s="73"/>
      <c r="K143" s="73"/>
      <c r="L143" s="71"/>
      <c r="M143" s="234"/>
      <c r="N143" s="46"/>
      <c r="O143" s="46"/>
      <c r="P143" s="46"/>
      <c r="Q143" s="46"/>
      <c r="R143" s="46"/>
      <c r="S143" s="46"/>
      <c r="T143" s="94"/>
      <c r="AT143" s="23" t="s">
        <v>155</v>
      </c>
      <c r="AU143" s="23" t="s">
        <v>79</v>
      </c>
    </row>
    <row r="144" spans="2:63" s="10" customFormat="1" ht="29.85" customHeight="1">
      <c r="B144" s="204"/>
      <c r="C144" s="205"/>
      <c r="D144" s="206" t="s">
        <v>68</v>
      </c>
      <c r="E144" s="218" t="s">
        <v>1292</v>
      </c>
      <c r="F144" s="218" t="s">
        <v>1293</v>
      </c>
      <c r="G144" s="205"/>
      <c r="H144" s="205"/>
      <c r="I144" s="208"/>
      <c r="J144" s="219">
        <f>BK144</f>
        <v>0</v>
      </c>
      <c r="K144" s="205"/>
      <c r="L144" s="210"/>
      <c r="M144" s="211"/>
      <c r="N144" s="212"/>
      <c r="O144" s="212"/>
      <c r="P144" s="213">
        <f>SUM(P145:P162)</f>
        <v>0</v>
      </c>
      <c r="Q144" s="212"/>
      <c r="R144" s="213">
        <f>SUM(R145:R162)</f>
        <v>0</v>
      </c>
      <c r="S144" s="212"/>
      <c r="T144" s="214">
        <f>SUM(T145:T162)</f>
        <v>0</v>
      </c>
      <c r="AR144" s="215" t="s">
        <v>77</v>
      </c>
      <c r="AT144" s="216" t="s">
        <v>68</v>
      </c>
      <c r="AU144" s="216" t="s">
        <v>77</v>
      </c>
      <c r="AY144" s="215" t="s">
        <v>146</v>
      </c>
      <c r="BK144" s="217">
        <f>SUM(BK145:BK162)</f>
        <v>0</v>
      </c>
    </row>
    <row r="145" spans="2:65" s="1" customFormat="1" ht="16.5" customHeight="1">
      <c r="B145" s="45"/>
      <c r="C145" s="220" t="s">
        <v>319</v>
      </c>
      <c r="D145" s="220" t="s">
        <v>148</v>
      </c>
      <c r="E145" s="221" t="s">
        <v>1313</v>
      </c>
      <c r="F145" s="222" t="s">
        <v>1295</v>
      </c>
      <c r="G145" s="223" t="s">
        <v>1266</v>
      </c>
      <c r="H145" s="224">
        <v>4</v>
      </c>
      <c r="I145" s="225"/>
      <c r="J145" s="226">
        <f>ROUND(I145*H145,2)</f>
        <v>0</v>
      </c>
      <c r="K145" s="222" t="s">
        <v>21</v>
      </c>
      <c r="L145" s="71"/>
      <c r="M145" s="227" t="s">
        <v>21</v>
      </c>
      <c r="N145" s="228" t="s">
        <v>40</v>
      </c>
      <c r="O145" s="46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AR145" s="23" t="s">
        <v>161</v>
      </c>
      <c r="AT145" s="23" t="s">
        <v>148</v>
      </c>
      <c r="AU145" s="23" t="s">
        <v>79</v>
      </c>
      <c r="AY145" s="23" t="s">
        <v>146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23" t="s">
        <v>77</v>
      </c>
      <c r="BK145" s="231">
        <f>ROUND(I145*H145,2)</f>
        <v>0</v>
      </c>
      <c r="BL145" s="23" t="s">
        <v>161</v>
      </c>
      <c r="BM145" s="23" t="s">
        <v>510</v>
      </c>
    </row>
    <row r="146" spans="2:47" s="1" customFormat="1" ht="13.5">
      <c r="B146" s="45"/>
      <c r="C146" s="73"/>
      <c r="D146" s="232" t="s">
        <v>155</v>
      </c>
      <c r="E146" s="73"/>
      <c r="F146" s="233" t="s">
        <v>1295</v>
      </c>
      <c r="G146" s="73"/>
      <c r="H146" s="73"/>
      <c r="I146" s="190"/>
      <c r="J146" s="73"/>
      <c r="K146" s="73"/>
      <c r="L146" s="71"/>
      <c r="M146" s="234"/>
      <c r="N146" s="46"/>
      <c r="O146" s="46"/>
      <c r="P146" s="46"/>
      <c r="Q146" s="46"/>
      <c r="R146" s="46"/>
      <c r="S146" s="46"/>
      <c r="T146" s="94"/>
      <c r="AT146" s="23" t="s">
        <v>155</v>
      </c>
      <c r="AU146" s="23" t="s">
        <v>79</v>
      </c>
    </row>
    <row r="147" spans="2:65" s="1" customFormat="1" ht="16.5" customHeight="1">
      <c r="B147" s="45"/>
      <c r="C147" s="220" t="s">
        <v>324</v>
      </c>
      <c r="D147" s="220" t="s">
        <v>148</v>
      </c>
      <c r="E147" s="221" t="s">
        <v>1314</v>
      </c>
      <c r="F147" s="222" t="s">
        <v>1315</v>
      </c>
      <c r="G147" s="223" t="s">
        <v>1266</v>
      </c>
      <c r="H147" s="224">
        <v>3</v>
      </c>
      <c r="I147" s="225"/>
      <c r="J147" s="226">
        <f>ROUND(I147*H147,2)</f>
        <v>0</v>
      </c>
      <c r="K147" s="222" t="s">
        <v>21</v>
      </c>
      <c r="L147" s="71"/>
      <c r="M147" s="227" t="s">
        <v>21</v>
      </c>
      <c r="N147" s="228" t="s">
        <v>40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161</v>
      </c>
      <c r="AT147" s="23" t="s">
        <v>148</v>
      </c>
      <c r="AU147" s="23" t="s">
        <v>79</v>
      </c>
      <c r="AY147" s="23" t="s">
        <v>146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77</v>
      </c>
      <c r="BK147" s="231">
        <f>ROUND(I147*H147,2)</f>
        <v>0</v>
      </c>
      <c r="BL147" s="23" t="s">
        <v>161</v>
      </c>
      <c r="BM147" s="23" t="s">
        <v>524</v>
      </c>
    </row>
    <row r="148" spans="2:47" s="1" customFormat="1" ht="13.5">
      <c r="B148" s="45"/>
      <c r="C148" s="73"/>
      <c r="D148" s="232" t="s">
        <v>155</v>
      </c>
      <c r="E148" s="73"/>
      <c r="F148" s="233" t="s">
        <v>1315</v>
      </c>
      <c r="G148" s="73"/>
      <c r="H148" s="73"/>
      <c r="I148" s="190"/>
      <c r="J148" s="73"/>
      <c r="K148" s="73"/>
      <c r="L148" s="71"/>
      <c r="M148" s="234"/>
      <c r="N148" s="46"/>
      <c r="O148" s="46"/>
      <c r="P148" s="46"/>
      <c r="Q148" s="46"/>
      <c r="R148" s="46"/>
      <c r="S148" s="46"/>
      <c r="T148" s="94"/>
      <c r="AT148" s="23" t="s">
        <v>155</v>
      </c>
      <c r="AU148" s="23" t="s">
        <v>79</v>
      </c>
    </row>
    <row r="149" spans="2:65" s="1" customFormat="1" ht="16.5" customHeight="1">
      <c r="B149" s="45"/>
      <c r="C149" s="220" t="s">
        <v>328</v>
      </c>
      <c r="D149" s="220" t="s">
        <v>148</v>
      </c>
      <c r="E149" s="221" t="s">
        <v>1316</v>
      </c>
      <c r="F149" s="222" t="s">
        <v>1317</v>
      </c>
      <c r="G149" s="223" t="s">
        <v>1277</v>
      </c>
      <c r="H149" s="224">
        <v>40</v>
      </c>
      <c r="I149" s="225"/>
      <c r="J149" s="226">
        <f>ROUND(I149*H149,2)</f>
        <v>0</v>
      </c>
      <c r="K149" s="222" t="s">
        <v>21</v>
      </c>
      <c r="L149" s="71"/>
      <c r="M149" s="227" t="s">
        <v>21</v>
      </c>
      <c r="N149" s="228" t="s">
        <v>40</v>
      </c>
      <c r="O149" s="46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AR149" s="23" t="s">
        <v>161</v>
      </c>
      <c r="AT149" s="23" t="s">
        <v>148</v>
      </c>
      <c r="AU149" s="23" t="s">
        <v>79</v>
      </c>
      <c r="AY149" s="23" t="s">
        <v>146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23" t="s">
        <v>77</v>
      </c>
      <c r="BK149" s="231">
        <f>ROUND(I149*H149,2)</f>
        <v>0</v>
      </c>
      <c r="BL149" s="23" t="s">
        <v>161</v>
      </c>
      <c r="BM149" s="23" t="s">
        <v>537</v>
      </c>
    </row>
    <row r="150" spans="2:47" s="1" customFormat="1" ht="13.5">
      <c r="B150" s="45"/>
      <c r="C150" s="73"/>
      <c r="D150" s="232" t="s">
        <v>155</v>
      </c>
      <c r="E150" s="73"/>
      <c r="F150" s="233" t="s">
        <v>1317</v>
      </c>
      <c r="G150" s="73"/>
      <c r="H150" s="73"/>
      <c r="I150" s="190"/>
      <c r="J150" s="73"/>
      <c r="K150" s="73"/>
      <c r="L150" s="71"/>
      <c r="M150" s="234"/>
      <c r="N150" s="46"/>
      <c r="O150" s="46"/>
      <c r="P150" s="46"/>
      <c r="Q150" s="46"/>
      <c r="R150" s="46"/>
      <c r="S150" s="46"/>
      <c r="T150" s="94"/>
      <c r="AT150" s="23" t="s">
        <v>155</v>
      </c>
      <c r="AU150" s="23" t="s">
        <v>79</v>
      </c>
    </row>
    <row r="151" spans="2:65" s="1" customFormat="1" ht="16.5" customHeight="1">
      <c r="B151" s="45"/>
      <c r="C151" s="220" t="s">
        <v>334</v>
      </c>
      <c r="D151" s="220" t="s">
        <v>148</v>
      </c>
      <c r="E151" s="221" t="s">
        <v>1318</v>
      </c>
      <c r="F151" s="222" t="s">
        <v>1319</v>
      </c>
      <c r="G151" s="223" t="s">
        <v>1277</v>
      </c>
      <c r="H151" s="224">
        <v>40</v>
      </c>
      <c r="I151" s="225"/>
      <c r="J151" s="226">
        <f>ROUND(I151*H151,2)</f>
        <v>0</v>
      </c>
      <c r="K151" s="222" t="s">
        <v>21</v>
      </c>
      <c r="L151" s="71"/>
      <c r="M151" s="227" t="s">
        <v>21</v>
      </c>
      <c r="N151" s="228" t="s">
        <v>40</v>
      </c>
      <c r="O151" s="46"/>
      <c r="P151" s="229">
        <f>O151*H151</f>
        <v>0</v>
      </c>
      <c r="Q151" s="229">
        <v>0</v>
      </c>
      <c r="R151" s="229">
        <f>Q151*H151</f>
        <v>0</v>
      </c>
      <c r="S151" s="229">
        <v>0</v>
      </c>
      <c r="T151" s="230">
        <f>S151*H151</f>
        <v>0</v>
      </c>
      <c r="AR151" s="23" t="s">
        <v>161</v>
      </c>
      <c r="AT151" s="23" t="s">
        <v>148</v>
      </c>
      <c r="AU151" s="23" t="s">
        <v>79</v>
      </c>
      <c r="AY151" s="23" t="s">
        <v>146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77</v>
      </c>
      <c r="BK151" s="231">
        <f>ROUND(I151*H151,2)</f>
        <v>0</v>
      </c>
      <c r="BL151" s="23" t="s">
        <v>161</v>
      </c>
      <c r="BM151" s="23" t="s">
        <v>548</v>
      </c>
    </row>
    <row r="152" spans="2:47" s="1" customFormat="1" ht="13.5">
      <c r="B152" s="45"/>
      <c r="C152" s="73"/>
      <c r="D152" s="232" t="s">
        <v>155</v>
      </c>
      <c r="E152" s="73"/>
      <c r="F152" s="233" t="s">
        <v>1319</v>
      </c>
      <c r="G152" s="73"/>
      <c r="H152" s="73"/>
      <c r="I152" s="190"/>
      <c r="J152" s="73"/>
      <c r="K152" s="73"/>
      <c r="L152" s="71"/>
      <c r="M152" s="234"/>
      <c r="N152" s="46"/>
      <c r="O152" s="46"/>
      <c r="P152" s="46"/>
      <c r="Q152" s="46"/>
      <c r="R152" s="46"/>
      <c r="S152" s="46"/>
      <c r="T152" s="94"/>
      <c r="AT152" s="23" t="s">
        <v>155</v>
      </c>
      <c r="AU152" s="23" t="s">
        <v>79</v>
      </c>
    </row>
    <row r="153" spans="2:65" s="1" customFormat="1" ht="16.5" customHeight="1">
      <c r="B153" s="45"/>
      <c r="C153" s="220" t="s">
        <v>341</v>
      </c>
      <c r="D153" s="220" t="s">
        <v>148</v>
      </c>
      <c r="E153" s="221" t="s">
        <v>1320</v>
      </c>
      <c r="F153" s="222" t="s">
        <v>1321</v>
      </c>
      <c r="G153" s="223" t="s">
        <v>171</v>
      </c>
      <c r="H153" s="224">
        <v>1.3</v>
      </c>
      <c r="I153" s="225"/>
      <c r="J153" s="226">
        <f>ROUND(I153*H153,2)</f>
        <v>0</v>
      </c>
      <c r="K153" s="222" t="s">
        <v>21</v>
      </c>
      <c r="L153" s="71"/>
      <c r="M153" s="227" t="s">
        <v>21</v>
      </c>
      <c r="N153" s="228" t="s">
        <v>40</v>
      </c>
      <c r="O153" s="46"/>
      <c r="P153" s="229">
        <f>O153*H153</f>
        <v>0</v>
      </c>
      <c r="Q153" s="229">
        <v>0</v>
      </c>
      <c r="R153" s="229">
        <f>Q153*H153</f>
        <v>0</v>
      </c>
      <c r="S153" s="229">
        <v>0</v>
      </c>
      <c r="T153" s="230">
        <f>S153*H153</f>
        <v>0</v>
      </c>
      <c r="AR153" s="23" t="s">
        <v>161</v>
      </c>
      <c r="AT153" s="23" t="s">
        <v>148</v>
      </c>
      <c r="AU153" s="23" t="s">
        <v>79</v>
      </c>
      <c r="AY153" s="23" t="s">
        <v>146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23" t="s">
        <v>77</v>
      </c>
      <c r="BK153" s="231">
        <f>ROUND(I153*H153,2)</f>
        <v>0</v>
      </c>
      <c r="BL153" s="23" t="s">
        <v>161</v>
      </c>
      <c r="BM153" s="23" t="s">
        <v>566</v>
      </c>
    </row>
    <row r="154" spans="2:47" s="1" customFormat="1" ht="13.5">
      <c r="B154" s="45"/>
      <c r="C154" s="73"/>
      <c r="D154" s="232" t="s">
        <v>155</v>
      </c>
      <c r="E154" s="73"/>
      <c r="F154" s="233" t="s">
        <v>1321</v>
      </c>
      <c r="G154" s="73"/>
      <c r="H154" s="73"/>
      <c r="I154" s="190"/>
      <c r="J154" s="73"/>
      <c r="K154" s="73"/>
      <c r="L154" s="71"/>
      <c r="M154" s="234"/>
      <c r="N154" s="46"/>
      <c r="O154" s="46"/>
      <c r="P154" s="46"/>
      <c r="Q154" s="46"/>
      <c r="R154" s="46"/>
      <c r="S154" s="46"/>
      <c r="T154" s="94"/>
      <c r="AT154" s="23" t="s">
        <v>155</v>
      </c>
      <c r="AU154" s="23" t="s">
        <v>79</v>
      </c>
    </row>
    <row r="155" spans="2:65" s="1" customFormat="1" ht="16.5" customHeight="1">
      <c r="B155" s="45"/>
      <c r="C155" s="220" t="s">
        <v>355</v>
      </c>
      <c r="D155" s="220" t="s">
        <v>148</v>
      </c>
      <c r="E155" s="221" t="s">
        <v>1322</v>
      </c>
      <c r="F155" s="222" t="s">
        <v>1323</v>
      </c>
      <c r="G155" s="223" t="s">
        <v>171</v>
      </c>
      <c r="H155" s="224">
        <v>1.3</v>
      </c>
      <c r="I155" s="225"/>
      <c r="J155" s="226">
        <f>ROUND(I155*H155,2)</f>
        <v>0</v>
      </c>
      <c r="K155" s="222" t="s">
        <v>21</v>
      </c>
      <c r="L155" s="71"/>
      <c r="M155" s="227" t="s">
        <v>21</v>
      </c>
      <c r="N155" s="228" t="s">
        <v>40</v>
      </c>
      <c r="O155" s="46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AR155" s="23" t="s">
        <v>161</v>
      </c>
      <c r="AT155" s="23" t="s">
        <v>148</v>
      </c>
      <c r="AU155" s="23" t="s">
        <v>79</v>
      </c>
      <c r="AY155" s="23" t="s">
        <v>146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23" t="s">
        <v>77</v>
      </c>
      <c r="BK155" s="231">
        <f>ROUND(I155*H155,2)</f>
        <v>0</v>
      </c>
      <c r="BL155" s="23" t="s">
        <v>161</v>
      </c>
      <c r="BM155" s="23" t="s">
        <v>580</v>
      </c>
    </row>
    <row r="156" spans="2:47" s="1" customFormat="1" ht="13.5">
      <c r="B156" s="45"/>
      <c r="C156" s="73"/>
      <c r="D156" s="232" t="s">
        <v>155</v>
      </c>
      <c r="E156" s="73"/>
      <c r="F156" s="233" t="s">
        <v>1323</v>
      </c>
      <c r="G156" s="73"/>
      <c r="H156" s="73"/>
      <c r="I156" s="190"/>
      <c r="J156" s="73"/>
      <c r="K156" s="73"/>
      <c r="L156" s="71"/>
      <c r="M156" s="234"/>
      <c r="N156" s="46"/>
      <c r="O156" s="46"/>
      <c r="P156" s="46"/>
      <c r="Q156" s="46"/>
      <c r="R156" s="46"/>
      <c r="S156" s="46"/>
      <c r="T156" s="94"/>
      <c r="AT156" s="23" t="s">
        <v>155</v>
      </c>
      <c r="AU156" s="23" t="s">
        <v>79</v>
      </c>
    </row>
    <row r="157" spans="2:65" s="1" customFormat="1" ht="16.5" customHeight="1">
      <c r="B157" s="45"/>
      <c r="C157" s="220" t="s">
        <v>368</v>
      </c>
      <c r="D157" s="220" t="s">
        <v>148</v>
      </c>
      <c r="E157" s="221" t="s">
        <v>1324</v>
      </c>
      <c r="F157" s="222" t="s">
        <v>1325</v>
      </c>
      <c r="G157" s="223" t="s">
        <v>1266</v>
      </c>
      <c r="H157" s="224">
        <v>21</v>
      </c>
      <c r="I157" s="225"/>
      <c r="J157" s="226">
        <f>ROUND(I157*H157,2)</f>
        <v>0</v>
      </c>
      <c r="K157" s="222" t="s">
        <v>21</v>
      </c>
      <c r="L157" s="71"/>
      <c r="M157" s="227" t="s">
        <v>21</v>
      </c>
      <c r="N157" s="228" t="s">
        <v>40</v>
      </c>
      <c r="O157" s="46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AR157" s="23" t="s">
        <v>161</v>
      </c>
      <c r="AT157" s="23" t="s">
        <v>148</v>
      </c>
      <c r="AU157" s="23" t="s">
        <v>79</v>
      </c>
      <c r="AY157" s="23" t="s">
        <v>146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77</v>
      </c>
      <c r="BK157" s="231">
        <f>ROUND(I157*H157,2)</f>
        <v>0</v>
      </c>
      <c r="BL157" s="23" t="s">
        <v>161</v>
      </c>
      <c r="BM157" s="23" t="s">
        <v>590</v>
      </c>
    </row>
    <row r="158" spans="2:47" s="1" customFormat="1" ht="13.5">
      <c r="B158" s="45"/>
      <c r="C158" s="73"/>
      <c r="D158" s="232" t="s">
        <v>155</v>
      </c>
      <c r="E158" s="73"/>
      <c r="F158" s="233" t="s">
        <v>1325</v>
      </c>
      <c r="G158" s="73"/>
      <c r="H158" s="73"/>
      <c r="I158" s="190"/>
      <c r="J158" s="73"/>
      <c r="K158" s="73"/>
      <c r="L158" s="71"/>
      <c r="M158" s="234"/>
      <c r="N158" s="46"/>
      <c r="O158" s="46"/>
      <c r="P158" s="46"/>
      <c r="Q158" s="46"/>
      <c r="R158" s="46"/>
      <c r="S158" s="46"/>
      <c r="T158" s="94"/>
      <c r="AT158" s="23" t="s">
        <v>155</v>
      </c>
      <c r="AU158" s="23" t="s">
        <v>79</v>
      </c>
    </row>
    <row r="159" spans="2:65" s="1" customFormat="1" ht="16.5" customHeight="1">
      <c r="B159" s="45"/>
      <c r="C159" s="220" t="s">
        <v>375</v>
      </c>
      <c r="D159" s="220" t="s">
        <v>148</v>
      </c>
      <c r="E159" s="221" t="s">
        <v>1326</v>
      </c>
      <c r="F159" s="222" t="s">
        <v>1327</v>
      </c>
      <c r="G159" s="223" t="s">
        <v>1266</v>
      </c>
      <c r="H159" s="224">
        <v>1</v>
      </c>
      <c r="I159" s="225"/>
      <c r="J159" s="226">
        <f>ROUND(I159*H159,2)</f>
        <v>0</v>
      </c>
      <c r="K159" s="222" t="s">
        <v>21</v>
      </c>
      <c r="L159" s="71"/>
      <c r="M159" s="227" t="s">
        <v>21</v>
      </c>
      <c r="N159" s="228" t="s">
        <v>40</v>
      </c>
      <c r="O159" s="46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AR159" s="23" t="s">
        <v>161</v>
      </c>
      <c r="AT159" s="23" t="s">
        <v>148</v>
      </c>
      <c r="AU159" s="23" t="s">
        <v>79</v>
      </c>
      <c r="AY159" s="23" t="s">
        <v>146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23" t="s">
        <v>77</v>
      </c>
      <c r="BK159" s="231">
        <f>ROUND(I159*H159,2)</f>
        <v>0</v>
      </c>
      <c r="BL159" s="23" t="s">
        <v>161</v>
      </c>
      <c r="BM159" s="23" t="s">
        <v>602</v>
      </c>
    </row>
    <row r="160" spans="2:47" s="1" customFormat="1" ht="13.5">
      <c r="B160" s="45"/>
      <c r="C160" s="73"/>
      <c r="D160" s="232" t="s">
        <v>155</v>
      </c>
      <c r="E160" s="73"/>
      <c r="F160" s="233" t="s">
        <v>1327</v>
      </c>
      <c r="G160" s="73"/>
      <c r="H160" s="73"/>
      <c r="I160" s="190"/>
      <c r="J160" s="73"/>
      <c r="K160" s="73"/>
      <c r="L160" s="71"/>
      <c r="M160" s="234"/>
      <c r="N160" s="46"/>
      <c r="O160" s="46"/>
      <c r="P160" s="46"/>
      <c r="Q160" s="46"/>
      <c r="R160" s="46"/>
      <c r="S160" s="46"/>
      <c r="T160" s="94"/>
      <c r="AT160" s="23" t="s">
        <v>155</v>
      </c>
      <c r="AU160" s="23" t="s">
        <v>79</v>
      </c>
    </row>
    <row r="161" spans="2:65" s="1" customFormat="1" ht="16.5" customHeight="1">
      <c r="B161" s="45"/>
      <c r="C161" s="220" t="s">
        <v>382</v>
      </c>
      <c r="D161" s="220" t="s">
        <v>148</v>
      </c>
      <c r="E161" s="221" t="s">
        <v>1328</v>
      </c>
      <c r="F161" s="222" t="s">
        <v>1329</v>
      </c>
      <c r="G161" s="223" t="s">
        <v>1266</v>
      </c>
      <c r="H161" s="224">
        <v>1</v>
      </c>
      <c r="I161" s="225"/>
      <c r="J161" s="226">
        <f>ROUND(I161*H161,2)</f>
        <v>0</v>
      </c>
      <c r="K161" s="222" t="s">
        <v>21</v>
      </c>
      <c r="L161" s="71"/>
      <c r="M161" s="227" t="s">
        <v>21</v>
      </c>
      <c r="N161" s="228" t="s">
        <v>40</v>
      </c>
      <c r="O161" s="46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AR161" s="23" t="s">
        <v>161</v>
      </c>
      <c r="AT161" s="23" t="s">
        <v>148</v>
      </c>
      <c r="AU161" s="23" t="s">
        <v>79</v>
      </c>
      <c r="AY161" s="23" t="s">
        <v>146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77</v>
      </c>
      <c r="BK161" s="231">
        <f>ROUND(I161*H161,2)</f>
        <v>0</v>
      </c>
      <c r="BL161" s="23" t="s">
        <v>161</v>
      </c>
      <c r="BM161" s="23" t="s">
        <v>616</v>
      </c>
    </row>
    <row r="162" spans="2:47" s="1" customFormat="1" ht="13.5">
      <c r="B162" s="45"/>
      <c r="C162" s="73"/>
      <c r="D162" s="232" t="s">
        <v>155</v>
      </c>
      <c r="E162" s="73"/>
      <c r="F162" s="233" t="s">
        <v>1329</v>
      </c>
      <c r="G162" s="73"/>
      <c r="H162" s="73"/>
      <c r="I162" s="190"/>
      <c r="J162" s="73"/>
      <c r="K162" s="73"/>
      <c r="L162" s="71"/>
      <c r="M162" s="279"/>
      <c r="N162" s="280"/>
      <c r="O162" s="280"/>
      <c r="P162" s="280"/>
      <c r="Q162" s="280"/>
      <c r="R162" s="280"/>
      <c r="S162" s="280"/>
      <c r="T162" s="281"/>
      <c r="AT162" s="23" t="s">
        <v>155</v>
      </c>
      <c r="AU162" s="23" t="s">
        <v>79</v>
      </c>
    </row>
    <row r="163" spans="2:12" s="1" customFormat="1" ht="6.95" customHeight="1">
      <c r="B163" s="66"/>
      <c r="C163" s="67"/>
      <c r="D163" s="67"/>
      <c r="E163" s="67"/>
      <c r="F163" s="67"/>
      <c r="G163" s="67"/>
      <c r="H163" s="67"/>
      <c r="I163" s="165"/>
      <c r="J163" s="67"/>
      <c r="K163" s="67"/>
      <c r="L163" s="71"/>
    </row>
  </sheetData>
  <sheetProtection password="CC35" sheet="1" objects="1" scenarios="1" formatColumns="0" formatRows="0" autoFilter="0"/>
  <autoFilter ref="C83:K162"/>
  <mergeCells count="10">
    <mergeCell ref="E7:H7"/>
    <mergeCell ref="E9:H9"/>
    <mergeCell ref="E24:H24"/>
    <mergeCell ref="E45:H45"/>
    <mergeCell ref="E47:H47"/>
    <mergeCell ref="J51:J52"/>
    <mergeCell ref="E74:H74"/>
    <mergeCell ref="E76:H76"/>
    <mergeCell ref="G1:H1"/>
    <mergeCell ref="L2:V2"/>
  </mergeCells>
  <hyperlinks>
    <hyperlink ref="F1:G1" location="C2" display="1) Krycí list soupisu"/>
    <hyperlink ref="G1:H1" location="C54" display="2) Rekapitulace"/>
    <hyperlink ref="J1" location="C83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88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Obchodní akademie Plzeň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1330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ROUND(SUM(BE80:BE116),2)</f>
        <v>0</v>
      </c>
      <c r="G30" s="46"/>
      <c r="H30" s="46"/>
      <c r="I30" s="157">
        <v>0.21</v>
      </c>
      <c r="J30" s="156">
        <f>ROUND(ROUND((SUM(BE80:BE116)),2)*I30,2)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ROUND(SUM(BF80:BF116),2)</f>
        <v>0</v>
      </c>
      <c r="G31" s="46"/>
      <c r="H31" s="46"/>
      <c r="I31" s="157">
        <v>0.15</v>
      </c>
      <c r="J31" s="156">
        <f>ROUND(ROUND((SUM(BF80:BF116)),2)*I31,2)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ROUND(SUM(BG80:BG116),2)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ROUND(SUM(BH80:BH116),2)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ROUND(SUM(BI80:BI116),2)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Obchodní akademie Plzeň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04 - D.1.4.3. VZT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J80</f>
        <v>0</v>
      </c>
      <c r="K56" s="50"/>
      <c r="AU56" s="23" t="s">
        <v>105</v>
      </c>
    </row>
    <row r="57" spans="2:11" s="7" customFormat="1" ht="24.95" customHeight="1">
      <c r="B57" s="176"/>
      <c r="C57" s="177"/>
      <c r="D57" s="178" t="s">
        <v>1331</v>
      </c>
      <c r="E57" s="179"/>
      <c r="F57" s="179"/>
      <c r="G57" s="179"/>
      <c r="H57" s="179"/>
      <c r="I57" s="180"/>
      <c r="J57" s="181">
        <f>J81</f>
        <v>0</v>
      </c>
      <c r="K57" s="182"/>
    </row>
    <row r="58" spans="2:11" s="7" customFormat="1" ht="24.95" customHeight="1">
      <c r="B58" s="176"/>
      <c r="C58" s="177"/>
      <c r="D58" s="178" t="s">
        <v>1332</v>
      </c>
      <c r="E58" s="179"/>
      <c r="F58" s="179"/>
      <c r="G58" s="179"/>
      <c r="H58" s="179"/>
      <c r="I58" s="180"/>
      <c r="J58" s="181">
        <f>J96</f>
        <v>0</v>
      </c>
      <c r="K58" s="182"/>
    </row>
    <row r="59" spans="2:11" s="7" customFormat="1" ht="24.95" customHeight="1">
      <c r="B59" s="176"/>
      <c r="C59" s="177"/>
      <c r="D59" s="178" t="s">
        <v>1333</v>
      </c>
      <c r="E59" s="179"/>
      <c r="F59" s="179"/>
      <c r="G59" s="179"/>
      <c r="H59" s="179"/>
      <c r="I59" s="180"/>
      <c r="J59" s="181">
        <f>J99</f>
        <v>0</v>
      </c>
      <c r="K59" s="182"/>
    </row>
    <row r="60" spans="2:11" s="7" customFormat="1" ht="24.95" customHeight="1">
      <c r="B60" s="176"/>
      <c r="C60" s="177"/>
      <c r="D60" s="178" t="s">
        <v>1334</v>
      </c>
      <c r="E60" s="179"/>
      <c r="F60" s="179"/>
      <c r="G60" s="179"/>
      <c r="H60" s="179"/>
      <c r="I60" s="180"/>
      <c r="J60" s="181">
        <f>J102</f>
        <v>0</v>
      </c>
      <c r="K60" s="182"/>
    </row>
    <row r="61" spans="2:11" s="1" customFormat="1" ht="21.8" customHeight="1">
      <c r="B61" s="45"/>
      <c r="C61" s="46"/>
      <c r="D61" s="46"/>
      <c r="E61" s="46"/>
      <c r="F61" s="46"/>
      <c r="G61" s="46"/>
      <c r="H61" s="46"/>
      <c r="I61" s="143"/>
      <c r="J61" s="46"/>
      <c r="K61" s="50"/>
    </row>
    <row r="62" spans="2:11" s="1" customFormat="1" ht="6.95" customHeight="1">
      <c r="B62" s="66"/>
      <c r="C62" s="67"/>
      <c r="D62" s="67"/>
      <c r="E62" s="67"/>
      <c r="F62" s="67"/>
      <c r="G62" s="67"/>
      <c r="H62" s="67"/>
      <c r="I62" s="165"/>
      <c r="J62" s="67"/>
      <c r="K62" s="68"/>
    </row>
    <row r="66" spans="2:12" s="1" customFormat="1" ht="6.95" customHeight="1">
      <c r="B66" s="69"/>
      <c r="C66" s="70"/>
      <c r="D66" s="70"/>
      <c r="E66" s="70"/>
      <c r="F66" s="70"/>
      <c r="G66" s="70"/>
      <c r="H66" s="70"/>
      <c r="I66" s="168"/>
      <c r="J66" s="70"/>
      <c r="K66" s="70"/>
      <c r="L66" s="71"/>
    </row>
    <row r="67" spans="2:12" s="1" customFormat="1" ht="36.95" customHeight="1">
      <c r="B67" s="45"/>
      <c r="C67" s="72" t="s">
        <v>130</v>
      </c>
      <c r="D67" s="73"/>
      <c r="E67" s="73"/>
      <c r="F67" s="73"/>
      <c r="G67" s="73"/>
      <c r="H67" s="73"/>
      <c r="I67" s="190"/>
      <c r="J67" s="73"/>
      <c r="K67" s="73"/>
      <c r="L67" s="71"/>
    </row>
    <row r="68" spans="2:12" s="1" customFormat="1" ht="6.95" customHeight="1">
      <c r="B68" s="45"/>
      <c r="C68" s="73"/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14.4" customHeight="1">
      <c r="B69" s="45"/>
      <c r="C69" s="75" t="s">
        <v>18</v>
      </c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6.5" customHeight="1">
      <c r="B70" s="45"/>
      <c r="C70" s="73"/>
      <c r="D70" s="73"/>
      <c r="E70" s="191" t="str">
        <f>E7</f>
        <v>Obchodní akademie Plzeň</v>
      </c>
      <c r="F70" s="75"/>
      <c r="G70" s="75"/>
      <c r="H70" s="75"/>
      <c r="I70" s="190"/>
      <c r="J70" s="73"/>
      <c r="K70" s="73"/>
      <c r="L70" s="71"/>
    </row>
    <row r="71" spans="2:12" s="1" customFormat="1" ht="14.4" customHeight="1">
      <c r="B71" s="45"/>
      <c r="C71" s="75" t="s">
        <v>99</v>
      </c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7.25" customHeight="1">
      <c r="B72" s="45"/>
      <c r="C72" s="73"/>
      <c r="D72" s="73"/>
      <c r="E72" s="81" t="str">
        <f>E9</f>
        <v>04 - D.1.4.3. VZT</v>
      </c>
      <c r="F72" s="73"/>
      <c r="G72" s="73"/>
      <c r="H72" s="73"/>
      <c r="I72" s="190"/>
      <c r="J72" s="73"/>
      <c r="K72" s="73"/>
      <c r="L72" s="71"/>
    </row>
    <row r="73" spans="2:12" s="1" customFormat="1" ht="6.95" customHeight="1">
      <c r="B73" s="45"/>
      <c r="C73" s="73"/>
      <c r="D73" s="73"/>
      <c r="E73" s="73"/>
      <c r="F73" s="73"/>
      <c r="G73" s="73"/>
      <c r="H73" s="73"/>
      <c r="I73" s="190"/>
      <c r="J73" s="73"/>
      <c r="K73" s="73"/>
      <c r="L73" s="71"/>
    </row>
    <row r="74" spans="2:12" s="1" customFormat="1" ht="18" customHeight="1">
      <c r="B74" s="45"/>
      <c r="C74" s="75" t="s">
        <v>23</v>
      </c>
      <c r="D74" s="73"/>
      <c r="E74" s="73"/>
      <c r="F74" s="192" t="str">
        <f>F12</f>
        <v xml:space="preserve"> </v>
      </c>
      <c r="G74" s="73"/>
      <c r="H74" s="73"/>
      <c r="I74" s="193" t="s">
        <v>25</v>
      </c>
      <c r="J74" s="84" t="str">
        <f>IF(J12="","",J12)</f>
        <v>1. 2. 2018</v>
      </c>
      <c r="K74" s="73"/>
      <c r="L74" s="71"/>
    </row>
    <row r="75" spans="2:12" s="1" customFormat="1" ht="6.95" customHeight="1">
      <c r="B75" s="45"/>
      <c r="C75" s="73"/>
      <c r="D75" s="73"/>
      <c r="E75" s="73"/>
      <c r="F75" s="73"/>
      <c r="G75" s="73"/>
      <c r="H75" s="73"/>
      <c r="I75" s="190"/>
      <c r="J75" s="73"/>
      <c r="K75" s="73"/>
      <c r="L75" s="71"/>
    </row>
    <row r="76" spans="2:12" s="1" customFormat="1" ht="13.5">
      <c r="B76" s="45"/>
      <c r="C76" s="75" t="s">
        <v>27</v>
      </c>
      <c r="D76" s="73"/>
      <c r="E76" s="73"/>
      <c r="F76" s="192" t="str">
        <f>E15</f>
        <v xml:space="preserve"> </v>
      </c>
      <c r="G76" s="73"/>
      <c r="H76" s="73"/>
      <c r="I76" s="193" t="s">
        <v>32</v>
      </c>
      <c r="J76" s="192" t="str">
        <f>E21</f>
        <v xml:space="preserve"> </v>
      </c>
      <c r="K76" s="73"/>
      <c r="L76" s="71"/>
    </row>
    <row r="77" spans="2:12" s="1" customFormat="1" ht="14.4" customHeight="1">
      <c r="B77" s="45"/>
      <c r="C77" s="75" t="s">
        <v>30</v>
      </c>
      <c r="D77" s="73"/>
      <c r="E77" s="73"/>
      <c r="F77" s="192" t="str">
        <f>IF(E18="","",E18)</f>
        <v/>
      </c>
      <c r="G77" s="73"/>
      <c r="H77" s="73"/>
      <c r="I77" s="190"/>
      <c r="J77" s="73"/>
      <c r="K77" s="73"/>
      <c r="L77" s="71"/>
    </row>
    <row r="78" spans="2:12" s="1" customFormat="1" ht="10.3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20" s="9" customFormat="1" ht="29.25" customHeight="1">
      <c r="B79" s="194"/>
      <c r="C79" s="195" t="s">
        <v>131</v>
      </c>
      <c r="D79" s="196" t="s">
        <v>54</v>
      </c>
      <c r="E79" s="196" t="s">
        <v>50</v>
      </c>
      <c r="F79" s="196" t="s">
        <v>132</v>
      </c>
      <c r="G79" s="196" t="s">
        <v>133</v>
      </c>
      <c r="H79" s="196" t="s">
        <v>134</v>
      </c>
      <c r="I79" s="197" t="s">
        <v>135</v>
      </c>
      <c r="J79" s="196" t="s">
        <v>103</v>
      </c>
      <c r="K79" s="198" t="s">
        <v>136</v>
      </c>
      <c r="L79" s="199"/>
      <c r="M79" s="101" t="s">
        <v>137</v>
      </c>
      <c r="N79" s="102" t="s">
        <v>39</v>
      </c>
      <c r="O79" s="102" t="s">
        <v>138</v>
      </c>
      <c r="P79" s="102" t="s">
        <v>139</v>
      </c>
      <c r="Q79" s="102" t="s">
        <v>140</v>
      </c>
      <c r="R79" s="102" t="s">
        <v>141</v>
      </c>
      <c r="S79" s="102" t="s">
        <v>142</v>
      </c>
      <c r="T79" s="103" t="s">
        <v>143</v>
      </c>
    </row>
    <row r="80" spans="2:63" s="1" customFormat="1" ht="29.25" customHeight="1">
      <c r="B80" s="45"/>
      <c r="C80" s="107" t="s">
        <v>104</v>
      </c>
      <c r="D80" s="73"/>
      <c r="E80" s="73"/>
      <c r="F80" s="73"/>
      <c r="G80" s="73"/>
      <c r="H80" s="73"/>
      <c r="I80" s="190"/>
      <c r="J80" s="200">
        <f>BK80</f>
        <v>0</v>
      </c>
      <c r="K80" s="73"/>
      <c r="L80" s="71"/>
      <c r="M80" s="104"/>
      <c r="N80" s="105"/>
      <c r="O80" s="105"/>
      <c r="P80" s="201">
        <f>P81+P96+P99+P102</f>
        <v>0</v>
      </c>
      <c r="Q80" s="105"/>
      <c r="R80" s="201">
        <f>R81+R96+R99+R102</f>
        <v>0</v>
      </c>
      <c r="S80" s="105"/>
      <c r="T80" s="202">
        <f>T81+T96+T99+T102</f>
        <v>0</v>
      </c>
      <c r="AT80" s="23" t="s">
        <v>68</v>
      </c>
      <c r="AU80" s="23" t="s">
        <v>105</v>
      </c>
      <c r="BK80" s="203">
        <f>BK81+BK96+BK99+BK102</f>
        <v>0</v>
      </c>
    </row>
    <row r="81" spans="2:63" s="10" customFormat="1" ht="37.4" customHeight="1">
      <c r="B81" s="204"/>
      <c r="C81" s="205"/>
      <c r="D81" s="206" t="s">
        <v>68</v>
      </c>
      <c r="E81" s="207" t="s">
        <v>1260</v>
      </c>
      <c r="F81" s="207" t="s">
        <v>1335</v>
      </c>
      <c r="G81" s="205"/>
      <c r="H81" s="205"/>
      <c r="I81" s="208"/>
      <c r="J81" s="209">
        <f>BK81</f>
        <v>0</v>
      </c>
      <c r="K81" s="205"/>
      <c r="L81" s="210"/>
      <c r="M81" s="211"/>
      <c r="N81" s="212"/>
      <c r="O81" s="212"/>
      <c r="P81" s="213">
        <f>SUM(P82:P95)</f>
        <v>0</v>
      </c>
      <c r="Q81" s="212"/>
      <c r="R81" s="213">
        <f>SUM(R82:R95)</f>
        <v>0</v>
      </c>
      <c r="S81" s="212"/>
      <c r="T81" s="214">
        <f>SUM(T82:T95)</f>
        <v>0</v>
      </c>
      <c r="AR81" s="215" t="s">
        <v>77</v>
      </c>
      <c r="AT81" s="216" t="s">
        <v>68</v>
      </c>
      <c r="AU81" s="216" t="s">
        <v>69</v>
      </c>
      <c r="AY81" s="215" t="s">
        <v>146</v>
      </c>
      <c r="BK81" s="217">
        <f>SUM(BK82:BK95)</f>
        <v>0</v>
      </c>
    </row>
    <row r="82" spans="2:65" s="1" customFormat="1" ht="25.5" customHeight="1">
      <c r="B82" s="45"/>
      <c r="C82" s="220" t="s">
        <v>77</v>
      </c>
      <c r="D82" s="220" t="s">
        <v>148</v>
      </c>
      <c r="E82" s="221" t="s">
        <v>1336</v>
      </c>
      <c r="F82" s="222" t="s">
        <v>1337</v>
      </c>
      <c r="G82" s="223" t="s">
        <v>1266</v>
      </c>
      <c r="H82" s="224">
        <v>1</v>
      </c>
      <c r="I82" s="225"/>
      <c r="J82" s="226">
        <f>ROUND(I82*H82,2)</f>
        <v>0</v>
      </c>
      <c r="K82" s="222" t="s">
        <v>21</v>
      </c>
      <c r="L82" s="71"/>
      <c r="M82" s="227" t="s">
        <v>21</v>
      </c>
      <c r="N82" s="228" t="s">
        <v>40</v>
      </c>
      <c r="O82" s="46"/>
      <c r="P82" s="229">
        <f>O82*H82</f>
        <v>0</v>
      </c>
      <c r="Q82" s="229">
        <v>0</v>
      </c>
      <c r="R82" s="229">
        <f>Q82*H82</f>
        <v>0</v>
      </c>
      <c r="S82" s="229">
        <v>0</v>
      </c>
      <c r="T82" s="230">
        <f>S82*H82</f>
        <v>0</v>
      </c>
      <c r="AR82" s="23" t="s">
        <v>161</v>
      </c>
      <c r="AT82" s="23" t="s">
        <v>148</v>
      </c>
      <c r="AU82" s="23" t="s">
        <v>77</v>
      </c>
      <c r="AY82" s="23" t="s">
        <v>146</v>
      </c>
      <c r="BE82" s="231">
        <f>IF(N82="základní",J82,0)</f>
        <v>0</v>
      </c>
      <c r="BF82" s="231">
        <f>IF(N82="snížená",J82,0)</f>
        <v>0</v>
      </c>
      <c r="BG82" s="231">
        <f>IF(N82="zákl. přenesená",J82,0)</f>
        <v>0</v>
      </c>
      <c r="BH82" s="231">
        <f>IF(N82="sníž. přenesená",J82,0)</f>
        <v>0</v>
      </c>
      <c r="BI82" s="231">
        <f>IF(N82="nulová",J82,0)</f>
        <v>0</v>
      </c>
      <c r="BJ82" s="23" t="s">
        <v>77</v>
      </c>
      <c r="BK82" s="231">
        <f>ROUND(I82*H82,2)</f>
        <v>0</v>
      </c>
      <c r="BL82" s="23" t="s">
        <v>161</v>
      </c>
      <c r="BM82" s="23" t="s">
        <v>79</v>
      </c>
    </row>
    <row r="83" spans="2:47" s="1" customFormat="1" ht="13.5">
      <c r="B83" s="45"/>
      <c r="C83" s="73"/>
      <c r="D83" s="232" t="s">
        <v>155</v>
      </c>
      <c r="E83" s="73"/>
      <c r="F83" s="233" t="s">
        <v>1337</v>
      </c>
      <c r="G83" s="73"/>
      <c r="H83" s="73"/>
      <c r="I83" s="190"/>
      <c r="J83" s="73"/>
      <c r="K83" s="73"/>
      <c r="L83" s="71"/>
      <c r="M83" s="234"/>
      <c r="N83" s="46"/>
      <c r="O83" s="46"/>
      <c r="P83" s="46"/>
      <c r="Q83" s="46"/>
      <c r="R83" s="46"/>
      <c r="S83" s="46"/>
      <c r="T83" s="94"/>
      <c r="AT83" s="23" t="s">
        <v>155</v>
      </c>
      <c r="AU83" s="23" t="s">
        <v>77</v>
      </c>
    </row>
    <row r="84" spans="2:65" s="1" customFormat="1" ht="16.5" customHeight="1">
      <c r="B84" s="45"/>
      <c r="C84" s="220" t="s">
        <v>79</v>
      </c>
      <c r="D84" s="220" t="s">
        <v>148</v>
      </c>
      <c r="E84" s="221" t="s">
        <v>1338</v>
      </c>
      <c r="F84" s="222" t="s">
        <v>1339</v>
      </c>
      <c r="G84" s="223" t="s">
        <v>1266</v>
      </c>
      <c r="H84" s="224">
        <v>2</v>
      </c>
      <c r="I84" s="225"/>
      <c r="J84" s="226">
        <f>ROUND(I84*H84,2)</f>
        <v>0</v>
      </c>
      <c r="K84" s="222" t="s">
        <v>21</v>
      </c>
      <c r="L84" s="71"/>
      <c r="M84" s="227" t="s">
        <v>21</v>
      </c>
      <c r="N84" s="228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161</v>
      </c>
      <c r="AT84" s="23" t="s">
        <v>148</v>
      </c>
      <c r="AU84" s="23" t="s">
        <v>77</v>
      </c>
      <c r="AY84" s="23" t="s">
        <v>146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161</v>
      </c>
      <c r="BM84" s="23" t="s">
        <v>161</v>
      </c>
    </row>
    <row r="85" spans="2:47" s="1" customFormat="1" ht="13.5">
      <c r="B85" s="45"/>
      <c r="C85" s="73"/>
      <c r="D85" s="232" t="s">
        <v>155</v>
      </c>
      <c r="E85" s="73"/>
      <c r="F85" s="233" t="s">
        <v>1339</v>
      </c>
      <c r="G85" s="73"/>
      <c r="H85" s="73"/>
      <c r="I85" s="190"/>
      <c r="J85" s="73"/>
      <c r="K85" s="73"/>
      <c r="L85" s="71"/>
      <c r="M85" s="234"/>
      <c r="N85" s="46"/>
      <c r="O85" s="46"/>
      <c r="P85" s="46"/>
      <c r="Q85" s="46"/>
      <c r="R85" s="46"/>
      <c r="S85" s="46"/>
      <c r="T85" s="94"/>
      <c r="AT85" s="23" t="s">
        <v>155</v>
      </c>
      <c r="AU85" s="23" t="s">
        <v>77</v>
      </c>
    </row>
    <row r="86" spans="2:65" s="1" customFormat="1" ht="16.5" customHeight="1">
      <c r="B86" s="45"/>
      <c r="C86" s="220" t="s">
        <v>164</v>
      </c>
      <c r="D86" s="220" t="s">
        <v>148</v>
      </c>
      <c r="E86" s="221" t="s">
        <v>1340</v>
      </c>
      <c r="F86" s="222" t="s">
        <v>1341</v>
      </c>
      <c r="G86" s="223" t="s">
        <v>1266</v>
      </c>
      <c r="H86" s="224">
        <v>1</v>
      </c>
      <c r="I86" s="225"/>
      <c r="J86" s="226">
        <f>ROUND(I86*H86,2)</f>
        <v>0</v>
      </c>
      <c r="K86" s="222" t="s">
        <v>21</v>
      </c>
      <c r="L86" s="71"/>
      <c r="M86" s="227" t="s">
        <v>21</v>
      </c>
      <c r="N86" s="228" t="s">
        <v>40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161</v>
      </c>
      <c r="AT86" s="23" t="s">
        <v>148</v>
      </c>
      <c r="AU86" s="23" t="s">
        <v>77</v>
      </c>
      <c r="AY86" s="23" t="s">
        <v>146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77</v>
      </c>
      <c r="BK86" s="231">
        <f>ROUND(I86*H86,2)</f>
        <v>0</v>
      </c>
      <c r="BL86" s="23" t="s">
        <v>161</v>
      </c>
      <c r="BM86" s="23" t="s">
        <v>180</v>
      </c>
    </row>
    <row r="87" spans="2:47" s="1" customFormat="1" ht="13.5">
      <c r="B87" s="45"/>
      <c r="C87" s="73"/>
      <c r="D87" s="232" t="s">
        <v>155</v>
      </c>
      <c r="E87" s="73"/>
      <c r="F87" s="233" t="s">
        <v>1341</v>
      </c>
      <c r="G87" s="73"/>
      <c r="H87" s="73"/>
      <c r="I87" s="190"/>
      <c r="J87" s="73"/>
      <c r="K87" s="73"/>
      <c r="L87" s="71"/>
      <c r="M87" s="234"/>
      <c r="N87" s="46"/>
      <c r="O87" s="46"/>
      <c r="P87" s="46"/>
      <c r="Q87" s="46"/>
      <c r="R87" s="46"/>
      <c r="S87" s="46"/>
      <c r="T87" s="94"/>
      <c r="AT87" s="23" t="s">
        <v>155</v>
      </c>
      <c r="AU87" s="23" t="s">
        <v>77</v>
      </c>
    </row>
    <row r="88" spans="2:65" s="1" customFormat="1" ht="16.5" customHeight="1">
      <c r="B88" s="45"/>
      <c r="C88" s="220" t="s">
        <v>161</v>
      </c>
      <c r="D88" s="220" t="s">
        <v>148</v>
      </c>
      <c r="E88" s="221" t="s">
        <v>1342</v>
      </c>
      <c r="F88" s="222" t="s">
        <v>1343</v>
      </c>
      <c r="G88" s="223" t="s">
        <v>1266</v>
      </c>
      <c r="H88" s="224">
        <v>1</v>
      </c>
      <c r="I88" s="225"/>
      <c r="J88" s="226">
        <f>ROUND(I88*H88,2)</f>
        <v>0</v>
      </c>
      <c r="K88" s="222" t="s">
        <v>21</v>
      </c>
      <c r="L88" s="71"/>
      <c r="M88" s="227" t="s">
        <v>21</v>
      </c>
      <c r="N88" s="228" t="s">
        <v>40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161</v>
      </c>
      <c r="AT88" s="23" t="s">
        <v>148</v>
      </c>
      <c r="AU88" s="23" t="s">
        <v>77</v>
      </c>
      <c r="AY88" s="23" t="s">
        <v>146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77</v>
      </c>
      <c r="BK88" s="231">
        <f>ROUND(I88*H88,2)</f>
        <v>0</v>
      </c>
      <c r="BL88" s="23" t="s">
        <v>161</v>
      </c>
      <c r="BM88" s="23" t="s">
        <v>193</v>
      </c>
    </row>
    <row r="89" spans="2:47" s="1" customFormat="1" ht="13.5">
      <c r="B89" s="45"/>
      <c r="C89" s="73"/>
      <c r="D89" s="232" t="s">
        <v>155</v>
      </c>
      <c r="E89" s="73"/>
      <c r="F89" s="233" t="s">
        <v>1343</v>
      </c>
      <c r="G89" s="73"/>
      <c r="H89" s="73"/>
      <c r="I89" s="190"/>
      <c r="J89" s="73"/>
      <c r="K89" s="73"/>
      <c r="L89" s="71"/>
      <c r="M89" s="234"/>
      <c r="N89" s="46"/>
      <c r="O89" s="46"/>
      <c r="P89" s="46"/>
      <c r="Q89" s="46"/>
      <c r="R89" s="46"/>
      <c r="S89" s="46"/>
      <c r="T89" s="94"/>
      <c r="AT89" s="23" t="s">
        <v>155</v>
      </c>
      <c r="AU89" s="23" t="s">
        <v>77</v>
      </c>
    </row>
    <row r="90" spans="2:65" s="1" customFormat="1" ht="16.5" customHeight="1">
      <c r="B90" s="45"/>
      <c r="C90" s="220" t="s">
        <v>175</v>
      </c>
      <c r="D90" s="220" t="s">
        <v>148</v>
      </c>
      <c r="E90" s="221" t="s">
        <v>1344</v>
      </c>
      <c r="F90" s="222" t="s">
        <v>1345</v>
      </c>
      <c r="G90" s="223" t="s">
        <v>1277</v>
      </c>
      <c r="H90" s="224">
        <v>5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161</v>
      </c>
      <c r="AT90" s="23" t="s">
        <v>148</v>
      </c>
      <c r="AU90" s="23" t="s">
        <v>77</v>
      </c>
      <c r="AY90" s="23" t="s">
        <v>146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161</v>
      </c>
      <c r="BM90" s="23" t="s">
        <v>89</v>
      </c>
    </row>
    <row r="91" spans="2:47" s="1" customFormat="1" ht="13.5">
      <c r="B91" s="45"/>
      <c r="C91" s="73"/>
      <c r="D91" s="232" t="s">
        <v>155</v>
      </c>
      <c r="E91" s="73"/>
      <c r="F91" s="233" t="s">
        <v>1345</v>
      </c>
      <c r="G91" s="73"/>
      <c r="H91" s="73"/>
      <c r="I91" s="190"/>
      <c r="J91" s="73"/>
      <c r="K91" s="73"/>
      <c r="L91" s="71"/>
      <c r="M91" s="234"/>
      <c r="N91" s="46"/>
      <c r="O91" s="46"/>
      <c r="P91" s="46"/>
      <c r="Q91" s="46"/>
      <c r="R91" s="46"/>
      <c r="S91" s="46"/>
      <c r="T91" s="94"/>
      <c r="AT91" s="23" t="s">
        <v>155</v>
      </c>
      <c r="AU91" s="23" t="s">
        <v>77</v>
      </c>
    </row>
    <row r="92" spans="2:65" s="1" customFormat="1" ht="16.5" customHeight="1">
      <c r="B92" s="45"/>
      <c r="C92" s="220" t="s">
        <v>180</v>
      </c>
      <c r="D92" s="220" t="s">
        <v>148</v>
      </c>
      <c r="E92" s="221" t="s">
        <v>1346</v>
      </c>
      <c r="F92" s="222" t="s">
        <v>1347</v>
      </c>
      <c r="G92" s="223" t="s">
        <v>1266</v>
      </c>
      <c r="H92" s="224">
        <v>1</v>
      </c>
      <c r="I92" s="225"/>
      <c r="J92" s="226">
        <f>ROUND(I92*H92,2)</f>
        <v>0</v>
      </c>
      <c r="K92" s="222" t="s">
        <v>21</v>
      </c>
      <c r="L92" s="71"/>
      <c r="M92" s="227" t="s">
        <v>21</v>
      </c>
      <c r="N92" s="228" t="s">
        <v>40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161</v>
      </c>
      <c r="AT92" s="23" t="s">
        <v>148</v>
      </c>
      <c r="AU92" s="23" t="s">
        <v>77</v>
      </c>
      <c r="AY92" s="23" t="s">
        <v>146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77</v>
      </c>
      <c r="BK92" s="231">
        <f>ROUND(I92*H92,2)</f>
        <v>0</v>
      </c>
      <c r="BL92" s="23" t="s">
        <v>161</v>
      </c>
      <c r="BM92" s="23" t="s">
        <v>219</v>
      </c>
    </row>
    <row r="93" spans="2:47" s="1" customFormat="1" ht="13.5">
      <c r="B93" s="45"/>
      <c r="C93" s="73"/>
      <c r="D93" s="232" t="s">
        <v>155</v>
      </c>
      <c r="E93" s="73"/>
      <c r="F93" s="233" t="s">
        <v>1347</v>
      </c>
      <c r="G93" s="73"/>
      <c r="H93" s="73"/>
      <c r="I93" s="190"/>
      <c r="J93" s="73"/>
      <c r="K93" s="73"/>
      <c r="L93" s="71"/>
      <c r="M93" s="234"/>
      <c r="N93" s="46"/>
      <c r="O93" s="46"/>
      <c r="P93" s="46"/>
      <c r="Q93" s="46"/>
      <c r="R93" s="46"/>
      <c r="S93" s="46"/>
      <c r="T93" s="94"/>
      <c r="AT93" s="23" t="s">
        <v>155</v>
      </c>
      <c r="AU93" s="23" t="s">
        <v>77</v>
      </c>
    </row>
    <row r="94" spans="2:65" s="1" customFormat="1" ht="16.5" customHeight="1">
      <c r="B94" s="45"/>
      <c r="C94" s="220" t="s">
        <v>187</v>
      </c>
      <c r="D94" s="220" t="s">
        <v>148</v>
      </c>
      <c r="E94" s="221" t="s">
        <v>1348</v>
      </c>
      <c r="F94" s="222" t="s">
        <v>1349</v>
      </c>
      <c r="G94" s="223" t="s">
        <v>1266</v>
      </c>
      <c r="H94" s="224">
        <v>1</v>
      </c>
      <c r="I94" s="225"/>
      <c r="J94" s="226">
        <f>ROUND(I94*H94,2)</f>
        <v>0</v>
      </c>
      <c r="K94" s="222" t="s">
        <v>21</v>
      </c>
      <c r="L94" s="71"/>
      <c r="M94" s="227" t="s">
        <v>21</v>
      </c>
      <c r="N94" s="228" t="s">
        <v>40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161</v>
      </c>
      <c r="AT94" s="23" t="s">
        <v>148</v>
      </c>
      <c r="AU94" s="23" t="s">
        <v>77</v>
      </c>
      <c r="AY94" s="23" t="s">
        <v>146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77</v>
      </c>
      <c r="BK94" s="231">
        <f>ROUND(I94*H94,2)</f>
        <v>0</v>
      </c>
      <c r="BL94" s="23" t="s">
        <v>161</v>
      </c>
      <c r="BM94" s="23" t="s">
        <v>231</v>
      </c>
    </row>
    <row r="95" spans="2:47" s="1" customFormat="1" ht="13.5">
      <c r="B95" s="45"/>
      <c r="C95" s="73"/>
      <c r="D95" s="232" t="s">
        <v>155</v>
      </c>
      <c r="E95" s="73"/>
      <c r="F95" s="233" t="s">
        <v>1349</v>
      </c>
      <c r="G95" s="73"/>
      <c r="H95" s="73"/>
      <c r="I95" s="190"/>
      <c r="J95" s="73"/>
      <c r="K95" s="73"/>
      <c r="L95" s="71"/>
      <c r="M95" s="234"/>
      <c r="N95" s="46"/>
      <c r="O95" s="46"/>
      <c r="P95" s="46"/>
      <c r="Q95" s="46"/>
      <c r="R95" s="46"/>
      <c r="S95" s="46"/>
      <c r="T95" s="94"/>
      <c r="AT95" s="23" t="s">
        <v>155</v>
      </c>
      <c r="AU95" s="23" t="s">
        <v>77</v>
      </c>
    </row>
    <row r="96" spans="2:63" s="10" customFormat="1" ht="37.4" customHeight="1">
      <c r="B96" s="204"/>
      <c r="C96" s="205"/>
      <c r="D96" s="206" t="s">
        <v>68</v>
      </c>
      <c r="E96" s="207" t="s">
        <v>1262</v>
      </c>
      <c r="F96" s="207" t="s">
        <v>1350</v>
      </c>
      <c r="G96" s="205"/>
      <c r="H96" s="205"/>
      <c r="I96" s="208"/>
      <c r="J96" s="209">
        <f>BK96</f>
        <v>0</v>
      </c>
      <c r="K96" s="205"/>
      <c r="L96" s="210"/>
      <c r="M96" s="211"/>
      <c r="N96" s="212"/>
      <c r="O96" s="212"/>
      <c r="P96" s="213">
        <f>SUM(P97:P98)</f>
        <v>0</v>
      </c>
      <c r="Q96" s="212"/>
      <c r="R96" s="213">
        <f>SUM(R97:R98)</f>
        <v>0</v>
      </c>
      <c r="S96" s="212"/>
      <c r="T96" s="214">
        <f>SUM(T97:T98)</f>
        <v>0</v>
      </c>
      <c r="AR96" s="215" t="s">
        <v>77</v>
      </c>
      <c r="AT96" s="216" t="s">
        <v>68</v>
      </c>
      <c r="AU96" s="216" t="s">
        <v>69</v>
      </c>
      <c r="AY96" s="215" t="s">
        <v>146</v>
      </c>
      <c r="BK96" s="217">
        <f>SUM(BK97:BK98)</f>
        <v>0</v>
      </c>
    </row>
    <row r="97" spans="2:65" s="1" customFormat="1" ht="16.5" customHeight="1">
      <c r="B97" s="45"/>
      <c r="C97" s="220" t="s">
        <v>193</v>
      </c>
      <c r="D97" s="220" t="s">
        <v>148</v>
      </c>
      <c r="E97" s="221" t="s">
        <v>1351</v>
      </c>
      <c r="F97" s="222" t="s">
        <v>1352</v>
      </c>
      <c r="G97" s="223" t="s">
        <v>1181</v>
      </c>
      <c r="H97" s="224">
        <v>3</v>
      </c>
      <c r="I97" s="225"/>
      <c r="J97" s="226">
        <f>ROUND(I97*H97,2)</f>
        <v>0</v>
      </c>
      <c r="K97" s="222" t="s">
        <v>21</v>
      </c>
      <c r="L97" s="71"/>
      <c r="M97" s="227" t="s">
        <v>21</v>
      </c>
      <c r="N97" s="228" t="s">
        <v>40</v>
      </c>
      <c r="O97" s="46"/>
      <c r="P97" s="229">
        <f>O97*H97</f>
        <v>0</v>
      </c>
      <c r="Q97" s="229">
        <v>0</v>
      </c>
      <c r="R97" s="229">
        <f>Q97*H97</f>
        <v>0</v>
      </c>
      <c r="S97" s="229">
        <v>0</v>
      </c>
      <c r="T97" s="230">
        <f>S97*H97</f>
        <v>0</v>
      </c>
      <c r="AR97" s="23" t="s">
        <v>161</v>
      </c>
      <c r="AT97" s="23" t="s">
        <v>148</v>
      </c>
      <c r="AU97" s="23" t="s">
        <v>77</v>
      </c>
      <c r="AY97" s="23" t="s">
        <v>146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23" t="s">
        <v>77</v>
      </c>
      <c r="BK97" s="231">
        <f>ROUND(I97*H97,2)</f>
        <v>0</v>
      </c>
      <c r="BL97" s="23" t="s">
        <v>161</v>
      </c>
      <c r="BM97" s="23" t="s">
        <v>153</v>
      </c>
    </row>
    <row r="98" spans="2:47" s="1" customFormat="1" ht="13.5">
      <c r="B98" s="45"/>
      <c r="C98" s="73"/>
      <c r="D98" s="232" t="s">
        <v>155</v>
      </c>
      <c r="E98" s="73"/>
      <c r="F98" s="233" t="s">
        <v>1352</v>
      </c>
      <c r="G98" s="73"/>
      <c r="H98" s="73"/>
      <c r="I98" s="190"/>
      <c r="J98" s="73"/>
      <c r="K98" s="73"/>
      <c r="L98" s="71"/>
      <c r="M98" s="234"/>
      <c r="N98" s="46"/>
      <c r="O98" s="46"/>
      <c r="P98" s="46"/>
      <c r="Q98" s="46"/>
      <c r="R98" s="46"/>
      <c r="S98" s="46"/>
      <c r="T98" s="94"/>
      <c r="AT98" s="23" t="s">
        <v>155</v>
      </c>
      <c r="AU98" s="23" t="s">
        <v>77</v>
      </c>
    </row>
    <row r="99" spans="2:63" s="10" customFormat="1" ht="37.4" customHeight="1">
      <c r="B99" s="204"/>
      <c r="C99" s="205"/>
      <c r="D99" s="206" t="s">
        <v>68</v>
      </c>
      <c r="E99" s="207" t="s">
        <v>1273</v>
      </c>
      <c r="F99" s="207" t="s">
        <v>1353</v>
      </c>
      <c r="G99" s="205"/>
      <c r="H99" s="205"/>
      <c r="I99" s="208"/>
      <c r="J99" s="209">
        <f>BK99</f>
        <v>0</v>
      </c>
      <c r="K99" s="205"/>
      <c r="L99" s="210"/>
      <c r="M99" s="211"/>
      <c r="N99" s="212"/>
      <c r="O99" s="212"/>
      <c r="P99" s="213">
        <f>SUM(P100:P101)</f>
        <v>0</v>
      </c>
      <c r="Q99" s="212"/>
      <c r="R99" s="213">
        <f>SUM(R100:R101)</f>
        <v>0</v>
      </c>
      <c r="S99" s="212"/>
      <c r="T99" s="214">
        <f>SUM(T100:T101)</f>
        <v>0</v>
      </c>
      <c r="AR99" s="215" t="s">
        <v>77</v>
      </c>
      <c r="AT99" s="216" t="s">
        <v>68</v>
      </c>
      <c r="AU99" s="216" t="s">
        <v>69</v>
      </c>
      <c r="AY99" s="215" t="s">
        <v>146</v>
      </c>
      <c r="BK99" s="217">
        <f>SUM(BK100:BK101)</f>
        <v>0</v>
      </c>
    </row>
    <row r="100" spans="2:65" s="1" customFormat="1" ht="16.5" customHeight="1">
      <c r="B100" s="45"/>
      <c r="C100" s="220" t="s">
        <v>200</v>
      </c>
      <c r="D100" s="220" t="s">
        <v>148</v>
      </c>
      <c r="E100" s="221" t="s">
        <v>1354</v>
      </c>
      <c r="F100" s="222" t="s">
        <v>1355</v>
      </c>
      <c r="G100" s="223" t="s">
        <v>151</v>
      </c>
      <c r="H100" s="224">
        <v>3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40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161</v>
      </c>
      <c r="AT100" s="23" t="s">
        <v>148</v>
      </c>
      <c r="AU100" s="23" t="s">
        <v>77</v>
      </c>
      <c r="AY100" s="23" t="s">
        <v>146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77</v>
      </c>
      <c r="BK100" s="231">
        <f>ROUND(I100*H100,2)</f>
        <v>0</v>
      </c>
      <c r="BL100" s="23" t="s">
        <v>161</v>
      </c>
      <c r="BM100" s="23" t="s">
        <v>252</v>
      </c>
    </row>
    <row r="101" spans="2:47" s="1" customFormat="1" ht="13.5">
      <c r="B101" s="45"/>
      <c r="C101" s="73"/>
      <c r="D101" s="232" t="s">
        <v>155</v>
      </c>
      <c r="E101" s="73"/>
      <c r="F101" s="233" t="s">
        <v>1355</v>
      </c>
      <c r="G101" s="73"/>
      <c r="H101" s="73"/>
      <c r="I101" s="190"/>
      <c r="J101" s="73"/>
      <c r="K101" s="73"/>
      <c r="L101" s="71"/>
      <c r="M101" s="234"/>
      <c r="N101" s="46"/>
      <c r="O101" s="46"/>
      <c r="P101" s="46"/>
      <c r="Q101" s="46"/>
      <c r="R101" s="46"/>
      <c r="S101" s="46"/>
      <c r="T101" s="94"/>
      <c r="AT101" s="23" t="s">
        <v>155</v>
      </c>
      <c r="AU101" s="23" t="s">
        <v>77</v>
      </c>
    </row>
    <row r="102" spans="2:63" s="10" customFormat="1" ht="37.4" customHeight="1">
      <c r="B102" s="204"/>
      <c r="C102" s="205"/>
      <c r="D102" s="206" t="s">
        <v>68</v>
      </c>
      <c r="E102" s="207" t="s">
        <v>1292</v>
      </c>
      <c r="F102" s="207" t="s">
        <v>1356</v>
      </c>
      <c r="G102" s="205"/>
      <c r="H102" s="205"/>
      <c r="I102" s="208"/>
      <c r="J102" s="209">
        <f>BK102</f>
        <v>0</v>
      </c>
      <c r="K102" s="205"/>
      <c r="L102" s="210"/>
      <c r="M102" s="211"/>
      <c r="N102" s="212"/>
      <c r="O102" s="212"/>
      <c r="P102" s="213">
        <f>SUM(P103:P116)</f>
        <v>0</v>
      </c>
      <c r="Q102" s="212"/>
      <c r="R102" s="213">
        <f>SUM(R103:R116)</f>
        <v>0</v>
      </c>
      <c r="S102" s="212"/>
      <c r="T102" s="214">
        <f>SUM(T103:T116)</f>
        <v>0</v>
      </c>
      <c r="AR102" s="215" t="s">
        <v>77</v>
      </c>
      <c r="AT102" s="216" t="s">
        <v>68</v>
      </c>
      <c r="AU102" s="216" t="s">
        <v>69</v>
      </c>
      <c r="AY102" s="215" t="s">
        <v>146</v>
      </c>
      <c r="BK102" s="217">
        <f>SUM(BK103:BK116)</f>
        <v>0</v>
      </c>
    </row>
    <row r="103" spans="2:65" s="1" customFormat="1" ht="16.5" customHeight="1">
      <c r="B103" s="45"/>
      <c r="C103" s="220" t="s">
        <v>89</v>
      </c>
      <c r="D103" s="220" t="s">
        <v>148</v>
      </c>
      <c r="E103" s="221" t="s">
        <v>1357</v>
      </c>
      <c r="F103" s="222" t="s">
        <v>1358</v>
      </c>
      <c r="G103" s="223" t="s">
        <v>1266</v>
      </c>
      <c r="H103" s="224">
        <v>1</v>
      </c>
      <c r="I103" s="225"/>
      <c r="J103" s="226">
        <f>ROUND(I103*H103,2)</f>
        <v>0</v>
      </c>
      <c r="K103" s="222" t="s">
        <v>21</v>
      </c>
      <c r="L103" s="71"/>
      <c r="M103" s="227" t="s">
        <v>21</v>
      </c>
      <c r="N103" s="228" t="s">
        <v>40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161</v>
      </c>
      <c r="AT103" s="23" t="s">
        <v>148</v>
      </c>
      <c r="AU103" s="23" t="s">
        <v>77</v>
      </c>
      <c r="AY103" s="23" t="s">
        <v>146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77</v>
      </c>
      <c r="BK103" s="231">
        <f>ROUND(I103*H103,2)</f>
        <v>0</v>
      </c>
      <c r="BL103" s="23" t="s">
        <v>161</v>
      </c>
      <c r="BM103" s="23" t="s">
        <v>266</v>
      </c>
    </row>
    <row r="104" spans="2:47" s="1" customFormat="1" ht="13.5">
      <c r="B104" s="45"/>
      <c r="C104" s="73"/>
      <c r="D104" s="232" t="s">
        <v>155</v>
      </c>
      <c r="E104" s="73"/>
      <c r="F104" s="233" t="s">
        <v>1358</v>
      </c>
      <c r="G104" s="73"/>
      <c r="H104" s="73"/>
      <c r="I104" s="190"/>
      <c r="J104" s="73"/>
      <c r="K104" s="73"/>
      <c r="L104" s="71"/>
      <c r="M104" s="234"/>
      <c r="N104" s="46"/>
      <c r="O104" s="46"/>
      <c r="P104" s="46"/>
      <c r="Q104" s="46"/>
      <c r="R104" s="46"/>
      <c r="S104" s="46"/>
      <c r="T104" s="94"/>
      <c r="AT104" s="23" t="s">
        <v>155</v>
      </c>
      <c r="AU104" s="23" t="s">
        <v>77</v>
      </c>
    </row>
    <row r="105" spans="2:65" s="1" customFormat="1" ht="16.5" customHeight="1">
      <c r="B105" s="45"/>
      <c r="C105" s="220" t="s">
        <v>212</v>
      </c>
      <c r="D105" s="220" t="s">
        <v>148</v>
      </c>
      <c r="E105" s="221" t="s">
        <v>1359</v>
      </c>
      <c r="F105" s="222" t="s">
        <v>1360</v>
      </c>
      <c r="G105" s="223" t="s">
        <v>1266</v>
      </c>
      <c r="H105" s="224">
        <v>1</v>
      </c>
      <c r="I105" s="225"/>
      <c r="J105" s="226">
        <f>ROUND(I105*H105,2)</f>
        <v>0</v>
      </c>
      <c r="K105" s="222" t="s">
        <v>21</v>
      </c>
      <c r="L105" s="71"/>
      <c r="M105" s="227" t="s">
        <v>21</v>
      </c>
      <c r="N105" s="228" t="s">
        <v>40</v>
      </c>
      <c r="O105" s="46"/>
      <c r="P105" s="229">
        <f>O105*H105</f>
        <v>0</v>
      </c>
      <c r="Q105" s="229">
        <v>0</v>
      </c>
      <c r="R105" s="229">
        <f>Q105*H105</f>
        <v>0</v>
      </c>
      <c r="S105" s="229">
        <v>0</v>
      </c>
      <c r="T105" s="230">
        <f>S105*H105</f>
        <v>0</v>
      </c>
      <c r="AR105" s="23" t="s">
        <v>161</v>
      </c>
      <c r="AT105" s="23" t="s">
        <v>148</v>
      </c>
      <c r="AU105" s="23" t="s">
        <v>77</v>
      </c>
      <c r="AY105" s="23" t="s">
        <v>146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23" t="s">
        <v>77</v>
      </c>
      <c r="BK105" s="231">
        <f>ROUND(I105*H105,2)</f>
        <v>0</v>
      </c>
      <c r="BL105" s="23" t="s">
        <v>161</v>
      </c>
      <c r="BM105" s="23" t="s">
        <v>281</v>
      </c>
    </row>
    <row r="106" spans="2:47" s="1" customFormat="1" ht="13.5">
      <c r="B106" s="45"/>
      <c r="C106" s="73"/>
      <c r="D106" s="232" t="s">
        <v>155</v>
      </c>
      <c r="E106" s="73"/>
      <c r="F106" s="233" t="s">
        <v>1360</v>
      </c>
      <c r="G106" s="73"/>
      <c r="H106" s="73"/>
      <c r="I106" s="190"/>
      <c r="J106" s="73"/>
      <c r="K106" s="73"/>
      <c r="L106" s="71"/>
      <c r="M106" s="234"/>
      <c r="N106" s="46"/>
      <c r="O106" s="46"/>
      <c r="P106" s="46"/>
      <c r="Q106" s="46"/>
      <c r="R106" s="46"/>
      <c r="S106" s="46"/>
      <c r="T106" s="94"/>
      <c r="AT106" s="23" t="s">
        <v>155</v>
      </c>
      <c r="AU106" s="23" t="s">
        <v>77</v>
      </c>
    </row>
    <row r="107" spans="2:65" s="1" customFormat="1" ht="16.5" customHeight="1">
      <c r="B107" s="45"/>
      <c r="C107" s="220" t="s">
        <v>219</v>
      </c>
      <c r="D107" s="220" t="s">
        <v>148</v>
      </c>
      <c r="E107" s="221" t="s">
        <v>1361</v>
      </c>
      <c r="F107" s="222" t="s">
        <v>1362</v>
      </c>
      <c r="G107" s="223" t="s">
        <v>1266</v>
      </c>
      <c r="H107" s="224">
        <v>1</v>
      </c>
      <c r="I107" s="225"/>
      <c r="J107" s="226">
        <f>ROUND(I107*H107,2)</f>
        <v>0</v>
      </c>
      <c r="K107" s="222" t="s">
        <v>21</v>
      </c>
      <c r="L107" s="71"/>
      <c r="M107" s="227" t="s">
        <v>21</v>
      </c>
      <c r="N107" s="228" t="s">
        <v>40</v>
      </c>
      <c r="O107" s="46"/>
      <c r="P107" s="229">
        <f>O107*H107</f>
        <v>0</v>
      </c>
      <c r="Q107" s="229">
        <v>0</v>
      </c>
      <c r="R107" s="229">
        <f>Q107*H107</f>
        <v>0</v>
      </c>
      <c r="S107" s="229">
        <v>0</v>
      </c>
      <c r="T107" s="230">
        <f>S107*H107</f>
        <v>0</v>
      </c>
      <c r="AR107" s="23" t="s">
        <v>161</v>
      </c>
      <c r="AT107" s="23" t="s">
        <v>148</v>
      </c>
      <c r="AU107" s="23" t="s">
        <v>77</v>
      </c>
      <c r="AY107" s="23" t="s">
        <v>146</v>
      </c>
      <c r="BE107" s="231">
        <f>IF(N107="základní",J107,0)</f>
        <v>0</v>
      </c>
      <c r="BF107" s="231">
        <f>IF(N107="snížená",J107,0)</f>
        <v>0</v>
      </c>
      <c r="BG107" s="231">
        <f>IF(N107="zákl. přenesená",J107,0)</f>
        <v>0</v>
      </c>
      <c r="BH107" s="231">
        <f>IF(N107="sníž. přenesená",J107,0)</f>
        <v>0</v>
      </c>
      <c r="BI107" s="231">
        <f>IF(N107="nulová",J107,0)</f>
        <v>0</v>
      </c>
      <c r="BJ107" s="23" t="s">
        <v>77</v>
      </c>
      <c r="BK107" s="231">
        <f>ROUND(I107*H107,2)</f>
        <v>0</v>
      </c>
      <c r="BL107" s="23" t="s">
        <v>161</v>
      </c>
      <c r="BM107" s="23" t="s">
        <v>296</v>
      </c>
    </row>
    <row r="108" spans="2:47" s="1" customFormat="1" ht="13.5">
      <c r="B108" s="45"/>
      <c r="C108" s="73"/>
      <c r="D108" s="232" t="s">
        <v>155</v>
      </c>
      <c r="E108" s="73"/>
      <c r="F108" s="233" t="s">
        <v>1362</v>
      </c>
      <c r="G108" s="73"/>
      <c r="H108" s="73"/>
      <c r="I108" s="190"/>
      <c r="J108" s="73"/>
      <c r="K108" s="73"/>
      <c r="L108" s="71"/>
      <c r="M108" s="234"/>
      <c r="N108" s="46"/>
      <c r="O108" s="46"/>
      <c r="P108" s="46"/>
      <c r="Q108" s="46"/>
      <c r="R108" s="46"/>
      <c r="S108" s="46"/>
      <c r="T108" s="94"/>
      <c r="AT108" s="23" t="s">
        <v>155</v>
      </c>
      <c r="AU108" s="23" t="s">
        <v>77</v>
      </c>
    </row>
    <row r="109" spans="2:65" s="1" customFormat="1" ht="16.5" customHeight="1">
      <c r="B109" s="45"/>
      <c r="C109" s="220" t="s">
        <v>226</v>
      </c>
      <c r="D109" s="220" t="s">
        <v>148</v>
      </c>
      <c r="E109" s="221" t="s">
        <v>1363</v>
      </c>
      <c r="F109" s="222" t="s">
        <v>1364</v>
      </c>
      <c r="G109" s="223" t="s">
        <v>1266</v>
      </c>
      <c r="H109" s="224">
        <v>1</v>
      </c>
      <c r="I109" s="225"/>
      <c r="J109" s="226">
        <f>ROUND(I109*H109,2)</f>
        <v>0</v>
      </c>
      <c r="K109" s="222" t="s">
        <v>21</v>
      </c>
      <c r="L109" s="71"/>
      <c r="M109" s="227" t="s">
        <v>21</v>
      </c>
      <c r="N109" s="228" t="s">
        <v>40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</v>
      </c>
      <c r="T109" s="230">
        <f>S109*H109</f>
        <v>0</v>
      </c>
      <c r="AR109" s="23" t="s">
        <v>161</v>
      </c>
      <c r="AT109" s="23" t="s">
        <v>148</v>
      </c>
      <c r="AU109" s="23" t="s">
        <v>77</v>
      </c>
      <c r="AY109" s="23" t="s">
        <v>146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77</v>
      </c>
      <c r="BK109" s="231">
        <f>ROUND(I109*H109,2)</f>
        <v>0</v>
      </c>
      <c r="BL109" s="23" t="s">
        <v>161</v>
      </c>
      <c r="BM109" s="23" t="s">
        <v>309</v>
      </c>
    </row>
    <row r="110" spans="2:47" s="1" customFormat="1" ht="13.5">
      <c r="B110" s="45"/>
      <c r="C110" s="73"/>
      <c r="D110" s="232" t="s">
        <v>155</v>
      </c>
      <c r="E110" s="73"/>
      <c r="F110" s="233" t="s">
        <v>1364</v>
      </c>
      <c r="G110" s="73"/>
      <c r="H110" s="73"/>
      <c r="I110" s="190"/>
      <c r="J110" s="73"/>
      <c r="K110" s="73"/>
      <c r="L110" s="71"/>
      <c r="M110" s="234"/>
      <c r="N110" s="46"/>
      <c r="O110" s="46"/>
      <c r="P110" s="46"/>
      <c r="Q110" s="46"/>
      <c r="R110" s="46"/>
      <c r="S110" s="46"/>
      <c r="T110" s="94"/>
      <c r="AT110" s="23" t="s">
        <v>155</v>
      </c>
      <c r="AU110" s="23" t="s">
        <v>77</v>
      </c>
    </row>
    <row r="111" spans="2:65" s="1" customFormat="1" ht="16.5" customHeight="1">
      <c r="B111" s="45"/>
      <c r="C111" s="220" t="s">
        <v>231</v>
      </c>
      <c r="D111" s="220" t="s">
        <v>148</v>
      </c>
      <c r="E111" s="221" t="s">
        <v>1365</v>
      </c>
      <c r="F111" s="222" t="s">
        <v>1366</v>
      </c>
      <c r="G111" s="223" t="s">
        <v>1266</v>
      </c>
      <c r="H111" s="224">
        <v>1</v>
      </c>
      <c r="I111" s="225"/>
      <c r="J111" s="226">
        <f>ROUND(I111*H111,2)</f>
        <v>0</v>
      </c>
      <c r="K111" s="222" t="s">
        <v>21</v>
      </c>
      <c r="L111" s="71"/>
      <c r="M111" s="227" t="s">
        <v>21</v>
      </c>
      <c r="N111" s="228" t="s">
        <v>40</v>
      </c>
      <c r="O111" s="46"/>
      <c r="P111" s="229">
        <f>O111*H111</f>
        <v>0</v>
      </c>
      <c r="Q111" s="229">
        <v>0</v>
      </c>
      <c r="R111" s="229">
        <f>Q111*H111</f>
        <v>0</v>
      </c>
      <c r="S111" s="229">
        <v>0</v>
      </c>
      <c r="T111" s="230">
        <f>S111*H111</f>
        <v>0</v>
      </c>
      <c r="AR111" s="23" t="s">
        <v>161</v>
      </c>
      <c r="AT111" s="23" t="s">
        <v>148</v>
      </c>
      <c r="AU111" s="23" t="s">
        <v>77</v>
      </c>
      <c r="AY111" s="23" t="s">
        <v>146</v>
      </c>
      <c r="BE111" s="231">
        <f>IF(N111="základní",J111,0)</f>
        <v>0</v>
      </c>
      <c r="BF111" s="231">
        <f>IF(N111="snížená",J111,0)</f>
        <v>0</v>
      </c>
      <c r="BG111" s="231">
        <f>IF(N111="zákl. přenesená",J111,0)</f>
        <v>0</v>
      </c>
      <c r="BH111" s="231">
        <f>IF(N111="sníž. přenesená",J111,0)</f>
        <v>0</v>
      </c>
      <c r="BI111" s="231">
        <f>IF(N111="nulová",J111,0)</f>
        <v>0</v>
      </c>
      <c r="BJ111" s="23" t="s">
        <v>77</v>
      </c>
      <c r="BK111" s="231">
        <f>ROUND(I111*H111,2)</f>
        <v>0</v>
      </c>
      <c r="BL111" s="23" t="s">
        <v>161</v>
      </c>
      <c r="BM111" s="23" t="s">
        <v>324</v>
      </c>
    </row>
    <row r="112" spans="2:47" s="1" customFormat="1" ht="13.5">
      <c r="B112" s="45"/>
      <c r="C112" s="73"/>
      <c r="D112" s="232" t="s">
        <v>155</v>
      </c>
      <c r="E112" s="73"/>
      <c r="F112" s="233" t="s">
        <v>1366</v>
      </c>
      <c r="G112" s="73"/>
      <c r="H112" s="73"/>
      <c r="I112" s="190"/>
      <c r="J112" s="73"/>
      <c r="K112" s="73"/>
      <c r="L112" s="71"/>
      <c r="M112" s="234"/>
      <c r="N112" s="46"/>
      <c r="O112" s="46"/>
      <c r="P112" s="46"/>
      <c r="Q112" s="46"/>
      <c r="R112" s="46"/>
      <c r="S112" s="46"/>
      <c r="T112" s="94"/>
      <c r="AT112" s="23" t="s">
        <v>155</v>
      </c>
      <c r="AU112" s="23" t="s">
        <v>77</v>
      </c>
    </row>
    <row r="113" spans="2:65" s="1" customFormat="1" ht="16.5" customHeight="1">
      <c r="B113" s="45"/>
      <c r="C113" s="220" t="s">
        <v>10</v>
      </c>
      <c r="D113" s="220" t="s">
        <v>148</v>
      </c>
      <c r="E113" s="221" t="s">
        <v>1367</v>
      </c>
      <c r="F113" s="222" t="s">
        <v>1368</v>
      </c>
      <c r="G113" s="223" t="s">
        <v>1266</v>
      </c>
      <c r="H113" s="224">
        <v>1</v>
      </c>
      <c r="I113" s="225"/>
      <c r="J113" s="226">
        <f>ROUND(I113*H113,2)</f>
        <v>0</v>
      </c>
      <c r="K113" s="222" t="s">
        <v>21</v>
      </c>
      <c r="L113" s="71"/>
      <c r="M113" s="227" t="s">
        <v>21</v>
      </c>
      <c r="N113" s="228" t="s">
        <v>40</v>
      </c>
      <c r="O113" s="46"/>
      <c r="P113" s="229">
        <f>O113*H113</f>
        <v>0</v>
      </c>
      <c r="Q113" s="229">
        <v>0</v>
      </c>
      <c r="R113" s="229">
        <f>Q113*H113</f>
        <v>0</v>
      </c>
      <c r="S113" s="229">
        <v>0</v>
      </c>
      <c r="T113" s="230">
        <f>S113*H113</f>
        <v>0</v>
      </c>
      <c r="AR113" s="23" t="s">
        <v>161</v>
      </c>
      <c r="AT113" s="23" t="s">
        <v>148</v>
      </c>
      <c r="AU113" s="23" t="s">
        <v>77</v>
      </c>
      <c r="AY113" s="23" t="s">
        <v>146</v>
      </c>
      <c r="BE113" s="231">
        <f>IF(N113="základní",J113,0)</f>
        <v>0</v>
      </c>
      <c r="BF113" s="231">
        <f>IF(N113="snížená",J113,0)</f>
        <v>0</v>
      </c>
      <c r="BG113" s="231">
        <f>IF(N113="zákl. přenesená",J113,0)</f>
        <v>0</v>
      </c>
      <c r="BH113" s="231">
        <f>IF(N113="sníž. přenesená",J113,0)</f>
        <v>0</v>
      </c>
      <c r="BI113" s="231">
        <f>IF(N113="nulová",J113,0)</f>
        <v>0</v>
      </c>
      <c r="BJ113" s="23" t="s">
        <v>77</v>
      </c>
      <c r="BK113" s="231">
        <f>ROUND(I113*H113,2)</f>
        <v>0</v>
      </c>
      <c r="BL113" s="23" t="s">
        <v>161</v>
      </c>
      <c r="BM113" s="23" t="s">
        <v>334</v>
      </c>
    </row>
    <row r="114" spans="2:47" s="1" customFormat="1" ht="13.5">
      <c r="B114" s="45"/>
      <c r="C114" s="73"/>
      <c r="D114" s="232" t="s">
        <v>155</v>
      </c>
      <c r="E114" s="73"/>
      <c r="F114" s="233" t="s">
        <v>1368</v>
      </c>
      <c r="G114" s="73"/>
      <c r="H114" s="73"/>
      <c r="I114" s="190"/>
      <c r="J114" s="73"/>
      <c r="K114" s="73"/>
      <c r="L114" s="71"/>
      <c r="M114" s="234"/>
      <c r="N114" s="46"/>
      <c r="O114" s="46"/>
      <c r="P114" s="46"/>
      <c r="Q114" s="46"/>
      <c r="R114" s="46"/>
      <c r="S114" s="46"/>
      <c r="T114" s="94"/>
      <c r="AT114" s="23" t="s">
        <v>155</v>
      </c>
      <c r="AU114" s="23" t="s">
        <v>77</v>
      </c>
    </row>
    <row r="115" spans="2:65" s="1" customFormat="1" ht="16.5" customHeight="1">
      <c r="B115" s="45"/>
      <c r="C115" s="220" t="s">
        <v>153</v>
      </c>
      <c r="D115" s="220" t="s">
        <v>148</v>
      </c>
      <c r="E115" s="221" t="s">
        <v>1369</v>
      </c>
      <c r="F115" s="222" t="s">
        <v>1370</v>
      </c>
      <c r="G115" s="223" t="s">
        <v>1266</v>
      </c>
      <c r="H115" s="224">
        <v>1</v>
      </c>
      <c r="I115" s="225"/>
      <c r="J115" s="226">
        <f>ROUND(I115*H115,2)</f>
        <v>0</v>
      </c>
      <c r="K115" s="222" t="s">
        <v>21</v>
      </c>
      <c r="L115" s="71"/>
      <c r="M115" s="227" t="s">
        <v>21</v>
      </c>
      <c r="N115" s="228" t="s">
        <v>40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161</v>
      </c>
      <c r="AT115" s="23" t="s">
        <v>148</v>
      </c>
      <c r="AU115" s="23" t="s">
        <v>77</v>
      </c>
      <c r="AY115" s="23" t="s">
        <v>146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77</v>
      </c>
      <c r="BK115" s="231">
        <f>ROUND(I115*H115,2)</f>
        <v>0</v>
      </c>
      <c r="BL115" s="23" t="s">
        <v>161</v>
      </c>
      <c r="BM115" s="23" t="s">
        <v>355</v>
      </c>
    </row>
    <row r="116" spans="2:47" s="1" customFormat="1" ht="13.5">
      <c r="B116" s="45"/>
      <c r="C116" s="73"/>
      <c r="D116" s="232" t="s">
        <v>155</v>
      </c>
      <c r="E116" s="73"/>
      <c r="F116" s="233" t="s">
        <v>1370</v>
      </c>
      <c r="G116" s="73"/>
      <c r="H116" s="73"/>
      <c r="I116" s="190"/>
      <c r="J116" s="73"/>
      <c r="K116" s="73"/>
      <c r="L116" s="71"/>
      <c r="M116" s="279"/>
      <c r="N116" s="280"/>
      <c r="O116" s="280"/>
      <c r="P116" s="280"/>
      <c r="Q116" s="280"/>
      <c r="R116" s="280"/>
      <c r="S116" s="280"/>
      <c r="T116" s="281"/>
      <c r="AT116" s="23" t="s">
        <v>155</v>
      </c>
      <c r="AU116" s="23" t="s">
        <v>77</v>
      </c>
    </row>
    <row r="117" spans="2:12" s="1" customFormat="1" ht="6.95" customHeight="1">
      <c r="B117" s="66"/>
      <c r="C117" s="67"/>
      <c r="D117" s="67"/>
      <c r="E117" s="67"/>
      <c r="F117" s="67"/>
      <c r="G117" s="67"/>
      <c r="H117" s="67"/>
      <c r="I117" s="165"/>
      <c r="J117" s="67"/>
      <c r="K117" s="67"/>
      <c r="L117" s="71"/>
    </row>
  </sheetData>
  <sheetProtection password="CC35" sheet="1" objects="1" scenarios="1" formatColumns="0" formatRows="0" autoFilter="0"/>
  <autoFilter ref="C79:K116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93</v>
      </c>
      <c r="G1" s="138" t="s">
        <v>94</v>
      </c>
      <c r="H1" s="138"/>
      <c r="I1" s="139"/>
      <c r="J1" s="138" t="s">
        <v>95</v>
      </c>
      <c r="K1" s="137" t="s">
        <v>96</v>
      </c>
      <c r="L1" s="138" t="s">
        <v>97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92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79</v>
      </c>
    </row>
    <row r="4" spans="2:46" ht="36.95" customHeight="1">
      <c r="B4" s="27"/>
      <c r="C4" s="28"/>
      <c r="D4" s="29" t="s">
        <v>98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Obchodní akademie Plzeň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99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1371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1. 2. 2018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tr">
        <f>IF('Rekapitulace stavby'!AN10="","",'Rekapitulace stavby'!AN10)</f>
        <v/>
      </c>
      <c r="K14" s="50"/>
    </row>
    <row r="15" spans="2:11" s="1" customFormat="1" ht="18" customHeight="1">
      <c r="B15" s="45"/>
      <c r="C15" s="46"/>
      <c r="D15" s="46"/>
      <c r="E15" s="34" t="str">
        <f>IF('Rekapitulace stavby'!E11="","",'Rekapitulace stavby'!E11)</f>
        <v xml:space="preserve"> </v>
      </c>
      <c r="F15" s="46"/>
      <c r="G15" s="46"/>
      <c r="H15" s="46"/>
      <c r="I15" s="145" t="s">
        <v>29</v>
      </c>
      <c r="J15" s="34" t="str">
        <f>IF('Rekapitulace stavby'!AN11="","",'Rekapitulace stavby'!AN11)</f>
        <v/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30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29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32</v>
      </c>
      <c r="E20" s="46"/>
      <c r="F20" s="46"/>
      <c r="G20" s="46"/>
      <c r="H20" s="46"/>
      <c r="I20" s="145" t="s">
        <v>28</v>
      </c>
      <c r="J20" s="34" t="str">
        <f>IF('Rekapitulace stavby'!AN16="","",'Rekapitulace stavby'!AN16)</f>
        <v/>
      </c>
      <c r="K20" s="50"/>
    </row>
    <row r="21" spans="2:11" s="1" customFormat="1" ht="18" customHeight="1">
      <c r="B21" s="45"/>
      <c r="C21" s="46"/>
      <c r="D21" s="46"/>
      <c r="E21" s="34" t="str">
        <f>IF('Rekapitulace stavby'!E17="","",'Rekapitulace stavby'!E17)</f>
        <v xml:space="preserve"> </v>
      </c>
      <c r="F21" s="46"/>
      <c r="G21" s="46"/>
      <c r="H21" s="46"/>
      <c r="I21" s="145" t="s">
        <v>29</v>
      </c>
      <c r="J21" s="34" t="str">
        <f>IF('Rekapitulace stavby'!AN17="","",'Rekapitulace stavby'!AN17)</f>
        <v/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34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35</v>
      </c>
      <c r="E27" s="46"/>
      <c r="F27" s="46"/>
      <c r="G27" s="46"/>
      <c r="H27" s="46"/>
      <c r="I27" s="143"/>
      <c r="J27" s="154">
        <f>ROUND(J81,2)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37</v>
      </c>
      <c r="G29" s="46"/>
      <c r="H29" s="46"/>
      <c r="I29" s="155" t="s">
        <v>36</v>
      </c>
      <c r="J29" s="51" t="s">
        <v>38</v>
      </c>
      <c r="K29" s="50"/>
    </row>
    <row r="30" spans="2:11" s="1" customFormat="1" ht="14.4" customHeight="1">
      <c r="B30" s="45"/>
      <c r="C30" s="46"/>
      <c r="D30" s="54" t="s">
        <v>39</v>
      </c>
      <c r="E30" s="54" t="s">
        <v>40</v>
      </c>
      <c r="F30" s="156">
        <f>ROUND(SUM(BE81:BE94),2)</f>
        <v>0</v>
      </c>
      <c r="G30" s="46"/>
      <c r="H30" s="46"/>
      <c r="I30" s="157">
        <v>0.21</v>
      </c>
      <c r="J30" s="156">
        <f>ROUND(ROUND((SUM(BE81:BE94)),2)*I30,2)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41</v>
      </c>
      <c r="F31" s="156">
        <f>ROUND(SUM(BF81:BF94),2)</f>
        <v>0</v>
      </c>
      <c r="G31" s="46"/>
      <c r="H31" s="46"/>
      <c r="I31" s="157">
        <v>0.15</v>
      </c>
      <c r="J31" s="156">
        <f>ROUND(ROUND((SUM(BF81:BF94)),2)*I31,2)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42</v>
      </c>
      <c r="F32" s="156">
        <f>ROUND(SUM(BG81:BG94),2)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43</v>
      </c>
      <c r="F33" s="156">
        <f>ROUND(SUM(BH81:BH94),2)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44</v>
      </c>
      <c r="F34" s="156">
        <f>ROUND(SUM(BI81:BI94),2)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45</v>
      </c>
      <c r="E36" s="97"/>
      <c r="F36" s="97"/>
      <c r="G36" s="160" t="s">
        <v>46</v>
      </c>
      <c r="H36" s="161" t="s">
        <v>47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101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Obchodní akademie Plzeň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99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10 - Vedlejší a ostatní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 xml:space="preserve"> </v>
      </c>
      <c r="G49" s="46"/>
      <c r="H49" s="46"/>
      <c r="I49" s="145" t="s">
        <v>25</v>
      </c>
      <c r="J49" s="146" t="str">
        <f>IF(J12="","",J12)</f>
        <v>1. 2. 2018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 xml:space="preserve"> </v>
      </c>
      <c r="G51" s="46"/>
      <c r="H51" s="46"/>
      <c r="I51" s="145" t="s">
        <v>32</v>
      </c>
      <c r="J51" s="43" t="str">
        <f>E21</f>
        <v xml:space="preserve"> </v>
      </c>
      <c r="K51" s="50"/>
    </row>
    <row r="52" spans="2:11" s="1" customFormat="1" ht="14.4" customHeight="1">
      <c r="B52" s="45"/>
      <c r="C52" s="39" t="s">
        <v>30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102</v>
      </c>
      <c r="D54" s="158"/>
      <c r="E54" s="158"/>
      <c r="F54" s="158"/>
      <c r="G54" s="158"/>
      <c r="H54" s="158"/>
      <c r="I54" s="172"/>
      <c r="J54" s="173" t="s">
        <v>103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104</v>
      </c>
      <c r="D56" s="46"/>
      <c r="E56" s="46"/>
      <c r="F56" s="46"/>
      <c r="G56" s="46"/>
      <c r="H56" s="46"/>
      <c r="I56" s="143"/>
      <c r="J56" s="154">
        <f>J81</f>
        <v>0</v>
      </c>
      <c r="K56" s="50"/>
      <c r="AU56" s="23" t="s">
        <v>105</v>
      </c>
    </row>
    <row r="57" spans="2:11" s="7" customFormat="1" ht="24.95" customHeight="1">
      <c r="B57" s="176"/>
      <c r="C57" s="177"/>
      <c r="D57" s="178" t="s">
        <v>1372</v>
      </c>
      <c r="E57" s="179"/>
      <c r="F57" s="179"/>
      <c r="G57" s="179"/>
      <c r="H57" s="179"/>
      <c r="I57" s="180"/>
      <c r="J57" s="181">
        <f>J82</f>
        <v>0</v>
      </c>
      <c r="K57" s="182"/>
    </row>
    <row r="58" spans="2:11" s="8" customFormat="1" ht="19.9" customHeight="1">
      <c r="B58" s="183"/>
      <c r="C58" s="184"/>
      <c r="D58" s="185" t="s">
        <v>1373</v>
      </c>
      <c r="E58" s="186"/>
      <c r="F58" s="186"/>
      <c r="G58" s="186"/>
      <c r="H58" s="186"/>
      <c r="I58" s="187"/>
      <c r="J58" s="188">
        <f>J83</f>
        <v>0</v>
      </c>
      <c r="K58" s="189"/>
    </row>
    <row r="59" spans="2:11" s="8" customFormat="1" ht="19.9" customHeight="1">
      <c r="B59" s="183"/>
      <c r="C59" s="184"/>
      <c r="D59" s="185" t="s">
        <v>1374</v>
      </c>
      <c r="E59" s="186"/>
      <c r="F59" s="186"/>
      <c r="G59" s="186"/>
      <c r="H59" s="186"/>
      <c r="I59" s="187"/>
      <c r="J59" s="188">
        <f>J86</f>
        <v>0</v>
      </c>
      <c r="K59" s="189"/>
    </row>
    <row r="60" spans="2:11" s="8" customFormat="1" ht="19.9" customHeight="1">
      <c r="B60" s="183"/>
      <c r="C60" s="184"/>
      <c r="D60" s="185" t="s">
        <v>1375</v>
      </c>
      <c r="E60" s="186"/>
      <c r="F60" s="186"/>
      <c r="G60" s="186"/>
      <c r="H60" s="186"/>
      <c r="I60" s="187"/>
      <c r="J60" s="188">
        <f>J89</f>
        <v>0</v>
      </c>
      <c r="K60" s="189"/>
    </row>
    <row r="61" spans="2:11" s="8" customFormat="1" ht="19.9" customHeight="1">
      <c r="B61" s="183"/>
      <c r="C61" s="184"/>
      <c r="D61" s="185" t="s">
        <v>1376</v>
      </c>
      <c r="E61" s="186"/>
      <c r="F61" s="186"/>
      <c r="G61" s="186"/>
      <c r="H61" s="186"/>
      <c r="I61" s="187"/>
      <c r="J61" s="188">
        <f>J92</f>
        <v>0</v>
      </c>
      <c r="K61" s="189"/>
    </row>
    <row r="62" spans="2:11" s="1" customFormat="1" ht="21.8" customHeight="1">
      <c r="B62" s="45"/>
      <c r="C62" s="46"/>
      <c r="D62" s="46"/>
      <c r="E62" s="46"/>
      <c r="F62" s="46"/>
      <c r="G62" s="46"/>
      <c r="H62" s="46"/>
      <c r="I62" s="143"/>
      <c r="J62" s="46"/>
      <c r="K62" s="50"/>
    </row>
    <row r="63" spans="2:11" s="1" customFormat="1" ht="6.95" customHeight="1">
      <c r="B63" s="66"/>
      <c r="C63" s="67"/>
      <c r="D63" s="67"/>
      <c r="E63" s="67"/>
      <c r="F63" s="67"/>
      <c r="G63" s="67"/>
      <c r="H63" s="67"/>
      <c r="I63" s="165"/>
      <c r="J63" s="67"/>
      <c r="K63" s="68"/>
    </row>
    <row r="67" spans="2:12" s="1" customFormat="1" ht="6.95" customHeight="1">
      <c r="B67" s="69"/>
      <c r="C67" s="70"/>
      <c r="D67" s="70"/>
      <c r="E67" s="70"/>
      <c r="F67" s="70"/>
      <c r="G67" s="70"/>
      <c r="H67" s="70"/>
      <c r="I67" s="168"/>
      <c r="J67" s="70"/>
      <c r="K67" s="70"/>
      <c r="L67" s="71"/>
    </row>
    <row r="68" spans="2:12" s="1" customFormat="1" ht="36.95" customHeight="1">
      <c r="B68" s="45"/>
      <c r="C68" s="72" t="s">
        <v>130</v>
      </c>
      <c r="D68" s="73"/>
      <c r="E68" s="73"/>
      <c r="F68" s="73"/>
      <c r="G68" s="73"/>
      <c r="H68" s="73"/>
      <c r="I68" s="190"/>
      <c r="J68" s="73"/>
      <c r="K68" s="73"/>
      <c r="L68" s="71"/>
    </row>
    <row r="69" spans="2:12" s="1" customFormat="1" ht="6.95" customHeight="1">
      <c r="B69" s="45"/>
      <c r="C69" s="73"/>
      <c r="D69" s="73"/>
      <c r="E69" s="73"/>
      <c r="F69" s="73"/>
      <c r="G69" s="73"/>
      <c r="H69" s="73"/>
      <c r="I69" s="190"/>
      <c r="J69" s="73"/>
      <c r="K69" s="73"/>
      <c r="L69" s="71"/>
    </row>
    <row r="70" spans="2:12" s="1" customFormat="1" ht="14.4" customHeight="1">
      <c r="B70" s="45"/>
      <c r="C70" s="75" t="s">
        <v>18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16.5" customHeight="1">
      <c r="B71" s="45"/>
      <c r="C71" s="73"/>
      <c r="D71" s="73"/>
      <c r="E71" s="191" t="str">
        <f>E7</f>
        <v>Obchodní akademie Plzeň</v>
      </c>
      <c r="F71" s="75"/>
      <c r="G71" s="75"/>
      <c r="H71" s="75"/>
      <c r="I71" s="190"/>
      <c r="J71" s="73"/>
      <c r="K71" s="73"/>
      <c r="L71" s="71"/>
    </row>
    <row r="72" spans="2:12" s="1" customFormat="1" ht="14.4" customHeight="1">
      <c r="B72" s="45"/>
      <c r="C72" s="75" t="s">
        <v>99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7.25" customHeight="1">
      <c r="B73" s="45"/>
      <c r="C73" s="73"/>
      <c r="D73" s="73"/>
      <c r="E73" s="81" t="str">
        <f>E9</f>
        <v>10 - Vedlejší a ostatní náklady</v>
      </c>
      <c r="F73" s="73"/>
      <c r="G73" s="73"/>
      <c r="H73" s="73"/>
      <c r="I73" s="190"/>
      <c r="J73" s="73"/>
      <c r="K73" s="73"/>
      <c r="L73" s="71"/>
    </row>
    <row r="74" spans="2:12" s="1" customFormat="1" ht="6.95" customHeight="1">
      <c r="B74" s="45"/>
      <c r="C74" s="73"/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8" customHeight="1">
      <c r="B75" s="45"/>
      <c r="C75" s="75" t="s">
        <v>23</v>
      </c>
      <c r="D75" s="73"/>
      <c r="E75" s="73"/>
      <c r="F75" s="192" t="str">
        <f>F12</f>
        <v xml:space="preserve"> </v>
      </c>
      <c r="G75" s="73"/>
      <c r="H75" s="73"/>
      <c r="I75" s="193" t="s">
        <v>25</v>
      </c>
      <c r="J75" s="84" t="str">
        <f>IF(J12="","",J12)</f>
        <v>1. 2. 2018</v>
      </c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3.5">
      <c r="B77" s="45"/>
      <c r="C77" s="75" t="s">
        <v>27</v>
      </c>
      <c r="D77" s="73"/>
      <c r="E77" s="73"/>
      <c r="F77" s="192" t="str">
        <f>E15</f>
        <v xml:space="preserve"> </v>
      </c>
      <c r="G77" s="73"/>
      <c r="H77" s="73"/>
      <c r="I77" s="193" t="s">
        <v>32</v>
      </c>
      <c r="J77" s="192" t="str">
        <f>E21</f>
        <v xml:space="preserve"> </v>
      </c>
      <c r="K77" s="73"/>
      <c r="L77" s="71"/>
    </row>
    <row r="78" spans="2:12" s="1" customFormat="1" ht="14.4" customHeight="1">
      <c r="B78" s="45"/>
      <c r="C78" s="75" t="s">
        <v>30</v>
      </c>
      <c r="D78" s="73"/>
      <c r="E78" s="73"/>
      <c r="F78" s="192" t="str">
        <f>IF(E18="","",E18)</f>
        <v/>
      </c>
      <c r="G78" s="73"/>
      <c r="H78" s="73"/>
      <c r="I78" s="190"/>
      <c r="J78" s="73"/>
      <c r="K78" s="73"/>
      <c r="L78" s="71"/>
    </row>
    <row r="79" spans="2:12" s="1" customFormat="1" ht="10.3" customHeight="1">
      <c r="B79" s="45"/>
      <c r="C79" s="73"/>
      <c r="D79" s="73"/>
      <c r="E79" s="73"/>
      <c r="F79" s="73"/>
      <c r="G79" s="73"/>
      <c r="H79" s="73"/>
      <c r="I79" s="190"/>
      <c r="J79" s="73"/>
      <c r="K79" s="73"/>
      <c r="L79" s="71"/>
    </row>
    <row r="80" spans="2:20" s="9" customFormat="1" ht="29.25" customHeight="1">
      <c r="B80" s="194"/>
      <c r="C80" s="195" t="s">
        <v>131</v>
      </c>
      <c r="D80" s="196" t="s">
        <v>54</v>
      </c>
      <c r="E80" s="196" t="s">
        <v>50</v>
      </c>
      <c r="F80" s="196" t="s">
        <v>132</v>
      </c>
      <c r="G80" s="196" t="s">
        <v>133</v>
      </c>
      <c r="H80" s="196" t="s">
        <v>134</v>
      </c>
      <c r="I80" s="197" t="s">
        <v>135</v>
      </c>
      <c r="J80" s="196" t="s">
        <v>103</v>
      </c>
      <c r="K80" s="198" t="s">
        <v>136</v>
      </c>
      <c r="L80" s="199"/>
      <c r="M80" s="101" t="s">
        <v>137</v>
      </c>
      <c r="N80" s="102" t="s">
        <v>39</v>
      </c>
      <c r="O80" s="102" t="s">
        <v>138</v>
      </c>
      <c r="P80" s="102" t="s">
        <v>139</v>
      </c>
      <c r="Q80" s="102" t="s">
        <v>140</v>
      </c>
      <c r="R80" s="102" t="s">
        <v>141</v>
      </c>
      <c r="S80" s="102" t="s">
        <v>142</v>
      </c>
      <c r="T80" s="103" t="s">
        <v>143</v>
      </c>
    </row>
    <row r="81" spans="2:63" s="1" customFormat="1" ht="29.25" customHeight="1">
      <c r="B81" s="45"/>
      <c r="C81" s="107" t="s">
        <v>104</v>
      </c>
      <c r="D81" s="73"/>
      <c r="E81" s="73"/>
      <c r="F81" s="73"/>
      <c r="G81" s="73"/>
      <c r="H81" s="73"/>
      <c r="I81" s="190"/>
      <c r="J81" s="200">
        <f>BK81</f>
        <v>0</v>
      </c>
      <c r="K81" s="73"/>
      <c r="L81" s="71"/>
      <c r="M81" s="104"/>
      <c r="N81" s="105"/>
      <c r="O81" s="105"/>
      <c r="P81" s="201">
        <f>P82</f>
        <v>0</v>
      </c>
      <c r="Q81" s="105"/>
      <c r="R81" s="201">
        <f>R82</f>
        <v>0</v>
      </c>
      <c r="S81" s="105"/>
      <c r="T81" s="202">
        <f>T82</f>
        <v>0</v>
      </c>
      <c r="AT81" s="23" t="s">
        <v>68</v>
      </c>
      <c r="AU81" s="23" t="s">
        <v>105</v>
      </c>
      <c r="BK81" s="203">
        <f>BK82</f>
        <v>0</v>
      </c>
    </row>
    <row r="82" spans="2:63" s="10" customFormat="1" ht="37.4" customHeight="1">
      <c r="B82" s="204"/>
      <c r="C82" s="205"/>
      <c r="D82" s="206" t="s">
        <v>68</v>
      </c>
      <c r="E82" s="207" t="s">
        <v>1377</v>
      </c>
      <c r="F82" s="207" t="s">
        <v>1378</v>
      </c>
      <c r="G82" s="205"/>
      <c r="H82" s="205"/>
      <c r="I82" s="208"/>
      <c r="J82" s="209">
        <f>BK82</f>
        <v>0</v>
      </c>
      <c r="K82" s="205"/>
      <c r="L82" s="210"/>
      <c r="M82" s="211"/>
      <c r="N82" s="212"/>
      <c r="O82" s="212"/>
      <c r="P82" s="213">
        <f>P83+P86+P89+P92</f>
        <v>0</v>
      </c>
      <c r="Q82" s="212"/>
      <c r="R82" s="213">
        <f>R83+R86+R89+R92</f>
        <v>0</v>
      </c>
      <c r="S82" s="212"/>
      <c r="T82" s="214">
        <f>T83+T86+T89+T92</f>
        <v>0</v>
      </c>
      <c r="AR82" s="215" t="s">
        <v>175</v>
      </c>
      <c r="AT82" s="216" t="s">
        <v>68</v>
      </c>
      <c r="AU82" s="216" t="s">
        <v>69</v>
      </c>
      <c r="AY82" s="215" t="s">
        <v>146</v>
      </c>
      <c r="BK82" s="217">
        <f>BK83+BK86+BK89+BK92</f>
        <v>0</v>
      </c>
    </row>
    <row r="83" spans="2:63" s="10" customFormat="1" ht="19.9" customHeight="1">
      <c r="B83" s="204"/>
      <c r="C83" s="205"/>
      <c r="D83" s="206" t="s">
        <v>68</v>
      </c>
      <c r="E83" s="218" t="s">
        <v>1379</v>
      </c>
      <c r="F83" s="218" t="s">
        <v>1380</v>
      </c>
      <c r="G83" s="205"/>
      <c r="H83" s="205"/>
      <c r="I83" s="208"/>
      <c r="J83" s="219">
        <f>BK83</f>
        <v>0</v>
      </c>
      <c r="K83" s="205"/>
      <c r="L83" s="210"/>
      <c r="M83" s="211"/>
      <c r="N83" s="212"/>
      <c r="O83" s="212"/>
      <c r="P83" s="213">
        <f>SUM(P84:P85)</f>
        <v>0</v>
      </c>
      <c r="Q83" s="212"/>
      <c r="R83" s="213">
        <f>SUM(R84:R85)</f>
        <v>0</v>
      </c>
      <c r="S83" s="212"/>
      <c r="T83" s="214">
        <f>SUM(T84:T85)</f>
        <v>0</v>
      </c>
      <c r="AR83" s="215" t="s">
        <v>175</v>
      </c>
      <c r="AT83" s="216" t="s">
        <v>68</v>
      </c>
      <c r="AU83" s="216" t="s">
        <v>77</v>
      </c>
      <c r="AY83" s="215" t="s">
        <v>146</v>
      </c>
      <c r="BK83" s="217">
        <f>SUM(BK84:BK85)</f>
        <v>0</v>
      </c>
    </row>
    <row r="84" spans="2:65" s="1" customFormat="1" ht="16.5" customHeight="1">
      <c r="B84" s="45"/>
      <c r="C84" s="220" t="s">
        <v>77</v>
      </c>
      <c r="D84" s="220" t="s">
        <v>148</v>
      </c>
      <c r="E84" s="221" t="s">
        <v>1381</v>
      </c>
      <c r="F84" s="222" t="s">
        <v>1382</v>
      </c>
      <c r="G84" s="223" t="s">
        <v>843</v>
      </c>
      <c r="H84" s="224">
        <v>1</v>
      </c>
      <c r="I84" s="225"/>
      <c r="J84" s="226">
        <f>ROUND(I84*H84,2)</f>
        <v>0</v>
      </c>
      <c r="K84" s="222" t="s">
        <v>152</v>
      </c>
      <c r="L84" s="71"/>
      <c r="M84" s="227" t="s">
        <v>21</v>
      </c>
      <c r="N84" s="228" t="s">
        <v>40</v>
      </c>
      <c r="O84" s="46"/>
      <c r="P84" s="229">
        <f>O84*H84</f>
        <v>0</v>
      </c>
      <c r="Q84" s="229">
        <v>0</v>
      </c>
      <c r="R84" s="229">
        <f>Q84*H84</f>
        <v>0</v>
      </c>
      <c r="S84" s="229">
        <v>0</v>
      </c>
      <c r="T84" s="230">
        <f>S84*H84</f>
        <v>0</v>
      </c>
      <c r="AR84" s="23" t="s">
        <v>1383</v>
      </c>
      <c r="AT84" s="23" t="s">
        <v>148</v>
      </c>
      <c r="AU84" s="23" t="s">
        <v>79</v>
      </c>
      <c r="AY84" s="23" t="s">
        <v>146</v>
      </c>
      <c r="BE84" s="231">
        <f>IF(N84="základní",J84,0)</f>
        <v>0</v>
      </c>
      <c r="BF84" s="231">
        <f>IF(N84="snížená",J84,0)</f>
        <v>0</v>
      </c>
      <c r="BG84" s="231">
        <f>IF(N84="zákl. přenesená",J84,0)</f>
        <v>0</v>
      </c>
      <c r="BH84" s="231">
        <f>IF(N84="sníž. přenesená",J84,0)</f>
        <v>0</v>
      </c>
      <c r="BI84" s="231">
        <f>IF(N84="nulová",J84,0)</f>
        <v>0</v>
      </c>
      <c r="BJ84" s="23" t="s">
        <v>77</v>
      </c>
      <c r="BK84" s="231">
        <f>ROUND(I84*H84,2)</f>
        <v>0</v>
      </c>
      <c r="BL84" s="23" t="s">
        <v>1383</v>
      </c>
      <c r="BM84" s="23" t="s">
        <v>1384</v>
      </c>
    </row>
    <row r="85" spans="2:47" s="1" customFormat="1" ht="13.5">
      <c r="B85" s="45"/>
      <c r="C85" s="73"/>
      <c r="D85" s="232" t="s">
        <v>155</v>
      </c>
      <c r="E85" s="73"/>
      <c r="F85" s="233" t="s">
        <v>1385</v>
      </c>
      <c r="G85" s="73"/>
      <c r="H85" s="73"/>
      <c r="I85" s="190"/>
      <c r="J85" s="73"/>
      <c r="K85" s="73"/>
      <c r="L85" s="71"/>
      <c r="M85" s="234"/>
      <c r="N85" s="46"/>
      <c r="O85" s="46"/>
      <c r="P85" s="46"/>
      <c r="Q85" s="46"/>
      <c r="R85" s="46"/>
      <c r="S85" s="46"/>
      <c r="T85" s="94"/>
      <c r="AT85" s="23" t="s">
        <v>155</v>
      </c>
      <c r="AU85" s="23" t="s">
        <v>79</v>
      </c>
    </row>
    <row r="86" spans="2:63" s="10" customFormat="1" ht="29.85" customHeight="1">
      <c r="B86" s="204"/>
      <c r="C86" s="205"/>
      <c r="D86" s="206" t="s">
        <v>68</v>
      </c>
      <c r="E86" s="218" t="s">
        <v>1386</v>
      </c>
      <c r="F86" s="218" t="s">
        <v>1387</v>
      </c>
      <c r="G86" s="205"/>
      <c r="H86" s="205"/>
      <c r="I86" s="208"/>
      <c r="J86" s="219">
        <f>BK86</f>
        <v>0</v>
      </c>
      <c r="K86" s="205"/>
      <c r="L86" s="210"/>
      <c r="M86" s="211"/>
      <c r="N86" s="212"/>
      <c r="O86" s="212"/>
      <c r="P86" s="213">
        <f>SUM(P87:P88)</f>
        <v>0</v>
      </c>
      <c r="Q86" s="212"/>
      <c r="R86" s="213">
        <f>SUM(R87:R88)</f>
        <v>0</v>
      </c>
      <c r="S86" s="212"/>
      <c r="T86" s="214">
        <f>SUM(T87:T88)</f>
        <v>0</v>
      </c>
      <c r="AR86" s="215" t="s">
        <v>175</v>
      </c>
      <c r="AT86" s="216" t="s">
        <v>68</v>
      </c>
      <c r="AU86" s="216" t="s">
        <v>77</v>
      </c>
      <c r="AY86" s="215" t="s">
        <v>146</v>
      </c>
      <c r="BK86" s="217">
        <f>SUM(BK87:BK88)</f>
        <v>0</v>
      </c>
    </row>
    <row r="87" spans="2:65" s="1" customFormat="1" ht="16.5" customHeight="1">
      <c r="B87" s="45"/>
      <c r="C87" s="220" t="s">
        <v>79</v>
      </c>
      <c r="D87" s="220" t="s">
        <v>148</v>
      </c>
      <c r="E87" s="221" t="s">
        <v>1388</v>
      </c>
      <c r="F87" s="222" t="s">
        <v>1387</v>
      </c>
      <c r="G87" s="223" t="s">
        <v>843</v>
      </c>
      <c r="H87" s="224">
        <v>1</v>
      </c>
      <c r="I87" s="225"/>
      <c r="J87" s="226">
        <f>ROUND(I87*H87,2)</f>
        <v>0</v>
      </c>
      <c r="K87" s="222" t="s">
        <v>919</v>
      </c>
      <c r="L87" s="71"/>
      <c r="M87" s="227" t="s">
        <v>21</v>
      </c>
      <c r="N87" s="228" t="s">
        <v>40</v>
      </c>
      <c r="O87" s="46"/>
      <c r="P87" s="229">
        <f>O87*H87</f>
        <v>0</v>
      </c>
      <c r="Q87" s="229">
        <v>0</v>
      </c>
      <c r="R87" s="229">
        <f>Q87*H87</f>
        <v>0</v>
      </c>
      <c r="S87" s="229">
        <v>0</v>
      </c>
      <c r="T87" s="230">
        <f>S87*H87</f>
        <v>0</v>
      </c>
      <c r="AR87" s="23" t="s">
        <v>1383</v>
      </c>
      <c r="AT87" s="23" t="s">
        <v>148</v>
      </c>
      <c r="AU87" s="23" t="s">
        <v>79</v>
      </c>
      <c r="AY87" s="23" t="s">
        <v>146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23" t="s">
        <v>77</v>
      </c>
      <c r="BK87" s="231">
        <f>ROUND(I87*H87,2)</f>
        <v>0</v>
      </c>
      <c r="BL87" s="23" t="s">
        <v>1383</v>
      </c>
      <c r="BM87" s="23" t="s">
        <v>1389</v>
      </c>
    </row>
    <row r="88" spans="2:47" s="1" customFormat="1" ht="13.5">
      <c r="B88" s="45"/>
      <c r="C88" s="73"/>
      <c r="D88" s="232" t="s">
        <v>155</v>
      </c>
      <c r="E88" s="73"/>
      <c r="F88" s="233" t="s">
        <v>1390</v>
      </c>
      <c r="G88" s="73"/>
      <c r="H88" s="73"/>
      <c r="I88" s="190"/>
      <c r="J88" s="73"/>
      <c r="K88" s="73"/>
      <c r="L88" s="71"/>
      <c r="M88" s="234"/>
      <c r="N88" s="46"/>
      <c r="O88" s="46"/>
      <c r="P88" s="46"/>
      <c r="Q88" s="46"/>
      <c r="R88" s="46"/>
      <c r="S88" s="46"/>
      <c r="T88" s="94"/>
      <c r="AT88" s="23" t="s">
        <v>155</v>
      </c>
      <c r="AU88" s="23" t="s">
        <v>79</v>
      </c>
    </row>
    <row r="89" spans="2:63" s="10" customFormat="1" ht="29.85" customHeight="1">
      <c r="B89" s="204"/>
      <c r="C89" s="205"/>
      <c r="D89" s="206" t="s">
        <v>68</v>
      </c>
      <c r="E89" s="218" t="s">
        <v>1391</v>
      </c>
      <c r="F89" s="218" t="s">
        <v>1392</v>
      </c>
      <c r="G89" s="205"/>
      <c r="H89" s="205"/>
      <c r="I89" s="208"/>
      <c r="J89" s="219">
        <f>BK89</f>
        <v>0</v>
      </c>
      <c r="K89" s="205"/>
      <c r="L89" s="210"/>
      <c r="M89" s="211"/>
      <c r="N89" s="212"/>
      <c r="O89" s="212"/>
      <c r="P89" s="213">
        <f>SUM(P90:P91)</f>
        <v>0</v>
      </c>
      <c r="Q89" s="212"/>
      <c r="R89" s="213">
        <f>SUM(R90:R91)</f>
        <v>0</v>
      </c>
      <c r="S89" s="212"/>
      <c r="T89" s="214">
        <f>SUM(T90:T91)</f>
        <v>0</v>
      </c>
      <c r="AR89" s="215" t="s">
        <v>175</v>
      </c>
      <c r="AT89" s="216" t="s">
        <v>68</v>
      </c>
      <c r="AU89" s="216" t="s">
        <v>77</v>
      </c>
      <c r="AY89" s="215" t="s">
        <v>146</v>
      </c>
      <c r="BK89" s="217">
        <f>SUM(BK90:BK91)</f>
        <v>0</v>
      </c>
    </row>
    <row r="90" spans="2:65" s="1" customFormat="1" ht="16.5" customHeight="1">
      <c r="B90" s="45"/>
      <c r="C90" s="220" t="s">
        <v>164</v>
      </c>
      <c r="D90" s="220" t="s">
        <v>148</v>
      </c>
      <c r="E90" s="221" t="s">
        <v>1393</v>
      </c>
      <c r="F90" s="222" t="s">
        <v>1394</v>
      </c>
      <c r="G90" s="223" t="s">
        <v>843</v>
      </c>
      <c r="H90" s="224">
        <v>1</v>
      </c>
      <c r="I90" s="225"/>
      <c r="J90" s="226">
        <f>ROUND(I90*H90,2)</f>
        <v>0</v>
      </c>
      <c r="K90" s="222" t="s">
        <v>919</v>
      </c>
      <c r="L90" s="71"/>
      <c r="M90" s="227" t="s">
        <v>21</v>
      </c>
      <c r="N90" s="228" t="s">
        <v>40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1383</v>
      </c>
      <c r="AT90" s="23" t="s">
        <v>148</v>
      </c>
      <c r="AU90" s="23" t="s">
        <v>79</v>
      </c>
      <c r="AY90" s="23" t="s">
        <v>146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77</v>
      </c>
      <c r="BK90" s="231">
        <f>ROUND(I90*H90,2)</f>
        <v>0</v>
      </c>
      <c r="BL90" s="23" t="s">
        <v>1383</v>
      </c>
      <c r="BM90" s="23" t="s">
        <v>1395</v>
      </c>
    </row>
    <row r="91" spans="2:47" s="1" customFormat="1" ht="13.5">
      <c r="B91" s="45"/>
      <c r="C91" s="73"/>
      <c r="D91" s="232" t="s">
        <v>155</v>
      </c>
      <c r="E91" s="73"/>
      <c r="F91" s="233" t="s">
        <v>1396</v>
      </c>
      <c r="G91" s="73"/>
      <c r="H91" s="73"/>
      <c r="I91" s="190"/>
      <c r="J91" s="73"/>
      <c r="K91" s="73"/>
      <c r="L91" s="71"/>
      <c r="M91" s="234"/>
      <c r="N91" s="46"/>
      <c r="O91" s="46"/>
      <c r="P91" s="46"/>
      <c r="Q91" s="46"/>
      <c r="R91" s="46"/>
      <c r="S91" s="46"/>
      <c r="T91" s="94"/>
      <c r="AT91" s="23" t="s">
        <v>155</v>
      </c>
      <c r="AU91" s="23" t="s">
        <v>79</v>
      </c>
    </row>
    <row r="92" spans="2:63" s="10" customFormat="1" ht="29.85" customHeight="1">
      <c r="B92" s="204"/>
      <c r="C92" s="205"/>
      <c r="D92" s="206" t="s">
        <v>68</v>
      </c>
      <c r="E92" s="218" t="s">
        <v>1397</v>
      </c>
      <c r="F92" s="218" t="s">
        <v>1398</v>
      </c>
      <c r="G92" s="205"/>
      <c r="H92" s="205"/>
      <c r="I92" s="208"/>
      <c r="J92" s="219">
        <f>BK92</f>
        <v>0</v>
      </c>
      <c r="K92" s="205"/>
      <c r="L92" s="210"/>
      <c r="M92" s="211"/>
      <c r="N92" s="212"/>
      <c r="O92" s="212"/>
      <c r="P92" s="213">
        <f>SUM(P93:P94)</f>
        <v>0</v>
      </c>
      <c r="Q92" s="212"/>
      <c r="R92" s="213">
        <f>SUM(R93:R94)</f>
        <v>0</v>
      </c>
      <c r="S92" s="212"/>
      <c r="T92" s="214">
        <f>SUM(T93:T94)</f>
        <v>0</v>
      </c>
      <c r="AR92" s="215" t="s">
        <v>175</v>
      </c>
      <c r="AT92" s="216" t="s">
        <v>68</v>
      </c>
      <c r="AU92" s="216" t="s">
        <v>77</v>
      </c>
      <c r="AY92" s="215" t="s">
        <v>146</v>
      </c>
      <c r="BK92" s="217">
        <f>SUM(BK93:BK94)</f>
        <v>0</v>
      </c>
    </row>
    <row r="93" spans="2:65" s="1" customFormat="1" ht="16.5" customHeight="1">
      <c r="B93" s="45"/>
      <c r="C93" s="220" t="s">
        <v>161</v>
      </c>
      <c r="D93" s="220" t="s">
        <v>148</v>
      </c>
      <c r="E93" s="221" t="s">
        <v>1399</v>
      </c>
      <c r="F93" s="222" t="s">
        <v>1400</v>
      </c>
      <c r="G93" s="223" t="s">
        <v>843</v>
      </c>
      <c r="H93" s="224">
        <v>1</v>
      </c>
      <c r="I93" s="225"/>
      <c r="J93" s="226">
        <f>ROUND(I93*H93,2)</f>
        <v>0</v>
      </c>
      <c r="K93" s="222" t="s">
        <v>919</v>
      </c>
      <c r="L93" s="71"/>
      <c r="M93" s="227" t="s">
        <v>21</v>
      </c>
      <c r="N93" s="228" t="s">
        <v>40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1383</v>
      </c>
      <c r="AT93" s="23" t="s">
        <v>148</v>
      </c>
      <c r="AU93" s="23" t="s">
        <v>79</v>
      </c>
      <c r="AY93" s="23" t="s">
        <v>146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77</v>
      </c>
      <c r="BK93" s="231">
        <f>ROUND(I93*H93,2)</f>
        <v>0</v>
      </c>
      <c r="BL93" s="23" t="s">
        <v>1383</v>
      </c>
      <c r="BM93" s="23" t="s">
        <v>1401</v>
      </c>
    </row>
    <row r="94" spans="2:47" s="1" customFormat="1" ht="13.5">
      <c r="B94" s="45"/>
      <c r="C94" s="73"/>
      <c r="D94" s="232" t="s">
        <v>155</v>
      </c>
      <c r="E94" s="73"/>
      <c r="F94" s="233" t="s">
        <v>1402</v>
      </c>
      <c r="G94" s="73"/>
      <c r="H94" s="73"/>
      <c r="I94" s="190"/>
      <c r="J94" s="73"/>
      <c r="K94" s="73"/>
      <c r="L94" s="71"/>
      <c r="M94" s="279"/>
      <c r="N94" s="280"/>
      <c r="O94" s="280"/>
      <c r="P94" s="280"/>
      <c r="Q94" s="280"/>
      <c r="R94" s="280"/>
      <c r="S94" s="280"/>
      <c r="T94" s="281"/>
      <c r="AT94" s="23" t="s">
        <v>155</v>
      </c>
      <c r="AU94" s="23" t="s">
        <v>79</v>
      </c>
    </row>
    <row r="95" spans="2:12" s="1" customFormat="1" ht="6.95" customHeight="1">
      <c r="B95" s="66"/>
      <c r="C95" s="67"/>
      <c r="D95" s="67"/>
      <c r="E95" s="67"/>
      <c r="F95" s="67"/>
      <c r="G95" s="67"/>
      <c r="H95" s="67"/>
      <c r="I95" s="165"/>
      <c r="J95" s="67"/>
      <c r="K95" s="67"/>
      <c r="L95" s="71"/>
    </row>
  </sheetData>
  <sheetProtection password="CC35" sheet="1" objects="1" scenarios="1" formatColumns="0" formatRows="0" autoFilter="0"/>
  <autoFilter ref="C80:K94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2" customWidth="1"/>
    <col min="2" max="2" width="1.66796875" style="282" customWidth="1"/>
    <col min="3" max="4" width="5" style="282" customWidth="1"/>
    <col min="5" max="5" width="11.66015625" style="282" customWidth="1"/>
    <col min="6" max="6" width="9.16015625" style="282" customWidth="1"/>
    <col min="7" max="7" width="5" style="282" customWidth="1"/>
    <col min="8" max="8" width="77.83203125" style="282" customWidth="1"/>
    <col min="9" max="10" width="20" style="282" customWidth="1"/>
    <col min="11" max="11" width="1.66796875" style="282" customWidth="1"/>
  </cols>
  <sheetData>
    <row r="1" ht="37.5" customHeight="1"/>
    <row r="2" spans="2:11" ht="7.5" customHeight="1">
      <c r="B2" s="283"/>
      <c r="C2" s="284"/>
      <c r="D2" s="284"/>
      <c r="E2" s="284"/>
      <c r="F2" s="284"/>
      <c r="G2" s="284"/>
      <c r="H2" s="284"/>
      <c r="I2" s="284"/>
      <c r="J2" s="284"/>
      <c r="K2" s="285"/>
    </row>
    <row r="3" spans="2:11" s="14" customFormat="1" ht="45" customHeight="1">
      <c r="B3" s="286"/>
      <c r="C3" s="287" t="s">
        <v>1403</v>
      </c>
      <c r="D3" s="287"/>
      <c r="E3" s="287"/>
      <c r="F3" s="287"/>
      <c r="G3" s="287"/>
      <c r="H3" s="287"/>
      <c r="I3" s="287"/>
      <c r="J3" s="287"/>
      <c r="K3" s="288"/>
    </row>
    <row r="4" spans="2:11" ht="25.5" customHeight="1">
      <c r="B4" s="289"/>
      <c r="C4" s="290" t="s">
        <v>1404</v>
      </c>
      <c r="D4" s="290"/>
      <c r="E4" s="290"/>
      <c r="F4" s="290"/>
      <c r="G4" s="290"/>
      <c r="H4" s="290"/>
      <c r="I4" s="290"/>
      <c r="J4" s="290"/>
      <c r="K4" s="291"/>
    </row>
    <row r="5" spans="2:11" ht="5.25" customHeight="1">
      <c r="B5" s="289"/>
      <c r="C5" s="292"/>
      <c r="D5" s="292"/>
      <c r="E5" s="292"/>
      <c r="F5" s="292"/>
      <c r="G5" s="292"/>
      <c r="H5" s="292"/>
      <c r="I5" s="292"/>
      <c r="J5" s="292"/>
      <c r="K5" s="291"/>
    </row>
    <row r="6" spans="2:11" ht="15" customHeight="1">
      <c r="B6" s="289"/>
      <c r="C6" s="293" t="s">
        <v>1405</v>
      </c>
      <c r="D6" s="293"/>
      <c r="E6" s="293"/>
      <c r="F6" s="293"/>
      <c r="G6" s="293"/>
      <c r="H6" s="293"/>
      <c r="I6" s="293"/>
      <c r="J6" s="293"/>
      <c r="K6" s="291"/>
    </row>
    <row r="7" spans="2:11" ht="15" customHeight="1">
      <c r="B7" s="294"/>
      <c r="C7" s="293" t="s">
        <v>1406</v>
      </c>
      <c r="D7" s="293"/>
      <c r="E7" s="293"/>
      <c r="F7" s="293"/>
      <c r="G7" s="293"/>
      <c r="H7" s="293"/>
      <c r="I7" s="293"/>
      <c r="J7" s="293"/>
      <c r="K7" s="291"/>
    </row>
    <row r="8" spans="2:11" ht="12.75" customHeight="1">
      <c r="B8" s="294"/>
      <c r="C8" s="293"/>
      <c r="D8" s="293"/>
      <c r="E8" s="293"/>
      <c r="F8" s="293"/>
      <c r="G8" s="293"/>
      <c r="H8" s="293"/>
      <c r="I8" s="293"/>
      <c r="J8" s="293"/>
      <c r="K8" s="291"/>
    </row>
    <row r="9" spans="2:11" ht="15" customHeight="1">
      <c r="B9" s="294"/>
      <c r="C9" s="293" t="s">
        <v>1407</v>
      </c>
      <c r="D9" s="293"/>
      <c r="E9" s="293"/>
      <c r="F9" s="293"/>
      <c r="G9" s="293"/>
      <c r="H9" s="293"/>
      <c r="I9" s="293"/>
      <c r="J9" s="293"/>
      <c r="K9" s="291"/>
    </row>
    <row r="10" spans="2:11" ht="15" customHeight="1">
      <c r="B10" s="294"/>
      <c r="C10" s="293"/>
      <c r="D10" s="293" t="s">
        <v>1408</v>
      </c>
      <c r="E10" s="293"/>
      <c r="F10" s="293"/>
      <c r="G10" s="293"/>
      <c r="H10" s="293"/>
      <c r="I10" s="293"/>
      <c r="J10" s="293"/>
      <c r="K10" s="291"/>
    </row>
    <row r="11" spans="2:11" ht="15" customHeight="1">
      <c r="B11" s="294"/>
      <c r="C11" s="295"/>
      <c r="D11" s="293" t="s">
        <v>1409</v>
      </c>
      <c r="E11" s="293"/>
      <c r="F11" s="293"/>
      <c r="G11" s="293"/>
      <c r="H11" s="293"/>
      <c r="I11" s="293"/>
      <c r="J11" s="293"/>
      <c r="K11" s="291"/>
    </row>
    <row r="12" spans="2:11" ht="12.75" customHeight="1">
      <c r="B12" s="294"/>
      <c r="C12" s="295"/>
      <c r="D12" s="295"/>
      <c r="E12" s="295"/>
      <c r="F12" s="295"/>
      <c r="G12" s="295"/>
      <c r="H12" s="295"/>
      <c r="I12" s="295"/>
      <c r="J12" s="295"/>
      <c r="K12" s="291"/>
    </row>
    <row r="13" spans="2:11" ht="15" customHeight="1">
      <c r="B13" s="294"/>
      <c r="C13" s="295"/>
      <c r="D13" s="293" t="s">
        <v>1410</v>
      </c>
      <c r="E13" s="293"/>
      <c r="F13" s="293"/>
      <c r="G13" s="293"/>
      <c r="H13" s="293"/>
      <c r="I13" s="293"/>
      <c r="J13" s="293"/>
      <c r="K13" s="291"/>
    </row>
    <row r="14" spans="2:11" ht="15" customHeight="1">
      <c r="B14" s="294"/>
      <c r="C14" s="295"/>
      <c r="D14" s="293" t="s">
        <v>1411</v>
      </c>
      <c r="E14" s="293"/>
      <c r="F14" s="293"/>
      <c r="G14" s="293"/>
      <c r="H14" s="293"/>
      <c r="I14" s="293"/>
      <c r="J14" s="293"/>
      <c r="K14" s="291"/>
    </row>
    <row r="15" spans="2:11" ht="15" customHeight="1">
      <c r="B15" s="294"/>
      <c r="C15" s="295"/>
      <c r="D15" s="293" t="s">
        <v>1412</v>
      </c>
      <c r="E15" s="293"/>
      <c r="F15" s="293"/>
      <c r="G15" s="293"/>
      <c r="H15" s="293"/>
      <c r="I15" s="293"/>
      <c r="J15" s="293"/>
      <c r="K15" s="291"/>
    </row>
    <row r="16" spans="2:11" ht="15" customHeight="1">
      <c r="B16" s="294"/>
      <c r="C16" s="295"/>
      <c r="D16" s="295"/>
      <c r="E16" s="296" t="s">
        <v>76</v>
      </c>
      <c r="F16" s="293" t="s">
        <v>1413</v>
      </c>
      <c r="G16" s="293"/>
      <c r="H16" s="293"/>
      <c r="I16" s="293"/>
      <c r="J16" s="293"/>
      <c r="K16" s="291"/>
    </row>
    <row r="17" spans="2:11" ht="15" customHeight="1">
      <c r="B17" s="294"/>
      <c r="C17" s="295"/>
      <c r="D17" s="295"/>
      <c r="E17" s="296" t="s">
        <v>1414</v>
      </c>
      <c r="F17" s="293" t="s">
        <v>1415</v>
      </c>
      <c r="G17" s="293"/>
      <c r="H17" s="293"/>
      <c r="I17" s="293"/>
      <c r="J17" s="293"/>
      <c r="K17" s="291"/>
    </row>
    <row r="18" spans="2:11" ht="15" customHeight="1">
      <c r="B18" s="294"/>
      <c r="C18" s="295"/>
      <c r="D18" s="295"/>
      <c r="E18" s="296" t="s">
        <v>1416</v>
      </c>
      <c r="F18" s="293" t="s">
        <v>1417</v>
      </c>
      <c r="G18" s="293"/>
      <c r="H18" s="293"/>
      <c r="I18" s="293"/>
      <c r="J18" s="293"/>
      <c r="K18" s="291"/>
    </row>
    <row r="19" spans="2:11" ht="15" customHeight="1">
      <c r="B19" s="294"/>
      <c r="C19" s="295"/>
      <c r="D19" s="295"/>
      <c r="E19" s="296" t="s">
        <v>91</v>
      </c>
      <c r="F19" s="293" t="s">
        <v>90</v>
      </c>
      <c r="G19" s="293"/>
      <c r="H19" s="293"/>
      <c r="I19" s="293"/>
      <c r="J19" s="293"/>
      <c r="K19" s="291"/>
    </row>
    <row r="20" spans="2:11" ht="15" customHeight="1">
      <c r="B20" s="294"/>
      <c r="C20" s="295"/>
      <c r="D20" s="295"/>
      <c r="E20" s="296" t="s">
        <v>1418</v>
      </c>
      <c r="F20" s="293" t="s">
        <v>1356</v>
      </c>
      <c r="G20" s="293"/>
      <c r="H20" s="293"/>
      <c r="I20" s="293"/>
      <c r="J20" s="293"/>
      <c r="K20" s="291"/>
    </row>
    <row r="21" spans="2:11" ht="15" customHeight="1">
      <c r="B21" s="294"/>
      <c r="C21" s="295"/>
      <c r="D21" s="295"/>
      <c r="E21" s="296" t="s">
        <v>1419</v>
      </c>
      <c r="F21" s="293" t="s">
        <v>1420</v>
      </c>
      <c r="G21" s="293"/>
      <c r="H21" s="293"/>
      <c r="I21" s="293"/>
      <c r="J21" s="293"/>
      <c r="K21" s="291"/>
    </row>
    <row r="22" spans="2:11" ht="12.75" customHeight="1">
      <c r="B22" s="294"/>
      <c r="C22" s="295"/>
      <c r="D22" s="295"/>
      <c r="E22" s="295"/>
      <c r="F22" s="295"/>
      <c r="G22" s="295"/>
      <c r="H22" s="295"/>
      <c r="I22" s="295"/>
      <c r="J22" s="295"/>
      <c r="K22" s="291"/>
    </row>
    <row r="23" spans="2:11" ht="15" customHeight="1">
      <c r="B23" s="294"/>
      <c r="C23" s="293" t="s">
        <v>1421</v>
      </c>
      <c r="D23" s="293"/>
      <c r="E23" s="293"/>
      <c r="F23" s="293"/>
      <c r="G23" s="293"/>
      <c r="H23" s="293"/>
      <c r="I23" s="293"/>
      <c r="J23" s="293"/>
      <c r="K23" s="291"/>
    </row>
    <row r="24" spans="2:11" ht="15" customHeight="1">
      <c r="B24" s="294"/>
      <c r="C24" s="293" t="s">
        <v>1422</v>
      </c>
      <c r="D24" s="293"/>
      <c r="E24" s="293"/>
      <c r="F24" s="293"/>
      <c r="G24" s="293"/>
      <c r="H24" s="293"/>
      <c r="I24" s="293"/>
      <c r="J24" s="293"/>
      <c r="K24" s="291"/>
    </row>
    <row r="25" spans="2:11" ht="15" customHeight="1">
      <c r="B25" s="294"/>
      <c r="C25" s="293"/>
      <c r="D25" s="293" t="s">
        <v>1423</v>
      </c>
      <c r="E25" s="293"/>
      <c r="F25" s="293"/>
      <c r="G25" s="293"/>
      <c r="H25" s="293"/>
      <c r="I25" s="293"/>
      <c r="J25" s="293"/>
      <c r="K25" s="291"/>
    </row>
    <row r="26" spans="2:11" ht="15" customHeight="1">
      <c r="B26" s="294"/>
      <c r="C26" s="295"/>
      <c r="D26" s="293" t="s">
        <v>1424</v>
      </c>
      <c r="E26" s="293"/>
      <c r="F26" s="293"/>
      <c r="G26" s="293"/>
      <c r="H26" s="293"/>
      <c r="I26" s="293"/>
      <c r="J26" s="293"/>
      <c r="K26" s="291"/>
    </row>
    <row r="27" spans="2:11" ht="12.75" customHeight="1">
      <c r="B27" s="294"/>
      <c r="C27" s="295"/>
      <c r="D27" s="295"/>
      <c r="E27" s="295"/>
      <c r="F27" s="295"/>
      <c r="G27" s="295"/>
      <c r="H27" s="295"/>
      <c r="I27" s="295"/>
      <c r="J27" s="295"/>
      <c r="K27" s="291"/>
    </row>
    <row r="28" spans="2:11" ht="15" customHeight="1">
      <c r="B28" s="294"/>
      <c r="C28" s="295"/>
      <c r="D28" s="293" t="s">
        <v>1425</v>
      </c>
      <c r="E28" s="293"/>
      <c r="F28" s="293"/>
      <c r="G28" s="293"/>
      <c r="H28" s="293"/>
      <c r="I28" s="293"/>
      <c r="J28" s="293"/>
      <c r="K28" s="291"/>
    </row>
    <row r="29" spans="2:11" ht="15" customHeight="1">
      <c r="B29" s="294"/>
      <c r="C29" s="295"/>
      <c r="D29" s="293" t="s">
        <v>1426</v>
      </c>
      <c r="E29" s="293"/>
      <c r="F29" s="293"/>
      <c r="G29" s="293"/>
      <c r="H29" s="293"/>
      <c r="I29" s="293"/>
      <c r="J29" s="293"/>
      <c r="K29" s="291"/>
    </row>
    <row r="30" spans="2:11" ht="12.75" customHeight="1">
      <c r="B30" s="294"/>
      <c r="C30" s="295"/>
      <c r="D30" s="295"/>
      <c r="E30" s="295"/>
      <c r="F30" s="295"/>
      <c r="G30" s="295"/>
      <c r="H30" s="295"/>
      <c r="I30" s="295"/>
      <c r="J30" s="295"/>
      <c r="K30" s="291"/>
    </row>
    <row r="31" spans="2:11" ht="15" customHeight="1">
      <c r="B31" s="294"/>
      <c r="C31" s="295"/>
      <c r="D31" s="293" t="s">
        <v>1427</v>
      </c>
      <c r="E31" s="293"/>
      <c r="F31" s="293"/>
      <c r="G31" s="293"/>
      <c r="H31" s="293"/>
      <c r="I31" s="293"/>
      <c r="J31" s="293"/>
      <c r="K31" s="291"/>
    </row>
    <row r="32" spans="2:11" ht="15" customHeight="1">
      <c r="B32" s="294"/>
      <c r="C32" s="295"/>
      <c r="D32" s="293" t="s">
        <v>1428</v>
      </c>
      <c r="E32" s="293"/>
      <c r="F32" s="293"/>
      <c r="G32" s="293"/>
      <c r="H32" s="293"/>
      <c r="I32" s="293"/>
      <c r="J32" s="293"/>
      <c r="K32" s="291"/>
    </row>
    <row r="33" spans="2:11" ht="15" customHeight="1">
      <c r="B33" s="294"/>
      <c r="C33" s="295"/>
      <c r="D33" s="293" t="s">
        <v>1429</v>
      </c>
      <c r="E33" s="293"/>
      <c r="F33" s="293"/>
      <c r="G33" s="293"/>
      <c r="H33" s="293"/>
      <c r="I33" s="293"/>
      <c r="J33" s="293"/>
      <c r="K33" s="291"/>
    </row>
    <row r="34" spans="2:11" ht="15" customHeight="1">
      <c r="B34" s="294"/>
      <c r="C34" s="295"/>
      <c r="D34" s="293"/>
      <c r="E34" s="297" t="s">
        <v>131</v>
      </c>
      <c r="F34" s="293"/>
      <c r="G34" s="293" t="s">
        <v>1430</v>
      </c>
      <c r="H34" s="293"/>
      <c r="I34" s="293"/>
      <c r="J34" s="293"/>
      <c r="K34" s="291"/>
    </row>
    <row r="35" spans="2:11" ht="30.75" customHeight="1">
      <c r="B35" s="294"/>
      <c r="C35" s="295"/>
      <c r="D35" s="293"/>
      <c r="E35" s="297" t="s">
        <v>1431</v>
      </c>
      <c r="F35" s="293"/>
      <c r="G35" s="293" t="s">
        <v>1432</v>
      </c>
      <c r="H35" s="293"/>
      <c r="I35" s="293"/>
      <c r="J35" s="293"/>
      <c r="K35" s="291"/>
    </row>
    <row r="36" spans="2:11" ht="15" customHeight="1">
      <c r="B36" s="294"/>
      <c r="C36" s="295"/>
      <c r="D36" s="293"/>
      <c r="E36" s="297" t="s">
        <v>50</v>
      </c>
      <c r="F36" s="293"/>
      <c r="G36" s="293" t="s">
        <v>1433</v>
      </c>
      <c r="H36" s="293"/>
      <c r="I36" s="293"/>
      <c r="J36" s="293"/>
      <c r="K36" s="291"/>
    </row>
    <row r="37" spans="2:11" ht="15" customHeight="1">
      <c r="B37" s="294"/>
      <c r="C37" s="295"/>
      <c r="D37" s="293"/>
      <c r="E37" s="297" t="s">
        <v>132</v>
      </c>
      <c r="F37" s="293"/>
      <c r="G37" s="293" t="s">
        <v>1434</v>
      </c>
      <c r="H37" s="293"/>
      <c r="I37" s="293"/>
      <c r="J37" s="293"/>
      <c r="K37" s="291"/>
    </row>
    <row r="38" spans="2:11" ht="15" customHeight="1">
      <c r="B38" s="294"/>
      <c r="C38" s="295"/>
      <c r="D38" s="293"/>
      <c r="E38" s="297" t="s">
        <v>133</v>
      </c>
      <c r="F38" s="293"/>
      <c r="G38" s="293" t="s">
        <v>1435</v>
      </c>
      <c r="H38" s="293"/>
      <c r="I38" s="293"/>
      <c r="J38" s="293"/>
      <c r="K38" s="291"/>
    </row>
    <row r="39" spans="2:11" ht="15" customHeight="1">
      <c r="B39" s="294"/>
      <c r="C39" s="295"/>
      <c r="D39" s="293"/>
      <c r="E39" s="297" t="s">
        <v>134</v>
      </c>
      <c r="F39" s="293"/>
      <c r="G39" s="293" t="s">
        <v>1436</v>
      </c>
      <c r="H39" s="293"/>
      <c r="I39" s="293"/>
      <c r="J39" s="293"/>
      <c r="K39" s="291"/>
    </row>
    <row r="40" spans="2:11" ht="15" customHeight="1">
      <c r="B40" s="294"/>
      <c r="C40" s="295"/>
      <c r="D40" s="293"/>
      <c r="E40" s="297" t="s">
        <v>1437</v>
      </c>
      <c r="F40" s="293"/>
      <c r="G40" s="293" t="s">
        <v>1438</v>
      </c>
      <c r="H40" s="293"/>
      <c r="I40" s="293"/>
      <c r="J40" s="293"/>
      <c r="K40" s="291"/>
    </row>
    <row r="41" spans="2:11" ht="15" customHeight="1">
      <c r="B41" s="294"/>
      <c r="C41" s="295"/>
      <c r="D41" s="293"/>
      <c r="E41" s="297"/>
      <c r="F41" s="293"/>
      <c r="G41" s="293" t="s">
        <v>1439</v>
      </c>
      <c r="H41" s="293"/>
      <c r="I41" s="293"/>
      <c r="J41" s="293"/>
      <c r="K41" s="291"/>
    </row>
    <row r="42" spans="2:11" ht="15" customHeight="1">
      <c r="B42" s="294"/>
      <c r="C42" s="295"/>
      <c r="D42" s="293"/>
      <c r="E42" s="297" t="s">
        <v>1440</v>
      </c>
      <c r="F42" s="293"/>
      <c r="G42" s="293" t="s">
        <v>1441</v>
      </c>
      <c r="H42" s="293"/>
      <c r="I42" s="293"/>
      <c r="J42" s="293"/>
      <c r="K42" s="291"/>
    </row>
    <row r="43" spans="2:11" ht="15" customHeight="1">
      <c r="B43" s="294"/>
      <c r="C43" s="295"/>
      <c r="D43" s="293"/>
      <c r="E43" s="297" t="s">
        <v>136</v>
      </c>
      <c r="F43" s="293"/>
      <c r="G43" s="293" t="s">
        <v>1442</v>
      </c>
      <c r="H43" s="293"/>
      <c r="I43" s="293"/>
      <c r="J43" s="293"/>
      <c r="K43" s="291"/>
    </row>
    <row r="44" spans="2:11" ht="12.75" customHeight="1">
      <c r="B44" s="294"/>
      <c r="C44" s="295"/>
      <c r="D44" s="293"/>
      <c r="E44" s="293"/>
      <c r="F44" s="293"/>
      <c r="G44" s="293"/>
      <c r="H44" s="293"/>
      <c r="I44" s="293"/>
      <c r="J44" s="293"/>
      <c r="K44" s="291"/>
    </row>
    <row r="45" spans="2:11" ht="15" customHeight="1">
      <c r="B45" s="294"/>
      <c r="C45" s="295"/>
      <c r="D45" s="293" t="s">
        <v>1443</v>
      </c>
      <c r="E45" s="293"/>
      <c r="F45" s="293"/>
      <c r="G45" s="293"/>
      <c r="H45" s="293"/>
      <c r="I45" s="293"/>
      <c r="J45" s="293"/>
      <c r="K45" s="291"/>
    </row>
    <row r="46" spans="2:11" ht="15" customHeight="1">
      <c r="B46" s="294"/>
      <c r="C46" s="295"/>
      <c r="D46" s="295"/>
      <c r="E46" s="293" t="s">
        <v>1444</v>
      </c>
      <c r="F46" s="293"/>
      <c r="G46" s="293"/>
      <c r="H46" s="293"/>
      <c r="I46" s="293"/>
      <c r="J46" s="293"/>
      <c r="K46" s="291"/>
    </row>
    <row r="47" spans="2:11" ht="15" customHeight="1">
      <c r="B47" s="294"/>
      <c r="C47" s="295"/>
      <c r="D47" s="295"/>
      <c r="E47" s="293" t="s">
        <v>1445</v>
      </c>
      <c r="F47" s="293"/>
      <c r="G47" s="293"/>
      <c r="H47" s="293"/>
      <c r="I47" s="293"/>
      <c r="J47" s="293"/>
      <c r="K47" s="291"/>
    </row>
    <row r="48" spans="2:11" ht="15" customHeight="1">
      <c r="B48" s="294"/>
      <c r="C48" s="295"/>
      <c r="D48" s="295"/>
      <c r="E48" s="293" t="s">
        <v>1446</v>
      </c>
      <c r="F48" s="293"/>
      <c r="G48" s="293"/>
      <c r="H48" s="293"/>
      <c r="I48" s="293"/>
      <c r="J48" s="293"/>
      <c r="K48" s="291"/>
    </row>
    <row r="49" spans="2:11" ht="15" customHeight="1">
      <c r="B49" s="294"/>
      <c r="C49" s="295"/>
      <c r="D49" s="293" t="s">
        <v>1447</v>
      </c>
      <c r="E49" s="293"/>
      <c r="F49" s="293"/>
      <c r="G49" s="293"/>
      <c r="H49" s="293"/>
      <c r="I49" s="293"/>
      <c r="J49" s="293"/>
      <c r="K49" s="291"/>
    </row>
    <row r="50" spans="2:11" ht="25.5" customHeight="1">
      <c r="B50" s="289"/>
      <c r="C50" s="290" t="s">
        <v>1448</v>
      </c>
      <c r="D50" s="290"/>
      <c r="E50" s="290"/>
      <c r="F50" s="290"/>
      <c r="G50" s="290"/>
      <c r="H50" s="290"/>
      <c r="I50" s="290"/>
      <c r="J50" s="290"/>
      <c r="K50" s="291"/>
    </row>
    <row r="51" spans="2:11" ht="5.25" customHeight="1">
      <c r="B51" s="289"/>
      <c r="C51" s="292"/>
      <c r="D51" s="292"/>
      <c r="E51" s="292"/>
      <c r="F51" s="292"/>
      <c r="G51" s="292"/>
      <c r="H51" s="292"/>
      <c r="I51" s="292"/>
      <c r="J51" s="292"/>
      <c r="K51" s="291"/>
    </row>
    <row r="52" spans="2:11" ht="15" customHeight="1">
      <c r="B52" s="289"/>
      <c r="C52" s="293" t="s">
        <v>1449</v>
      </c>
      <c r="D52" s="293"/>
      <c r="E52" s="293"/>
      <c r="F52" s="293"/>
      <c r="G52" s="293"/>
      <c r="H52" s="293"/>
      <c r="I52" s="293"/>
      <c r="J52" s="293"/>
      <c r="K52" s="291"/>
    </row>
    <row r="53" spans="2:11" ht="15" customHeight="1">
      <c r="B53" s="289"/>
      <c r="C53" s="293" t="s">
        <v>1450</v>
      </c>
      <c r="D53" s="293"/>
      <c r="E53" s="293"/>
      <c r="F53" s="293"/>
      <c r="G53" s="293"/>
      <c r="H53" s="293"/>
      <c r="I53" s="293"/>
      <c r="J53" s="293"/>
      <c r="K53" s="291"/>
    </row>
    <row r="54" spans="2:11" ht="12.75" customHeight="1">
      <c r="B54" s="289"/>
      <c r="C54" s="293"/>
      <c r="D54" s="293"/>
      <c r="E54" s="293"/>
      <c r="F54" s="293"/>
      <c r="G54" s="293"/>
      <c r="H54" s="293"/>
      <c r="I54" s="293"/>
      <c r="J54" s="293"/>
      <c r="K54" s="291"/>
    </row>
    <row r="55" spans="2:11" ht="15" customHeight="1">
      <c r="B55" s="289"/>
      <c r="C55" s="293" t="s">
        <v>1451</v>
      </c>
      <c r="D55" s="293"/>
      <c r="E55" s="293"/>
      <c r="F55" s="293"/>
      <c r="G55" s="293"/>
      <c r="H55" s="293"/>
      <c r="I55" s="293"/>
      <c r="J55" s="293"/>
      <c r="K55" s="291"/>
    </row>
    <row r="56" spans="2:11" ht="15" customHeight="1">
      <c r="B56" s="289"/>
      <c r="C56" s="295"/>
      <c r="D56" s="293" t="s">
        <v>1452</v>
      </c>
      <c r="E56" s="293"/>
      <c r="F56" s="293"/>
      <c r="G56" s="293"/>
      <c r="H56" s="293"/>
      <c r="I56" s="293"/>
      <c r="J56" s="293"/>
      <c r="K56" s="291"/>
    </row>
    <row r="57" spans="2:11" ht="15" customHeight="1">
      <c r="B57" s="289"/>
      <c r="C57" s="295"/>
      <c r="D57" s="293" t="s">
        <v>1453</v>
      </c>
      <c r="E57" s="293"/>
      <c r="F57" s="293"/>
      <c r="G57" s="293"/>
      <c r="H57" s="293"/>
      <c r="I57" s="293"/>
      <c r="J57" s="293"/>
      <c r="K57" s="291"/>
    </row>
    <row r="58" spans="2:11" ht="15" customHeight="1">
      <c r="B58" s="289"/>
      <c r="C58" s="295"/>
      <c r="D58" s="293" t="s">
        <v>1454</v>
      </c>
      <c r="E58" s="293"/>
      <c r="F58" s="293"/>
      <c r="G58" s="293"/>
      <c r="H58" s="293"/>
      <c r="I58" s="293"/>
      <c r="J58" s="293"/>
      <c r="K58" s="291"/>
    </row>
    <row r="59" spans="2:11" ht="15" customHeight="1">
      <c r="B59" s="289"/>
      <c r="C59" s="295"/>
      <c r="D59" s="293" t="s">
        <v>1455</v>
      </c>
      <c r="E59" s="293"/>
      <c r="F59" s="293"/>
      <c r="G59" s="293"/>
      <c r="H59" s="293"/>
      <c r="I59" s="293"/>
      <c r="J59" s="293"/>
      <c r="K59" s="291"/>
    </row>
    <row r="60" spans="2:11" ht="15" customHeight="1">
      <c r="B60" s="289"/>
      <c r="C60" s="295"/>
      <c r="D60" s="298" t="s">
        <v>1456</v>
      </c>
      <c r="E60" s="298"/>
      <c r="F60" s="298"/>
      <c r="G60" s="298"/>
      <c r="H60" s="298"/>
      <c r="I60" s="298"/>
      <c r="J60" s="298"/>
      <c r="K60" s="291"/>
    </row>
    <row r="61" spans="2:11" ht="15" customHeight="1">
      <c r="B61" s="289"/>
      <c r="C61" s="295"/>
      <c r="D61" s="293" t="s">
        <v>1457</v>
      </c>
      <c r="E61" s="293"/>
      <c r="F61" s="293"/>
      <c r="G61" s="293"/>
      <c r="H61" s="293"/>
      <c r="I61" s="293"/>
      <c r="J61" s="293"/>
      <c r="K61" s="291"/>
    </row>
    <row r="62" spans="2:11" ht="12.75" customHeight="1">
      <c r="B62" s="289"/>
      <c r="C62" s="295"/>
      <c r="D62" s="295"/>
      <c r="E62" s="299"/>
      <c r="F62" s="295"/>
      <c r="G62" s="295"/>
      <c r="H62" s="295"/>
      <c r="I62" s="295"/>
      <c r="J62" s="295"/>
      <c r="K62" s="291"/>
    </row>
    <row r="63" spans="2:11" ht="15" customHeight="1">
      <c r="B63" s="289"/>
      <c r="C63" s="295"/>
      <c r="D63" s="293" t="s">
        <v>1458</v>
      </c>
      <c r="E63" s="293"/>
      <c r="F63" s="293"/>
      <c r="G63" s="293"/>
      <c r="H63" s="293"/>
      <c r="I63" s="293"/>
      <c r="J63" s="293"/>
      <c r="K63" s="291"/>
    </row>
    <row r="64" spans="2:11" ht="15" customHeight="1">
      <c r="B64" s="289"/>
      <c r="C64" s="295"/>
      <c r="D64" s="298" t="s">
        <v>1459</v>
      </c>
      <c r="E64" s="298"/>
      <c r="F64" s="298"/>
      <c r="G64" s="298"/>
      <c r="H64" s="298"/>
      <c r="I64" s="298"/>
      <c r="J64" s="298"/>
      <c r="K64" s="291"/>
    </row>
    <row r="65" spans="2:11" ht="15" customHeight="1">
      <c r="B65" s="289"/>
      <c r="C65" s="295"/>
      <c r="D65" s="293" t="s">
        <v>1460</v>
      </c>
      <c r="E65" s="293"/>
      <c r="F65" s="293"/>
      <c r="G65" s="293"/>
      <c r="H65" s="293"/>
      <c r="I65" s="293"/>
      <c r="J65" s="293"/>
      <c r="K65" s="291"/>
    </row>
    <row r="66" spans="2:11" ht="15" customHeight="1">
      <c r="B66" s="289"/>
      <c r="C66" s="295"/>
      <c r="D66" s="293" t="s">
        <v>1461</v>
      </c>
      <c r="E66" s="293"/>
      <c r="F66" s="293"/>
      <c r="G66" s="293"/>
      <c r="H66" s="293"/>
      <c r="I66" s="293"/>
      <c r="J66" s="293"/>
      <c r="K66" s="291"/>
    </row>
    <row r="67" spans="2:11" ht="15" customHeight="1">
      <c r="B67" s="289"/>
      <c r="C67" s="295"/>
      <c r="D67" s="293" t="s">
        <v>1462</v>
      </c>
      <c r="E67" s="293"/>
      <c r="F67" s="293"/>
      <c r="G67" s="293"/>
      <c r="H67" s="293"/>
      <c r="I67" s="293"/>
      <c r="J67" s="293"/>
      <c r="K67" s="291"/>
    </row>
    <row r="68" spans="2:11" ht="15" customHeight="1">
      <c r="B68" s="289"/>
      <c r="C68" s="295"/>
      <c r="D68" s="293" t="s">
        <v>1463</v>
      </c>
      <c r="E68" s="293"/>
      <c r="F68" s="293"/>
      <c r="G68" s="293"/>
      <c r="H68" s="293"/>
      <c r="I68" s="293"/>
      <c r="J68" s="293"/>
      <c r="K68" s="291"/>
    </row>
    <row r="69" spans="2:11" ht="12.75" customHeight="1">
      <c r="B69" s="300"/>
      <c r="C69" s="301"/>
      <c r="D69" s="301"/>
      <c r="E69" s="301"/>
      <c r="F69" s="301"/>
      <c r="G69" s="301"/>
      <c r="H69" s="301"/>
      <c r="I69" s="301"/>
      <c r="J69" s="301"/>
      <c r="K69" s="302"/>
    </row>
    <row r="70" spans="2:11" ht="18.75" customHeight="1">
      <c r="B70" s="303"/>
      <c r="C70" s="303"/>
      <c r="D70" s="303"/>
      <c r="E70" s="303"/>
      <c r="F70" s="303"/>
      <c r="G70" s="303"/>
      <c r="H70" s="303"/>
      <c r="I70" s="303"/>
      <c r="J70" s="303"/>
      <c r="K70" s="304"/>
    </row>
    <row r="71" spans="2:11" ht="18.75" customHeight="1">
      <c r="B71" s="304"/>
      <c r="C71" s="304"/>
      <c r="D71" s="304"/>
      <c r="E71" s="304"/>
      <c r="F71" s="304"/>
      <c r="G71" s="304"/>
      <c r="H71" s="304"/>
      <c r="I71" s="304"/>
      <c r="J71" s="304"/>
      <c r="K71" s="304"/>
    </row>
    <row r="72" spans="2:11" ht="7.5" customHeight="1">
      <c r="B72" s="305"/>
      <c r="C72" s="306"/>
      <c r="D72" s="306"/>
      <c r="E72" s="306"/>
      <c r="F72" s="306"/>
      <c r="G72" s="306"/>
      <c r="H72" s="306"/>
      <c r="I72" s="306"/>
      <c r="J72" s="306"/>
      <c r="K72" s="307"/>
    </row>
    <row r="73" spans="2:11" ht="45" customHeight="1">
      <c r="B73" s="308"/>
      <c r="C73" s="309" t="s">
        <v>97</v>
      </c>
      <c r="D73" s="309"/>
      <c r="E73" s="309"/>
      <c r="F73" s="309"/>
      <c r="G73" s="309"/>
      <c r="H73" s="309"/>
      <c r="I73" s="309"/>
      <c r="J73" s="309"/>
      <c r="K73" s="310"/>
    </row>
    <row r="74" spans="2:11" ht="17.25" customHeight="1">
      <c r="B74" s="308"/>
      <c r="C74" s="311" t="s">
        <v>1464</v>
      </c>
      <c r="D74" s="311"/>
      <c r="E74" s="311"/>
      <c r="F74" s="311" t="s">
        <v>1465</v>
      </c>
      <c r="G74" s="312"/>
      <c r="H74" s="311" t="s">
        <v>132</v>
      </c>
      <c r="I74" s="311" t="s">
        <v>54</v>
      </c>
      <c r="J74" s="311" t="s">
        <v>1466</v>
      </c>
      <c r="K74" s="310"/>
    </row>
    <row r="75" spans="2:11" ht="17.25" customHeight="1">
      <c r="B75" s="308"/>
      <c r="C75" s="313" t="s">
        <v>1467</v>
      </c>
      <c r="D75" s="313"/>
      <c r="E75" s="313"/>
      <c r="F75" s="314" t="s">
        <v>1468</v>
      </c>
      <c r="G75" s="315"/>
      <c r="H75" s="313"/>
      <c r="I75" s="313"/>
      <c r="J75" s="313" t="s">
        <v>1469</v>
      </c>
      <c r="K75" s="310"/>
    </row>
    <row r="76" spans="2:11" ht="5.25" customHeight="1">
      <c r="B76" s="308"/>
      <c r="C76" s="316"/>
      <c r="D76" s="316"/>
      <c r="E76" s="316"/>
      <c r="F76" s="316"/>
      <c r="G76" s="317"/>
      <c r="H76" s="316"/>
      <c r="I76" s="316"/>
      <c r="J76" s="316"/>
      <c r="K76" s="310"/>
    </row>
    <row r="77" spans="2:11" ht="15" customHeight="1">
      <c r="B77" s="308"/>
      <c r="C77" s="297" t="s">
        <v>50</v>
      </c>
      <c r="D77" s="316"/>
      <c r="E77" s="316"/>
      <c r="F77" s="318" t="s">
        <v>1470</v>
      </c>
      <c r="G77" s="317"/>
      <c r="H77" s="297" t="s">
        <v>1471</v>
      </c>
      <c r="I77" s="297" t="s">
        <v>1472</v>
      </c>
      <c r="J77" s="297">
        <v>20</v>
      </c>
      <c r="K77" s="310"/>
    </row>
    <row r="78" spans="2:11" ht="15" customHeight="1">
      <c r="B78" s="308"/>
      <c r="C78" s="297" t="s">
        <v>1473</v>
      </c>
      <c r="D78" s="297"/>
      <c r="E78" s="297"/>
      <c r="F78" s="318" t="s">
        <v>1470</v>
      </c>
      <c r="G78" s="317"/>
      <c r="H78" s="297" t="s">
        <v>1474</v>
      </c>
      <c r="I78" s="297" t="s">
        <v>1472</v>
      </c>
      <c r="J78" s="297">
        <v>120</v>
      </c>
      <c r="K78" s="310"/>
    </row>
    <row r="79" spans="2:11" ht="15" customHeight="1">
      <c r="B79" s="319"/>
      <c r="C79" s="297" t="s">
        <v>1475</v>
      </c>
      <c r="D79" s="297"/>
      <c r="E79" s="297"/>
      <c r="F79" s="318" t="s">
        <v>1476</v>
      </c>
      <c r="G79" s="317"/>
      <c r="H79" s="297" t="s">
        <v>1477</v>
      </c>
      <c r="I79" s="297" t="s">
        <v>1472</v>
      </c>
      <c r="J79" s="297">
        <v>50</v>
      </c>
      <c r="K79" s="310"/>
    </row>
    <row r="80" spans="2:11" ht="15" customHeight="1">
      <c r="B80" s="319"/>
      <c r="C80" s="297" t="s">
        <v>1478</v>
      </c>
      <c r="D80" s="297"/>
      <c r="E80" s="297"/>
      <c r="F80" s="318" t="s">
        <v>1470</v>
      </c>
      <c r="G80" s="317"/>
      <c r="H80" s="297" t="s">
        <v>1479</v>
      </c>
      <c r="I80" s="297" t="s">
        <v>1480</v>
      </c>
      <c r="J80" s="297"/>
      <c r="K80" s="310"/>
    </row>
    <row r="81" spans="2:11" ht="15" customHeight="1">
      <c r="B81" s="319"/>
      <c r="C81" s="320" t="s">
        <v>1481</v>
      </c>
      <c r="D81" s="320"/>
      <c r="E81" s="320"/>
      <c r="F81" s="321" t="s">
        <v>1476</v>
      </c>
      <c r="G81" s="320"/>
      <c r="H81" s="320" t="s">
        <v>1482</v>
      </c>
      <c r="I81" s="320" t="s">
        <v>1472</v>
      </c>
      <c r="J81" s="320">
        <v>15</v>
      </c>
      <c r="K81" s="310"/>
    </row>
    <row r="82" spans="2:11" ht="15" customHeight="1">
      <c r="B82" s="319"/>
      <c r="C82" s="320" t="s">
        <v>1483</v>
      </c>
      <c r="D82" s="320"/>
      <c r="E82" s="320"/>
      <c r="F82" s="321" t="s">
        <v>1476</v>
      </c>
      <c r="G82" s="320"/>
      <c r="H82" s="320" t="s">
        <v>1484</v>
      </c>
      <c r="I82" s="320" t="s">
        <v>1472</v>
      </c>
      <c r="J82" s="320">
        <v>15</v>
      </c>
      <c r="K82" s="310"/>
    </row>
    <row r="83" spans="2:11" ht="15" customHeight="1">
      <c r="B83" s="319"/>
      <c r="C83" s="320" t="s">
        <v>1485</v>
      </c>
      <c r="D83" s="320"/>
      <c r="E83" s="320"/>
      <c r="F83" s="321" t="s">
        <v>1476</v>
      </c>
      <c r="G83" s="320"/>
      <c r="H83" s="320" t="s">
        <v>1486</v>
      </c>
      <c r="I83" s="320" t="s">
        <v>1472</v>
      </c>
      <c r="J83" s="320">
        <v>20</v>
      </c>
      <c r="K83" s="310"/>
    </row>
    <row r="84" spans="2:11" ht="15" customHeight="1">
      <c r="B84" s="319"/>
      <c r="C84" s="320" t="s">
        <v>1487</v>
      </c>
      <c r="D84" s="320"/>
      <c r="E84" s="320"/>
      <c r="F84" s="321" t="s">
        <v>1476</v>
      </c>
      <c r="G84" s="320"/>
      <c r="H84" s="320" t="s">
        <v>1488</v>
      </c>
      <c r="I84" s="320" t="s">
        <v>1472</v>
      </c>
      <c r="J84" s="320">
        <v>20</v>
      </c>
      <c r="K84" s="310"/>
    </row>
    <row r="85" spans="2:11" ht="15" customHeight="1">
      <c r="B85" s="319"/>
      <c r="C85" s="297" t="s">
        <v>1489</v>
      </c>
      <c r="D85" s="297"/>
      <c r="E85" s="297"/>
      <c r="F85" s="318" t="s">
        <v>1476</v>
      </c>
      <c r="G85" s="317"/>
      <c r="H85" s="297" t="s">
        <v>1490</v>
      </c>
      <c r="I85" s="297" t="s">
        <v>1472</v>
      </c>
      <c r="J85" s="297">
        <v>50</v>
      </c>
      <c r="K85" s="310"/>
    </row>
    <row r="86" spans="2:11" ht="15" customHeight="1">
      <c r="B86" s="319"/>
      <c r="C86" s="297" t="s">
        <v>1491</v>
      </c>
      <c r="D86" s="297"/>
      <c r="E86" s="297"/>
      <c r="F86" s="318" t="s">
        <v>1476</v>
      </c>
      <c r="G86" s="317"/>
      <c r="H86" s="297" t="s">
        <v>1492</v>
      </c>
      <c r="I86" s="297" t="s">
        <v>1472</v>
      </c>
      <c r="J86" s="297">
        <v>20</v>
      </c>
      <c r="K86" s="310"/>
    </row>
    <row r="87" spans="2:11" ht="15" customHeight="1">
      <c r="B87" s="319"/>
      <c r="C87" s="297" t="s">
        <v>1493</v>
      </c>
      <c r="D87" s="297"/>
      <c r="E87" s="297"/>
      <c r="F87" s="318" t="s">
        <v>1476</v>
      </c>
      <c r="G87" s="317"/>
      <c r="H87" s="297" t="s">
        <v>1494</v>
      </c>
      <c r="I87" s="297" t="s">
        <v>1472</v>
      </c>
      <c r="J87" s="297">
        <v>20</v>
      </c>
      <c r="K87" s="310"/>
    </row>
    <row r="88" spans="2:11" ht="15" customHeight="1">
      <c r="B88" s="319"/>
      <c r="C88" s="297" t="s">
        <v>1495</v>
      </c>
      <c r="D88" s="297"/>
      <c r="E88" s="297"/>
      <c r="F88" s="318" t="s">
        <v>1476</v>
      </c>
      <c r="G88" s="317"/>
      <c r="H88" s="297" t="s">
        <v>1496</v>
      </c>
      <c r="I88" s="297" t="s">
        <v>1472</v>
      </c>
      <c r="J88" s="297">
        <v>50</v>
      </c>
      <c r="K88" s="310"/>
    </row>
    <row r="89" spans="2:11" ht="15" customHeight="1">
      <c r="B89" s="319"/>
      <c r="C89" s="297" t="s">
        <v>1497</v>
      </c>
      <c r="D89" s="297"/>
      <c r="E89" s="297"/>
      <c r="F89" s="318" t="s">
        <v>1476</v>
      </c>
      <c r="G89" s="317"/>
      <c r="H89" s="297" t="s">
        <v>1497</v>
      </c>
      <c r="I89" s="297" t="s">
        <v>1472</v>
      </c>
      <c r="J89" s="297">
        <v>50</v>
      </c>
      <c r="K89" s="310"/>
    </row>
    <row r="90" spans="2:11" ht="15" customHeight="1">
      <c r="B90" s="319"/>
      <c r="C90" s="297" t="s">
        <v>137</v>
      </c>
      <c r="D90" s="297"/>
      <c r="E90" s="297"/>
      <c r="F90" s="318" t="s">
        <v>1476</v>
      </c>
      <c r="G90" s="317"/>
      <c r="H90" s="297" t="s">
        <v>1498</v>
      </c>
      <c r="I90" s="297" t="s">
        <v>1472</v>
      </c>
      <c r="J90" s="297">
        <v>255</v>
      </c>
      <c r="K90" s="310"/>
    </row>
    <row r="91" spans="2:11" ht="15" customHeight="1">
      <c r="B91" s="319"/>
      <c r="C91" s="297" t="s">
        <v>1499</v>
      </c>
      <c r="D91" s="297"/>
      <c r="E91" s="297"/>
      <c r="F91" s="318" t="s">
        <v>1470</v>
      </c>
      <c r="G91" s="317"/>
      <c r="H91" s="297" t="s">
        <v>1500</v>
      </c>
      <c r="I91" s="297" t="s">
        <v>1501</v>
      </c>
      <c r="J91" s="297"/>
      <c r="K91" s="310"/>
    </row>
    <row r="92" spans="2:11" ht="15" customHeight="1">
      <c r="B92" s="319"/>
      <c r="C92" s="297" t="s">
        <v>1502</v>
      </c>
      <c r="D92" s="297"/>
      <c r="E92" s="297"/>
      <c r="F92" s="318" t="s">
        <v>1470</v>
      </c>
      <c r="G92" s="317"/>
      <c r="H92" s="297" t="s">
        <v>1503</v>
      </c>
      <c r="I92" s="297" t="s">
        <v>1504</v>
      </c>
      <c r="J92" s="297"/>
      <c r="K92" s="310"/>
    </row>
    <row r="93" spans="2:11" ht="15" customHeight="1">
      <c r="B93" s="319"/>
      <c r="C93" s="297" t="s">
        <v>1505</v>
      </c>
      <c r="D93" s="297"/>
      <c r="E93" s="297"/>
      <c r="F93" s="318" t="s">
        <v>1470</v>
      </c>
      <c r="G93" s="317"/>
      <c r="H93" s="297" t="s">
        <v>1505</v>
      </c>
      <c r="I93" s="297" t="s">
        <v>1504</v>
      </c>
      <c r="J93" s="297"/>
      <c r="K93" s="310"/>
    </row>
    <row r="94" spans="2:11" ht="15" customHeight="1">
      <c r="B94" s="319"/>
      <c r="C94" s="297" t="s">
        <v>35</v>
      </c>
      <c r="D94" s="297"/>
      <c r="E94" s="297"/>
      <c r="F94" s="318" t="s">
        <v>1470</v>
      </c>
      <c r="G94" s="317"/>
      <c r="H94" s="297" t="s">
        <v>1506</v>
      </c>
      <c r="I94" s="297" t="s">
        <v>1504</v>
      </c>
      <c r="J94" s="297"/>
      <c r="K94" s="310"/>
    </row>
    <row r="95" spans="2:11" ht="15" customHeight="1">
      <c r="B95" s="319"/>
      <c r="C95" s="297" t="s">
        <v>45</v>
      </c>
      <c r="D95" s="297"/>
      <c r="E95" s="297"/>
      <c r="F95" s="318" t="s">
        <v>1470</v>
      </c>
      <c r="G95" s="317"/>
      <c r="H95" s="297" t="s">
        <v>1507</v>
      </c>
      <c r="I95" s="297" t="s">
        <v>1504</v>
      </c>
      <c r="J95" s="297"/>
      <c r="K95" s="310"/>
    </row>
    <row r="96" spans="2:11" ht="15" customHeight="1">
      <c r="B96" s="322"/>
      <c r="C96" s="323"/>
      <c r="D96" s="323"/>
      <c r="E96" s="323"/>
      <c r="F96" s="323"/>
      <c r="G96" s="323"/>
      <c r="H96" s="323"/>
      <c r="I96" s="323"/>
      <c r="J96" s="323"/>
      <c r="K96" s="324"/>
    </row>
    <row r="97" spans="2:11" ht="18.75" customHeight="1">
      <c r="B97" s="325"/>
      <c r="C97" s="326"/>
      <c r="D97" s="326"/>
      <c r="E97" s="326"/>
      <c r="F97" s="326"/>
      <c r="G97" s="326"/>
      <c r="H97" s="326"/>
      <c r="I97" s="326"/>
      <c r="J97" s="326"/>
      <c r="K97" s="325"/>
    </row>
    <row r="98" spans="2:11" ht="18.75" customHeight="1">
      <c r="B98" s="304"/>
      <c r="C98" s="304"/>
      <c r="D98" s="304"/>
      <c r="E98" s="304"/>
      <c r="F98" s="304"/>
      <c r="G98" s="304"/>
      <c r="H98" s="304"/>
      <c r="I98" s="304"/>
      <c r="J98" s="304"/>
      <c r="K98" s="304"/>
    </row>
    <row r="99" spans="2:11" ht="7.5" customHeight="1">
      <c r="B99" s="305"/>
      <c r="C99" s="306"/>
      <c r="D99" s="306"/>
      <c r="E99" s="306"/>
      <c r="F99" s="306"/>
      <c r="G99" s="306"/>
      <c r="H99" s="306"/>
      <c r="I99" s="306"/>
      <c r="J99" s="306"/>
      <c r="K99" s="307"/>
    </row>
    <row r="100" spans="2:11" ht="45" customHeight="1">
      <c r="B100" s="308"/>
      <c r="C100" s="309" t="s">
        <v>1508</v>
      </c>
      <c r="D100" s="309"/>
      <c r="E100" s="309"/>
      <c r="F100" s="309"/>
      <c r="G100" s="309"/>
      <c r="H100" s="309"/>
      <c r="I100" s="309"/>
      <c r="J100" s="309"/>
      <c r="K100" s="310"/>
    </row>
    <row r="101" spans="2:11" ht="17.25" customHeight="1">
      <c r="B101" s="308"/>
      <c r="C101" s="311" t="s">
        <v>1464</v>
      </c>
      <c r="D101" s="311"/>
      <c r="E101" s="311"/>
      <c r="F101" s="311" t="s">
        <v>1465</v>
      </c>
      <c r="G101" s="312"/>
      <c r="H101" s="311" t="s">
        <v>132</v>
      </c>
      <c r="I101" s="311" t="s">
        <v>54</v>
      </c>
      <c r="J101" s="311" t="s">
        <v>1466</v>
      </c>
      <c r="K101" s="310"/>
    </row>
    <row r="102" spans="2:11" ht="17.25" customHeight="1">
      <c r="B102" s="308"/>
      <c r="C102" s="313" t="s">
        <v>1467</v>
      </c>
      <c r="D102" s="313"/>
      <c r="E102" s="313"/>
      <c r="F102" s="314" t="s">
        <v>1468</v>
      </c>
      <c r="G102" s="315"/>
      <c r="H102" s="313"/>
      <c r="I102" s="313"/>
      <c r="J102" s="313" t="s">
        <v>1469</v>
      </c>
      <c r="K102" s="310"/>
    </row>
    <row r="103" spans="2:11" ht="5.25" customHeight="1">
      <c r="B103" s="308"/>
      <c r="C103" s="311"/>
      <c r="D103" s="311"/>
      <c r="E103" s="311"/>
      <c r="F103" s="311"/>
      <c r="G103" s="327"/>
      <c r="H103" s="311"/>
      <c r="I103" s="311"/>
      <c r="J103" s="311"/>
      <c r="K103" s="310"/>
    </row>
    <row r="104" spans="2:11" ht="15" customHeight="1">
      <c r="B104" s="308"/>
      <c r="C104" s="297" t="s">
        <v>50</v>
      </c>
      <c r="D104" s="316"/>
      <c r="E104" s="316"/>
      <c r="F104" s="318" t="s">
        <v>1470</v>
      </c>
      <c r="G104" s="327"/>
      <c r="H104" s="297" t="s">
        <v>1509</v>
      </c>
      <c r="I104" s="297" t="s">
        <v>1472</v>
      </c>
      <c r="J104" s="297">
        <v>20</v>
      </c>
      <c r="K104" s="310"/>
    </row>
    <row r="105" spans="2:11" ht="15" customHeight="1">
      <c r="B105" s="308"/>
      <c r="C105" s="297" t="s">
        <v>1473</v>
      </c>
      <c r="D105" s="297"/>
      <c r="E105" s="297"/>
      <c r="F105" s="318" t="s">
        <v>1470</v>
      </c>
      <c r="G105" s="297"/>
      <c r="H105" s="297" t="s">
        <v>1509</v>
      </c>
      <c r="I105" s="297" t="s">
        <v>1472</v>
      </c>
      <c r="J105" s="297">
        <v>120</v>
      </c>
      <c r="K105" s="310"/>
    </row>
    <row r="106" spans="2:11" ht="15" customHeight="1">
      <c r="B106" s="319"/>
      <c r="C106" s="297" t="s">
        <v>1475</v>
      </c>
      <c r="D106" s="297"/>
      <c r="E106" s="297"/>
      <c r="F106" s="318" t="s">
        <v>1476</v>
      </c>
      <c r="G106" s="297"/>
      <c r="H106" s="297" t="s">
        <v>1509</v>
      </c>
      <c r="I106" s="297" t="s">
        <v>1472</v>
      </c>
      <c r="J106" s="297">
        <v>50</v>
      </c>
      <c r="K106" s="310"/>
    </row>
    <row r="107" spans="2:11" ht="15" customHeight="1">
      <c r="B107" s="319"/>
      <c r="C107" s="297" t="s">
        <v>1478</v>
      </c>
      <c r="D107" s="297"/>
      <c r="E107" s="297"/>
      <c r="F107" s="318" t="s">
        <v>1470</v>
      </c>
      <c r="G107" s="297"/>
      <c r="H107" s="297" t="s">
        <v>1509</v>
      </c>
      <c r="I107" s="297" t="s">
        <v>1480</v>
      </c>
      <c r="J107" s="297"/>
      <c r="K107" s="310"/>
    </row>
    <row r="108" spans="2:11" ht="15" customHeight="1">
      <c r="B108" s="319"/>
      <c r="C108" s="297" t="s">
        <v>1489</v>
      </c>
      <c r="D108" s="297"/>
      <c r="E108" s="297"/>
      <c r="F108" s="318" t="s">
        <v>1476</v>
      </c>
      <c r="G108" s="297"/>
      <c r="H108" s="297" t="s">
        <v>1509</v>
      </c>
      <c r="I108" s="297" t="s">
        <v>1472</v>
      </c>
      <c r="J108" s="297">
        <v>50</v>
      </c>
      <c r="K108" s="310"/>
    </row>
    <row r="109" spans="2:11" ht="15" customHeight="1">
      <c r="B109" s="319"/>
      <c r="C109" s="297" t="s">
        <v>1497</v>
      </c>
      <c r="D109" s="297"/>
      <c r="E109" s="297"/>
      <c r="F109" s="318" t="s">
        <v>1476</v>
      </c>
      <c r="G109" s="297"/>
      <c r="H109" s="297" t="s">
        <v>1509</v>
      </c>
      <c r="I109" s="297" t="s">
        <v>1472</v>
      </c>
      <c r="J109" s="297">
        <v>50</v>
      </c>
      <c r="K109" s="310"/>
    </row>
    <row r="110" spans="2:11" ht="15" customHeight="1">
      <c r="B110" s="319"/>
      <c r="C110" s="297" t="s">
        <v>1495</v>
      </c>
      <c r="D110" s="297"/>
      <c r="E110" s="297"/>
      <c r="F110" s="318" t="s">
        <v>1476</v>
      </c>
      <c r="G110" s="297"/>
      <c r="H110" s="297" t="s">
        <v>1509</v>
      </c>
      <c r="I110" s="297" t="s">
        <v>1472</v>
      </c>
      <c r="J110" s="297">
        <v>50</v>
      </c>
      <c r="K110" s="310"/>
    </row>
    <row r="111" spans="2:11" ht="15" customHeight="1">
      <c r="B111" s="319"/>
      <c r="C111" s="297" t="s">
        <v>50</v>
      </c>
      <c r="D111" s="297"/>
      <c r="E111" s="297"/>
      <c r="F111" s="318" t="s">
        <v>1470</v>
      </c>
      <c r="G111" s="297"/>
      <c r="H111" s="297" t="s">
        <v>1510</v>
      </c>
      <c r="I111" s="297" t="s">
        <v>1472</v>
      </c>
      <c r="J111" s="297">
        <v>20</v>
      </c>
      <c r="K111" s="310"/>
    </row>
    <row r="112" spans="2:11" ht="15" customHeight="1">
      <c r="B112" s="319"/>
      <c r="C112" s="297" t="s">
        <v>1511</v>
      </c>
      <c r="D112" s="297"/>
      <c r="E112" s="297"/>
      <c r="F112" s="318" t="s">
        <v>1470</v>
      </c>
      <c r="G112" s="297"/>
      <c r="H112" s="297" t="s">
        <v>1512</v>
      </c>
      <c r="I112" s="297" t="s">
        <v>1472</v>
      </c>
      <c r="J112" s="297">
        <v>120</v>
      </c>
      <c r="K112" s="310"/>
    </row>
    <row r="113" spans="2:11" ht="15" customHeight="1">
      <c r="B113" s="319"/>
      <c r="C113" s="297" t="s">
        <v>35</v>
      </c>
      <c r="D113" s="297"/>
      <c r="E113" s="297"/>
      <c r="F113" s="318" t="s">
        <v>1470</v>
      </c>
      <c r="G113" s="297"/>
      <c r="H113" s="297" t="s">
        <v>1513</v>
      </c>
      <c r="I113" s="297" t="s">
        <v>1504</v>
      </c>
      <c r="J113" s="297"/>
      <c r="K113" s="310"/>
    </row>
    <row r="114" spans="2:11" ht="15" customHeight="1">
      <c r="B114" s="319"/>
      <c r="C114" s="297" t="s">
        <v>45</v>
      </c>
      <c r="D114" s="297"/>
      <c r="E114" s="297"/>
      <c r="F114" s="318" t="s">
        <v>1470</v>
      </c>
      <c r="G114" s="297"/>
      <c r="H114" s="297" t="s">
        <v>1514</v>
      </c>
      <c r="I114" s="297" t="s">
        <v>1504</v>
      </c>
      <c r="J114" s="297"/>
      <c r="K114" s="310"/>
    </row>
    <row r="115" spans="2:11" ht="15" customHeight="1">
      <c r="B115" s="319"/>
      <c r="C115" s="297" t="s">
        <v>54</v>
      </c>
      <c r="D115" s="297"/>
      <c r="E115" s="297"/>
      <c r="F115" s="318" t="s">
        <v>1470</v>
      </c>
      <c r="G115" s="297"/>
      <c r="H115" s="297" t="s">
        <v>1515</v>
      </c>
      <c r="I115" s="297" t="s">
        <v>1516</v>
      </c>
      <c r="J115" s="297"/>
      <c r="K115" s="310"/>
    </row>
    <row r="116" spans="2:11" ht="15" customHeight="1">
      <c r="B116" s="322"/>
      <c r="C116" s="328"/>
      <c r="D116" s="328"/>
      <c r="E116" s="328"/>
      <c r="F116" s="328"/>
      <c r="G116" s="328"/>
      <c r="H116" s="328"/>
      <c r="I116" s="328"/>
      <c r="J116" s="328"/>
      <c r="K116" s="324"/>
    </row>
    <row r="117" spans="2:11" ht="18.75" customHeight="1">
      <c r="B117" s="329"/>
      <c r="C117" s="293"/>
      <c r="D117" s="293"/>
      <c r="E117" s="293"/>
      <c r="F117" s="330"/>
      <c r="G117" s="293"/>
      <c r="H117" s="293"/>
      <c r="I117" s="293"/>
      <c r="J117" s="293"/>
      <c r="K117" s="329"/>
    </row>
    <row r="118" spans="2:11" ht="18.75" customHeight="1">
      <c r="B118" s="304"/>
      <c r="C118" s="304"/>
      <c r="D118" s="304"/>
      <c r="E118" s="304"/>
      <c r="F118" s="304"/>
      <c r="G118" s="304"/>
      <c r="H118" s="304"/>
      <c r="I118" s="304"/>
      <c r="J118" s="304"/>
      <c r="K118" s="304"/>
    </row>
    <row r="119" spans="2:11" ht="7.5" customHeight="1">
      <c r="B119" s="331"/>
      <c r="C119" s="332"/>
      <c r="D119" s="332"/>
      <c r="E119" s="332"/>
      <c r="F119" s="332"/>
      <c r="G119" s="332"/>
      <c r="H119" s="332"/>
      <c r="I119" s="332"/>
      <c r="J119" s="332"/>
      <c r="K119" s="333"/>
    </row>
    <row r="120" spans="2:11" ht="45" customHeight="1">
      <c r="B120" s="334"/>
      <c r="C120" s="287" t="s">
        <v>1517</v>
      </c>
      <c r="D120" s="287"/>
      <c r="E120" s="287"/>
      <c r="F120" s="287"/>
      <c r="G120" s="287"/>
      <c r="H120" s="287"/>
      <c r="I120" s="287"/>
      <c r="J120" s="287"/>
      <c r="K120" s="335"/>
    </row>
    <row r="121" spans="2:11" ht="17.25" customHeight="1">
      <c r="B121" s="336"/>
      <c r="C121" s="311" t="s">
        <v>1464</v>
      </c>
      <c r="D121" s="311"/>
      <c r="E121" s="311"/>
      <c r="F121" s="311" t="s">
        <v>1465</v>
      </c>
      <c r="G121" s="312"/>
      <c r="H121" s="311" t="s">
        <v>132</v>
      </c>
      <c r="I121" s="311" t="s">
        <v>54</v>
      </c>
      <c r="J121" s="311" t="s">
        <v>1466</v>
      </c>
      <c r="K121" s="337"/>
    </row>
    <row r="122" spans="2:11" ht="17.25" customHeight="1">
      <c r="B122" s="336"/>
      <c r="C122" s="313" t="s">
        <v>1467</v>
      </c>
      <c r="D122" s="313"/>
      <c r="E122" s="313"/>
      <c r="F122" s="314" t="s">
        <v>1468</v>
      </c>
      <c r="G122" s="315"/>
      <c r="H122" s="313"/>
      <c r="I122" s="313"/>
      <c r="J122" s="313" t="s">
        <v>1469</v>
      </c>
      <c r="K122" s="337"/>
    </row>
    <row r="123" spans="2:11" ht="5.25" customHeight="1">
      <c r="B123" s="338"/>
      <c r="C123" s="316"/>
      <c r="D123" s="316"/>
      <c r="E123" s="316"/>
      <c r="F123" s="316"/>
      <c r="G123" s="297"/>
      <c r="H123" s="316"/>
      <c r="I123" s="316"/>
      <c r="J123" s="316"/>
      <c r="K123" s="339"/>
    </row>
    <row r="124" spans="2:11" ht="15" customHeight="1">
      <c r="B124" s="338"/>
      <c r="C124" s="297" t="s">
        <v>1473</v>
      </c>
      <c r="D124" s="316"/>
      <c r="E124" s="316"/>
      <c r="F124" s="318" t="s">
        <v>1470</v>
      </c>
      <c r="G124" s="297"/>
      <c r="H124" s="297" t="s">
        <v>1509</v>
      </c>
      <c r="I124" s="297" t="s">
        <v>1472</v>
      </c>
      <c r="J124" s="297">
        <v>120</v>
      </c>
      <c r="K124" s="340"/>
    </row>
    <row r="125" spans="2:11" ht="15" customHeight="1">
      <c r="B125" s="338"/>
      <c r="C125" s="297" t="s">
        <v>1518</v>
      </c>
      <c r="D125" s="297"/>
      <c r="E125" s="297"/>
      <c r="F125" s="318" t="s">
        <v>1470</v>
      </c>
      <c r="G125" s="297"/>
      <c r="H125" s="297" t="s">
        <v>1519</v>
      </c>
      <c r="I125" s="297" t="s">
        <v>1472</v>
      </c>
      <c r="J125" s="297" t="s">
        <v>1520</v>
      </c>
      <c r="K125" s="340"/>
    </row>
    <row r="126" spans="2:11" ht="15" customHeight="1">
      <c r="B126" s="338"/>
      <c r="C126" s="297" t="s">
        <v>1419</v>
      </c>
      <c r="D126" s="297"/>
      <c r="E126" s="297"/>
      <c r="F126" s="318" t="s">
        <v>1470</v>
      </c>
      <c r="G126" s="297"/>
      <c r="H126" s="297" t="s">
        <v>1521</v>
      </c>
      <c r="I126" s="297" t="s">
        <v>1472</v>
      </c>
      <c r="J126" s="297" t="s">
        <v>1520</v>
      </c>
      <c r="K126" s="340"/>
    </row>
    <row r="127" spans="2:11" ht="15" customHeight="1">
      <c r="B127" s="338"/>
      <c r="C127" s="297" t="s">
        <v>1481</v>
      </c>
      <c r="D127" s="297"/>
      <c r="E127" s="297"/>
      <c r="F127" s="318" t="s">
        <v>1476</v>
      </c>
      <c r="G127" s="297"/>
      <c r="H127" s="297" t="s">
        <v>1482</v>
      </c>
      <c r="I127" s="297" t="s">
        <v>1472</v>
      </c>
      <c r="J127" s="297">
        <v>15</v>
      </c>
      <c r="K127" s="340"/>
    </row>
    <row r="128" spans="2:11" ht="15" customHeight="1">
      <c r="B128" s="338"/>
      <c r="C128" s="320" t="s">
        <v>1483</v>
      </c>
      <c r="D128" s="320"/>
      <c r="E128" s="320"/>
      <c r="F128" s="321" t="s">
        <v>1476</v>
      </c>
      <c r="G128" s="320"/>
      <c r="H128" s="320" t="s">
        <v>1484</v>
      </c>
      <c r="I128" s="320" t="s">
        <v>1472</v>
      </c>
      <c r="J128" s="320">
        <v>15</v>
      </c>
      <c r="K128" s="340"/>
    </row>
    <row r="129" spans="2:11" ht="15" customHeight="1">
      <c r="B129" s="338"/>
      <c r="C129" s="320" t="s">
        <v>1485</v>
      </c>
      <c r="D129" s="320"/>
      <c r="E129" s="320"/>
      <c r="F129" s="321" t="s">
        <v>1476</v>
      </c>
      <c r="G129" s="320"/>
      <c r="H129" s="320" t="s">
        <v>1486</v>
      </c>
      <c r="I129" s="320" t="s">
        <v>1472</v>
      </c>
      <c r="J129" s="320">
        <v>20</v>
      </c>
      <c r="K129" s="340"/>
    </row>
    <row r="130" spans="2:11" ht="15" customHeight="1">
      <c r="B130" s="338"/>
      <c r="C130" s="320" t="s">
        <v>1487</v>
      </c>
      <c r="D130" s="320"/>
      <c r="E130" s="320"/>
      <c r="F130" s="321" t="s">
        <v>1476</v>
      </c>
      <c r="G130" s="320"/>
      <c r="H130" s="320" t="s">
        <v>1488</v>
      </c>
      <c r="I130" s="320" t="s">
        <v>1472</v>
      </c>
      <c r="J130" s="320">
        <v>20</v>
      </c>
      <c r="K130" s="340"/>
    </row>
    <row r="131" spans="2:11" ht="15" customHeight="1">
      <c r="B131" s="338"/>
      <c r="C131" s="297" t="s">
        <v>1475</v>
      </c>
      <c r="D131" s="297"/>
      <c r="E131" s="297"/>
      <c r="F131" s="318" t="s">
        <v>1476</v>
      </c>
      <c r="G131" s="297"/>
      <c r="H131" s="297" t="s">
        <v>1509</v>
      </c>
      <c r="I131" s="297" t="s">
        <v>1472</v>
      </c>
      <c r="J131" s="297">
        <v>50</v>
      </c>
      <c r="K131" s="340"/>
    </row>
    <row r="132" spans="2:11" ht="15" customHeight="1">
      <c r="B132" s="338"/>
      <c r="C132" s="297" t="s">
        <v>1489</v>
      </c>
      <c r="D132" s="297"/>
      <c r="E132" s="297"/>
      <c r="F132" s="318" t="s">
        <v>1476</v>
      </c>
      <c r="G132" s="297"/>
      <c r="H132" s="297" t="s">
        <v>1509</v>
      </c>
      <c r="I132" s="297" t="s">
        <v>1472</v>
      </c>
      <c r="J132" s="297">
        <v>50</v>
      </c>
      <c r="K132" s="340"/>
    </row>
    <row r="133" spans="2:11" ht="15" customHeight="1">
      <c r="B133" s="338"/>
      <c r="C133" s="297" t="s">
        <v>1495</v>
      </c>
      <c r="D133" s="297"/>
      <c r="E133" s="297"/>
      <c r="F133" s="318" t="s">
        <v>1476</v>
      </c>
      <c r="G133" s="297"/>
      <c r="H133" s="297" t="s">
        <v>1509</v>
      </c>
      <c r="I133" s="297" t="s">
        <v>1472</v>
      </c>
      <c r="J133" s="297">
        <v>50</v>
      </c>
      <c r="K133" s="340"/>
    </row>
    <row r="134" spans="2:11" ht="15" customHeight="1">
      <c r="B134" s="338"/>
      <c r="C134" s="297" t="s">
        <v>1497</v>
      </c>
      <c r="D134" s="297"/>
      <c r="E134" s="297"/>
      <c r="F134" s="318" t="s">
        <v>1476</v>
      </c>
      <c r="G134" s="297"/>
      <c r="H134" s="297" t="s">
        <v>1509</v>
      </c>
      <c r="I134" s="297" t="s">
        <v>1472</v>
      </c>
      <c r="J134" s="297">
        <v>50</v>
      </c>
      <c r="K134" s="340"/>
    </row>
    <row r="135" spans="2:11" ht="15" customHeight="1">
      <c r="B135" s="338"/>
      <c r="C135" s="297" t="s">
        <v>137</v>
      </c>
      <c r="D135" s="297"/>
      <c r="E135" s="297"/>
      <c r="F135" s="318" t="s">
        <v>1476</v>
      </c>
      <c r="G135" s="297"/>
      <c r="H135" s="297" t="s">
        <v>1522</v>
      </c>
      <c r="I135" s="297" t="s">
        <v>1472</v>
      </c>
      <c r="J135" s="297">
        <v>255</v>
      </c>
      <c r="K135" s="340"/>
    </row>
    <row r="136" spans="2:11" ht="15" customHeight="1">
      <c r="B136" s="338"/>
      <c r="C136" s="297" t="s">
        <v>1499</v>
      </c>
      <c r="D136" s="297"/>
      <c r="E136" s="297"/>
      <c r="F136" s="318" t="s">
        <v>1470</v>
      </c>
      <c r="G136" s="297"/>
      <c r="H136" s="297" t="s">
        <v>1523</v>
      </c>
      <c r="I136" s="297" t="s">
        <v>1501</v>
      </c>
      <c r="J136" s="297"/>
      <c r="K136" s="340"/>
    </row>
    <row r="137" spans="2:11" ht="15" customHeight="1">
      <c r="B137" s="338"/>
      <c r="C137" s="297" t="s">
        <v>1502</v>
      </c>
      <c r="D137" s="297"/>
      <c r="E137" s="297"/>
      <c r="F137" s="318" t="s">
        <v>1470</v>
      </c>
      <c r="G137" s="297"/>
      <c r="H137" s="297" t="s">
        <v>1524</v>
      </c>
      <c r="I137" s="297" t="s">
        <v>1504</v>
      </c>
      <c r="J137" s="297"/>
      <c r="K137" s="340"/>
    </row>
    <row r="138" spans="2:11" ht="15" customHeight="1">
      <c r="B138" s="338"/>
      <c r="C138" s="297" t="s">
        <v>1505</v>
      </c>
      <c r="D138" s="297"/>
      <c r="E138" s="297"/>
      <c r="F138" s="318" t="s">
        <v>1470</v>
      </c>
      <c r="G138" s="297"/>
      <c r="H138" s="297" t="s">
        <v>1505</v>
      </c>
      <c r="I138" s="297" t="s">
        <v>1504</v>
      </c>
      <c r="J138" s="297"/>
      <c r="K138" s="340"/>
    </row>
    <row r="139" spans="2:11" ht="15" customHeight="1">
      <c r="B139" s="338"/>
      <c r="C139" s="297" t="s">
        <v>35</v>
      </c>
      <c r="D139" s="297"/>
      <c r="E139" s="297"/>
      <c r="F139" s="318" t="s">
        <v>1470</v>
      </c>
      <c r="G139" s="297"/>
      <c r="H139" s="297" t="s">
        <v>1525</v>
      </c>
      <c r="I139" s="297" t="s">
        <v>1504</v>
      </c>
      <c r="J139" s="297"/>
      <c r="K139" s="340"/>
    </row>
    <row r="140" spans="2:11" ht="15" customHeight="1">
      <c r="B140" s="338"/>
      <c r="C140" s="297" t="s">
        <v>1526</v>
      </c>
      <c r="D140" s="297"/>
      <c r="E140" s="297"/>
      <c r="F140" s="318" t="s">
        <v>1470</v>
      </c>
      <c r="G140" s="297"/>
      <c r="H140" s="297" t="s">
        <v>1527</v>
      </c>
      <c r="I140" s="297" t="s">
        <v>1504</v>
      </c>
      <c r="J140" s="297"/>
      <c r="K140" s="340"/>
    </row>
    <row r="141" spans="2:11" ht="15" customHeight="1">
      <c r="B141" s="341"/>
      <c r="C141" s="342"/>
      <c r="D141" s="342"/>
      <c r="E141" s="342"/>
      <c r="F141" s="342"/>
      <c r="G141" s="342"/>
      <c r="H141" s="342"/>
      <c r="I141" s="342"/>
      <c r="J141" s="342"/>
      <c r="K141" s="343"/>
    </row>
    <row r="142" spans="2:11" ht="18.75" customHeight="1">
      <c r="B142" s="293"/>
      <c r="C142" s="293"/>
      <c r="D142" s="293"/>
      <c r="E142" s="293"/>
      <c r="F142" s="330"/>
      <c r="G142" s="293"/>
      <c r="H142" s="293"/>
      <c r="I142" s="293"/>
      <c r="J142" s="293"/>
      <c r="K142" s="293"/>
    </row>
    <row r="143" spans="2:11" ht="18.75" customHeight="1">
      <c r="B143" s="304"/>
      <c r="C143" s="304"/>
      <c r="D143" s="304"/>
      <c r="E143" s="304"/>
      <c r="F143" s="304"/>
      <c r="G143" s="304"/>
      <c r="H143" s="304"/>
      <c r="I143" s="304"/>
      <c r="J143" s="304"/>
      <c r="K143" s="304"/>
    </row>
    <row r="144" spans="2:11" ht="7.5" customHeight="1">
      <c r="B144" s="305"/>
      <c r="C144" s="306"/>
      <c r="D144" s="306"/>
      <c r="E144" s="306"/>
      <c r="F144" s="306"/>
      <c r="G144" s="306"/>
      <c r="H144" s="306"/>
      <c r="I144" s="306"/>
      <c r="J144" s="306"/>
      <c r="K144" s="307"/>
    </row>
    <row r="145" spans="2:11" ht="45" customHeight="1">
      <c r="B145" s="308"/>
      <c r="C145" s="309" t="s">
        <v>1528</v>
      </c>
      <c r="D145" s="309"/>
      <c r="E145" s="309"/>
      <c r="F145" s="309"/>
      <c r="G145" s="309"/>
      <c r="H145" s="309"/>
      <c r="I145" s="309"/>
      <c r="J145" s="309"/>
      <c r="K145" s="310"/>
    </row>
    <row r="146" spans="2:11" ht="17.25" customHeight="1">
      <c r="B146" s="308"/>
      <c r="C146" s="311" t="s">
        <v>1464</v>
      </c>
      <c r="D146" s="311"/>
      <c r="E146" s="311"/>
      <c r="F146" s="311" t="s">
        <v>1465</v>
      </c>
      <c r="G146" s="312"/>
      <c r="H146" s="311" t="s">
        <v>132</v>
      </c>
      <c r="I146" s="311" t="s">
        <v>54</v>
      </c>
      <c r="J146" s="311" t="s">
        <v>1466</v>
      </c>
      <c r="K146" s="310"/>
    </row>
    <row r="147" spans="2:11" ht="17.25" customHeight="1">
      <c r="B147" s="308"/>
      <c r="C147" s="313" t="s">
        <v>1467</v>
      </c>
      <c r="D147" s="313"/>
      <c r="E147" s="313"/>
      <c r="F147" s="314" t="s">
        <v>1468</v>
      </c>
      <c r="G147" s="315"/>
      <c r="H147" s="313"/>
      <c r="I147" s="313"/>
      <c r="J147" s="313" t="s">
        <v>1469</v>
      </c>
      <c r="K147" s="310"/>
    </row>
    <row r="148" spans="2:11" ht="5.25" customHeight="1">
      <c r="B148" s="319"/>
      <c r="C148" s="316"/>
      <c r="D148" s="316"/>
      <c r="E148" s="316"/>
      <c r="F148" s="316"/>
      <c r="G148" s="317"/>
      <c r="H148" s="316"/>
      <c r="I148" s="316"/>
      <c r="J148" s="316"/>
      <c r="K148" s="340"/>
    </row>
    <row r="149" spans="2:11" ht="15" customHeight="1">
      <c r="B149" s="319"/>
      <c r="C149" s="344" t="s">
        <v>1473</v>
      </c>
      <c r="D149" s="297"/>
      <c r="E149" s="297"/>
      <c r="F149" s="345" t="s">
        <v>1470</v>
      </c>
      <c r="G149" s="297"/>
      <c r="H149" s="344" t="s">
        <v>1509</v>
      </c>
      <c r="I149" s="344" t="s">
        <v>1472</v>
      </c>
      <c r="J149" s="344">
        <v>120</v>
      </c>
      <c r="K149" s="340"/>
    </row>
    <row r="150" spans="2:11" ht="15" customHeight="1">
      <c r="B150" s="319"/>
      <c r="C150" s="344" t="s">
        <v>1518</v>
      </c>
      <c r="D150" s="297"/>
      <c r="E150" s="297"/>
      <c r="F150" s="345" t="s">
        <v>1470</v>
      </c>
      <c r="G150" s="297"/>
      <c r="H150" s="344" t="s">
        <v>1529</v>
      </c>
      <c r="I150" s="344" t="s">
        <v>1472</v>
      </c>
      <c r="J150" s="344" t="s">
        <v>1520</v>
      </c>
      <c r="K150" s="340"/>
    </row>
    <row r="151" spans="2:11" ht="15" customHeight="1">
      <c r="B151" s="319"/>
      <c r="C151" s="344" t="s">
        <v>1419</v>
      </c>
      <c r="D151" s="297"/>
      <c r="E151" s="297"/>
      <c r="F151" s="345" t="s">
        <v>1470</v>
      </c>
      <c r="G151" s="297"/>
      <c r="H151" s="344" t="s">
        <v>1530</v>
      </c>
      <c r="I151" s="344" t="s">
        <v>1472</v>
      </c>
      <c r="J151" s="344" t="s">
        <v>1520</v>
      </c>
      <c r="K151" s="340"/>
    </row>
    <row r="152" spans="2:11" ht="15" customHeight="1">
      <c r="B152" s="319"/>
      <c r="C152" s="344" t="s">
        <v>1475</v>
      </c>
      <c r="D152" s="297"/>
      <c r="E152" s="297"/>
      <c r="F152" s="345" t="s">
        <v>1476</v>
      </c>
      <c r="G152" s="297"/>
      <c r="H152" s="344" t="s">
        <v>1509</v>
      </c>
      <c r="I152" s="344" t="s">
        <v>1472</v>
      </c>
      <c r="J152" s="344">
        <v>50</v>
      </c>
      <c r="K152" s="340"/>
    </row>
    <row r="153" spans="2:11" ht="15" customHeight="1">
      <c r="B153" s="319"/>
      <c r="C153" s="344" t="s">
        <v>1478</v>
      </c>
      <c r="D153" s="297"/>
      <c r="E153" s="297"/>
      <c r="F153" s="345" t="s">
        <v>1470</v>
      </c>
      <c r="G153" s="297"/>
      <c r="H153" s="344" t="s">
        <v>1509</v>
      </c>
      <c r="I153" s="344" t="s">
        <v>1480</v>
      </c>
      <c r="J153" s="344"/>
      <c r="K153" s="340"/>
    </row>
    <row r="154" spans="2:11" ht="15" customHeight="1">
      <c r="B154" s="319"/>
      <c r="C154" s="344" t="s">
        <v>1489</v>
      </c>
      <c r="D154" s="297"/>
      <c r="E154" s="297"/>
      <c r="F154" s="345" t="s">
        <v>1476</v>
      </c>
      <c r="G154" s="297"/>
      <c r="H154" s="344" t="s">
        <v>1509</v>
      </c>
      <c r="I154" s="344" t="s">
        <v>1472</v>
      </c>
      <c r="J154" s="344">
        <v>50</v>
      </c>
      <c r="K154" s="340"/>
    </row>
    <row r="155" spans="2:11" ht="15" customHeight="1">
      <c r="B155" s="319"/>
      <c r="C155" s="344" t="s">
        <v>1497</v>
      </c>
      <c r="D155" s="297"/>
      <c r="E155" s="297"/>
      <c r="F155" s="345" t="s">
        <v>1476</v>
      </c>
      <c r="G155" s="297"/>
      <c r="H155" s="344" t="s">
        <v>1509</v>
      </c>
      <c r="I155" s="344" t="s">
        <v>1472</v>
      </c>
      <c r="J155" s="344">
        <v>50</v>
      </c>
      <c r="K155" s="340"/>
    </row>
    <row r="156" spans="2:11" ht="15" customHeight="1">
      <c r="B156" s="319"/>
      <c r="C156" s="344" t="s">
        <v>1495</v>
      </c>
      <c r="D156" s="297"/>
      <c r="E156" s="297"/>
      <c r="F156" s="345" t="s">
        <v>1476</v>
      </c>
      <c r="G156" s="297"/>
      <c r="H156" s="344" t="s">
        <v>1509</v>
      </c>
      <c r="I156" s="344" t="s">
        <v>1472</v>
      </c>
      <c r="J156" s="344">
        <v>50</v>
      </c>
      <c r="K156" s="340"/>
    </row>
    <row r="157" spans="2:11" ht="15" customHeight="1">
      <c r="B157" s="319"/>
      <c r="C157" s="344" t="s">
        <v>102</v>
      </c>
      <c r="D157" s="297"/>
      <c r="E157" s="297"/>
      <c r="F157" s="345" t="s">
        <v>1470</v>
      </c>
      <c r="G157" s="297"/>
      <c r="H157" s="344" t="s">
        <v>1531</v>
      </c>
      <c r="I157" s="344" t="s">
        <v>1472</v>
      </c>
      <c r="J157" s="344" t="s">
        <v>1532</v>
      </c>
      <c r="K157" s="340"/>
    </row>
    <row r="158" spans="2:11" ht="15" customHeight="1">
      <c r="B158" s="319"/>
      <c r="C158" s="344" t="s">
        <v>1533</v>
      </c>
      <c r="D158" s="297"/>
      <c r="E158" s="297"/>
      <c r="F158" s="345" t="s">
        <v>1470</v>
      </c>
      <c r="G158" s="297"/>
      <c r="H158" s="344" t="s">
        <v>1534</v>
      </c>
      <c r="I158" s="344" t="s">
        <v>1504</v>
      </c>
      <c r="J158" s="344"/>
      <c r="K158" s="340"/>
    </row>
    <row r="159" spans="2:11" ht="15" customHeight="1">
      <c r="B159" s="346"/>
      <c r="C159" s="328"/>
      <c r="D159" s="328"/>
      <c r="E159" s="328"/>
      <c r="F159" s="328"/>
      <c r="G159" s="328"/>
      <c r="H159" s="328"/>
      <c r="I159" s="328"/>
      <c r="J159" s="328"/>
      <c r="K159" s="347"/>
    </row>
    <row r="160" spans="2:11" ht="18.75" customHeight="1">
      <c r="B160" s="293"/>
      <c r="C160" s="297"/>
      <c r="D160" s="297"/>
      <c r="E160" s="297"/>
      <c r="F160" s="318"/>
      <c r="G160" s="297"/>
      <c r="H160" s="297"/>
      <c r="I160" s="297"/>
      <c r="J160" s="297"/>
      <c r="K160" s="293"/>
    </row>
    <row r="161" spans="2:11" ht="18.75" customHeight="1">
      <c r="B161" s="304"/>
      <c r="C161" s="304"/>
      <c r="D161" s="304"/>
      <c r="E161" s="304"/>
      <c r="F161" s="304"/>
      <c r="G161" s="304"/>
      <c r="H161" s="304"/>
      <c r="I161" s="304"/>
      <c r="J161" s="304"/>
      <c r="K161" s="304"/>
    </row>
    <row r="162" spans="2:11" ht="7.5" customHeight="1">
      <c r="B162" s="283"/>
      <c r="C162" s="284"/>
      <c r="D162" s="284"/>
      <c r="E162" s="284"/>
      <c r="F162" s="284"/>
      <c r="G162" s="284"/>
      <c r="H162" s="284"/>
      <c r="I162" s="284"/>
      <c r="J162" s="284"/>
      <c r="K162" s="285"/>
    </row>
    <row r="163" spans="2:11" ht="45" customHeight="1">
      <c r="B163" s="286"/>
      <c r="C163" s="287" t="s">
        <v>1535</v>
      </c>
      <c r="D163" s="287"/>
      <c r="E163" s="287"/>
      <c r="F163" s="287"/>
      <c r="G163" s="287"/>
      <c r="H163" s="287"/>
      <c r="I163" s="287"/>
      <c r="J163" s="287"/>
      <c r="K163" s="288"/>
    </row>
    <row r="164" spans="2:11" ht="17.25" customHeight="1">
      <c r="B164" s="286"/>
      <c r="C164" s="311" t="s">
        <v>1464</v>
      </c>
      <c r="D164" s="311"/>
      <c r="E164" s="311"/>
      <c r="F164" s="311" t="s">
        <v>1465</v>
      </c>
      <c r="G164" s="348"/>
      <c r="H164" s="349" t="s">
        <v>132</v>
      </c>
      <c r="I164" s="349" t="s">
        <v>54</v>
      </c>
      <c r="J164" s="311" t="s">
        <v>1466</v>
      </c>
      <c r="K164" s="288"/>
    </row>
    <row r="165" spans="2:11" ht="17.25" customHeight="1">
      <c r="B165" s="289"/>
      <c r="C165" s="313" t="s">
        <v>1467</v>
      </c>
      <c r="D165" s="313"/>
      <c r="E165" s="313"/>
      <c r="F165" s="314" t="s">
        <v>1468</v>
      </c>
      <c r="G165" s="350"/>
      <c r="H165" s="351"/>
      <c r="I165" s="351"/>
      <c r="J165" s="313" t="s">
        <v>1469</v>
      </c>
      <c r="K165" s="291"/>
    </row>
    <row r="166" spans="2:11" ht="5.25" customHeight="1">
      <c r="B166" s="319"/>
      <c r="C166" s="316"/>
      <c r="D166" s="316"/>
      <c r="E166" s="316"/>
      <c r="F166" s="316"/>
      <c r="G166" s="317"/>
      <c r="H166" s="316"/>
      <c r="I166" s="316"/>
      <c r="J166" s="316"/>
      <c r="K166" s="340"/>
    </row>
    <row r="167" spans="2:11" ht="15" customHeight="1">
      <c r="B167" s="319"/>
      <c r="C167" s="297" t="s">
        <v>1473</v>
      </c>
      <c r="D167" s="297"/>
      <c r="E167" s="297"/>
      <c r="F167" s="318" t="s">
        <v>1470</v>
      </c>
      <c r="G167" s="297"/>
      <c r="H167" s="297" t="s">
        <v>1509</v>
      </c>
      <c r="I167" s="297" t="s">
        <v>1472</v>
      </c>
      <c r="J167" s="297">
        <v>120</v>
      </c>
      <c r="K167" s="340"/>
    </row>
    <row r="168" spans="2:11" ht="15" customHeight="1">
      <c r="B168" s="319"/>
      <c r="C168" s="297" t="s">
        <v>1518</v>
      </c>
      <c r="D168" s="297"/>
      <c r="E168" s="297"/>
      <c r="F168" s="318" t="s">
        <v>1470</v>
      </c>
      <c r="G168" s="297"/>
      <c r="H168" s="297" t="s">
        <v>1519</v>
      </c>
      <c r="I168" s="297" t="s">
        <v>1472</v>
      </c>
      <c r="J168" s="297" t="s">
        <v>1520</v>
      </c>
      <c r="K168" s="340"/>
    </row>
    <row r="169" spans="2:11" ht="15" customHeight="1">
      <c r="B169" s="319"/>
      <c r="C169" s="297" t="s">
        <v>1419</v>
      </c>
      <c r="D169" s="297"/>
      <c r="E169" s="297"/>
      <c r="F169" s="318" t="s">
        <v>1470</v>
      </c>
      <c r="G169" s="297"/>
      <c r="H169" s="297" t="s">
        <v>1536</v>
      </c>
      <c r="I169" s="297" t="s">
        <v>1472</v>
      </c>
      <c r="J169" s="297" t="s">
        <v>1520</v>
      </c>
      <c r="K169" s="340"/>
    </row>
    <row r="170" spans="2:11" ht="15" customHeight="1">
      <c r="B170" s="319"/>
      <c r="C170" s="297" t="s">
        <v>1475</v>
      </c>
      <c r="D170" s="297"/>
      <c r="E170" s="297"/>
      <c r="F170" s="318" t="s">
        <v>1476</v>
      </c>
      <c r="G170" s="297"/>
      <c r="H170" s="297" t="s">
        <v>1536</v>
      </c>
      <c r="I170" s="297" t="s">
        <v>1472</v>
      </c>
      <c r="J170" s="297">
        <v>50</v>
      </c>
      <c r="K170" s="340"/>
    </row>
    <row r="171" spans="2:11" ht="15" customHeight="1">
      <c r="B171" s="319"/>
      <c r="C171" s="297" t="s">
        <v>1478</v>
      </c>
      <c r="D171" s="297"/>
      <c r="E171" s="297"/>
      <c r="F171" s="318" t="s">
        <v>1470</v>
      </c>
      <c r="G171" s="297"/>
      <c r="H171" s="297" t="s">
        <v>1536</v>
      </c>
      <c r="I171" s="297" t="s">
        <v>1480</v>
      </c>
      <c r="J171" s="297"/>
      <c r="K171" s="340"/>
    </row>
    <row r="172" spans="2:11" ht="15" customHeight="1">
      <c r="B172" s="319"/>
      <c r="C172" s="297" t="s">
        <v>1489</v>
      </c>
      <c r="D172" s="297"/>
      <c r="E172" s="297"/>
      <c r="F172" s="318" t="s">
        <v>1476</v>
      </c>
      <c r="G172" s="297"/>
      <c r="H172" s="297" t="s">
        <v>1536</v>
      </c>
      <c r="I172" s="297" t="s">
        <v>1472</v>
      </c>
      <c r="J172" s="297">
        <v>50</v>
      </c>
      <c r="K172" s="340"/>
    </row>
    <row r="173" spans="2:11" ht="15" customHeight="1">
      <c r="B173" s="319"/>
      <c r="C173" s="297" t="s">
        <v>1497</v>
      </c>
      <c r="D173" s="297"/>
      <c r="E173" s="297"/>
      <c r="F173" s="318" t="s">
        <v>1476</v>
      </c>
      <c r="G173" s="297"/>
      <c r="H173" s="297" t="s">
        <v>1536</v>
      </c>
      <c r="I173" s="297" t="s">
        <v>1472</v>
      </c>
      <c r="J173" s="297">
        <v>50</v>
      </c>
      <c r="K173" s="340"/>
    </row>
    <row r="174" spans="2:11" ht="15" customHeight="1">
      <c r="B174" s="319"/>
      <c r="C174" s="297" t="s">
        <v>1495</v>
      </c>
      <c r="D174" s="297"/>
      <c r="E174" s="297"/>
      <c r="F174" s="318" t="s">
        <v>1476</v>
      </c>
      <c r="G174" s="297"/>
      <c r="H174" s="297" t="s">
        <v>1536</v>
      </c>
      <c r="I174" s="297" t="s">
        <v>1472</v>
      </c>
      <c r="J174" s="297">
        <v>50</v>
      </c>
      <c r="K174" s="340"/>
    </row>
    <row r="175" spans="2:11" ht="15" customHeight="1">
      <c r="B175" s="319"/>
      <c r="C175" s="297" t="s">
        <v>131</v>
      </c>
      <c r="D175" s="297"/>
      <c r="E175" s="297"/>
      <c r="F175" s="318" t="s">
        <v>1470</v>
      </c>
      <c r="G175" s="297"/>
      <c r="H175" s="297" t="s">
        <v>1537</v>
      </c>
      <c r="I175" s="297" t="s">
        <v>1538</v>
      </c>
      <c r="J175" s="297"/>
      <c r="K175" s="340"/>
    </row>
    <row r="176" spans="2:11" ht="15" customHeight="1">
      <c r="B176" s="319"/>
      <c r="C176" s="297" t="s">
        <v>54</v>
      </c>
      <c r="D176" s="297"/>
      <c r="E176" s="297"/>
      <c r="F176" s="318" t="s">
        <v>1470</v>
      </c>
      <c r="G176" s="297"/>
      <c r="H176" s="297" t="s">
        <v>1539</v>
      </c>
      <c r="I176" s="297" t="s">
        <v>1540</v>
      </c>
      <c r="J176" s="297">
        <v>1</v>
      </c>
      <c r="K176" s="340"/>
    </row>
    <row r="177" spans="2:11" ht="15" customHeight="1">
      <c r="B177" s="319"/>
      <c r="C177" s="297" t="s">
        <v>50</v>
      </c>
      <c r="D177" s="297"/>
      <c r="E177" s="297"/>
      <c r="F177" s="318" t="s">
        <v>1470</v>
      </c>
      <c r="G177" s="297"/>
      <c r="H177" s="297" t="s">
        <v>1541</v>
      </c>
      <c r="I177" s="297" t="s">
        <v>1472</v>
      </c>
      <c r="J177" s="297">
        <v>20</v>
      </c>
      <c r="K177" s="340"/>
    </row>
    <row r="178" spans="2:11" ht="15" customHeight="1">
      <c r="B178" s="319"/>
      <c r="C178" s="297" t="s">
        <v>132</v>
      </c>
      <c r="D178" s="297"/>
      <c r="E178" s="297"/>
      <c r="F178" s="318" t="s">
        <v>1470</v>
      </c>
      <c r="G178" s="297"/>
      <c r="H178" s="297" t="s">
        <v>1542</v>
      </c>
      <c r="I178" s="297" t="s">
        <v>1472</v>
      </c>
      <c r="J178" s="297">
        <v>255</v>
      </c>
      <c r="K178" s="340"/>
    </row>
    <row r="179" spans="2:11" ht="15" customHeight="1">
      <c r="B179" s="319"/>
      <c r="C179" s="297" t="s">
        <v>133</v>
      </c>
      <c r="D179" s="297"/>
      <c r="E179" s="297"/>
      <c r="F179" s="318" t="s">
        <v>1470</v>
      </c>
      <c r="G179" s="297"/>
      <c r="H179" s="297" t="s">
        <v>1435</v>
      </c>
      <c r="I179" s="297" t="s">
        <v>1472</v>
      </c>
      <c r="J179" s="297">
        <v>10</v>
      </c>
      <c r="K179" s="340"/>
    </row>
    <row r="180" spans="2:11" ht="15" customHeight="1">
      <c r="B180" s="319"/>
      <c r="C180" s="297" t="s">
        <v>134</v>
      </c>
      <c r="D180" s="297"/>
      <c r="E180" s="297"/>
      <c r="F180" s="318" t="s">
        <v>1470</v>
      </c>
      <c r="G180" s="297"/>
      <c r="H180" s="297" t="s">
        <v>1543</v>
      </c>
      <c r="I180" s="297" t="s">
        <v>1504</v>
      </c>
      <c r="J180" s="297"/>
      <c r="K180" s="340"/>
    </row>
    <row r="181" spans="2:11" ht="15" customHeight="1">
      <c r="B181" s="319"/>
      <c r="C181" s="297" t="s">
        <v>1544</v>
      </c>
      <c r="D181" s="297"/>
      <c r="E181" s="297"/>
      <c r="F181" s="318" t="s">
        <v>1470</v>
      </c>
      <c r="G181" s="297"/>
      <c r="H181" s="297" t="s">
        <v>1545</v>
      </c>
      <c r="I181" s="297" t="s">
        <v>1504</v>
      </c>
      <c r="J181" s="297"/>
      <c r="K181" s="340"/>
    </row>
    <row r="182" spans="2:11" ht="15" customHeight="1">
      <c r="B182" s="319"/>
      <c r="C182" s="297" t="s">
        <v>1533</v>
      </c>
      <c r="D182" s="297"/>
      <c r="E182" s="297"/>
      <c r="F182" s="318" t="s">
        <v>1470</v>
      </c>
      <c r="G182" s="297"/>
      <c r="H182" s="297" t="s">
        <v>1546</v>
      </c>
      <c r="I182" s="297" t="s">
        <v>1504</v>
      </c>
      <c r="J182" s="297"/>
      <c r="K182" s="340"/>
    </row>
    <row r="183" spans="2:11" ht="15" customHeight="1">
      <c r="B183" s="319"/>
      <c r="C183" s="297" t="s">
        <v>136</v>
      </c>
      <c r="D183" s="297"/>
      <c r="E183" s="297"/>
      <c r="F183" s="318" t="s">
        <v>1476</v>
      </c>
      <c r="G183" s="297"/>
      <c r="H183" s="297" t="s">
        <v>1547</v>
      </c>
      <c r="I183" s="297" t="s">
        <v>1472</v>
      </c>
      <c r="J183" s="297">
        <v>50</v>
      </c>
      <c r="K183" s="340"/>
    </row>
    <row r="184" spans="2:11" ht="15" customHeight="1">
      <c r="B184" s="319"/>
      <c r="C184" s="297" t="s">
        <v>1548</v>
      </c>
      <c r="D184" s="297"/>
      <c r="E184" s="297"/>
      <c r="F184" s="318" t="s">
        <v>1476</v>
      </c>
      <c r="G184" s="297"/>
      <c r="H184" s="297" t="s">
        <v>1549</v>
      </c>
      <c r="I184" s="297" t="s">
        <v>1550</v>
      </c>
      <c r="J184" s="297"/>
      <c r="K184" s="340"/>
    </row>
    <row r="185" spans="2:11" ht="15" customHeight="1">
      <c r="B185" s="319"/>
      <c r="C185" s="297" t="s">
        <v>1551</v>
      </c>
      <c r="D185" s="297"/>
      <c r="E185" s="297"/>
      <c r="F185" s="318" t="s">
        <v>1476</v>
      </c>
      <c r="G185" s="297"/>
      <c r="H185" s="297" t="s">
        <v>1552</v>
      </c>
      <c r="I185" s="297" t="s">
        <v>1550</v>
      </c>
      <c r="J185" s="297"/>
      <c r="K185" s="340"/>
    </row>
    <row r="186" spans="2:11" ht="15" customHeight="1">
      <c r="B186" s="319"/>
      <c r="C186" s="297" t="s">
        <v>1553</v>
      </c>
      <c r="D186" s="297"/>
      <c r="E186" s="297"/>
      <c r="F186" s="318" t="s">
        <v>1476</v>
      </c>
      <c r="G186" s="297"/>
      <c r="H186" s="297" t="s">
        <v>1554</v>
      </c>
      <c r="I186" s="297" t="s">
        <v>1550</v>
      </c>
      <c r="J186" s="297"/>
      <c r="K186" s="340"/>
    </row>
    <row r="187" spans="2:11" ht="15" customHeight="1">
      <c r="B187" s="319"/>
      <c r="C187" s="352" t="s">
        <v>1555</v>
      </c>
      <c r="D187" s="297"/>
      <c r="E187" s="297"/>
      <c r="F187" s="318" t="s">
        <v>1476</v>
      </c>
      <c r="G187" s="297"/>
      <c r="H187" s="297" t="s">
        <v>1556</v>
      </c>
      <c r="I187" s="297" t="s">
        <v>1557</v>
      </c>
      <c r="J187" s="353" t="s">
        <v>1558</v>
      </c>
      <c r="K187" s="340"/>
    </row>
    <row r="188" spans="2:11" ht="15" customHeight="1">
      <c r="B188" s="319"/>
      <c r="C188" s="303" t="s">
        <v>39</v>
      </c>
      <c r="D188" s="297"/>
      <c r="E188" s="297"/>
      <c r="F188" s="318" t="s">
        <v>1470</v>
      </c>
      <c r="G188" s="297"/>
      <c r="H188" s="293" t="s">
        <v>1559</v>
      </c>
      <c r="I188" s="297" t="s">
        <v>1560</v>
      </c>
      <c r="J188" s="297"/>
      <c r="K188" s="340"/>
    </row>
    <row r="189" spans="2:11" ht="15" customHeight="1">
      <c r="B189" s="319"/>
      <c r="C189" s="303" t="s">
        <v>1561</v>
      </c>
      <c r="D189" s="297"/>
      <c r="E189" s="297"/>
      <c r="F189" s="318" t="s">
        <v>1470</v>
      </c>
      <c r="G189" s="297"/>
      <c r="H189" s="297" t="s">
        <v>1562</v>
      </c>
      <c r="I189" s="297" t="s">
        <v>1504</v>
      </c>
      <c r="J189" s="297"/>
      <c r="K189" s="340"/>
    </row>
    <row r="190" spans="2:11" ht="15" customHeight="1">
      <c r="B190" s="319"/>
      <c r="C190" s="303" t="s">
        <v>1563</v>
      </c>
      <c r="D190" s="297"/>
      <c r="E190" s="297"/>
      <c r="F190" s="318" t="s">
        <v>1470</v>
      </c>
      <c r="G190" s="297"/>
      <c r="H190" s="297" t="s">
        <v>1564</v>
      </c>
      <c r="I190" s="297" t="s">
        <v>1504</v>
      </c>
      <c r="J190" s="297"/>
      <c r="K190" s="340"/>
    </row>
    <row r="191" spans="2:11" ht="15" customHeight="1">
      <c r="B191" s="319"/>
      <c r="C191" s="303" t="s">
        <v>1565</v>
      </c>
      <c r="D191" s="297"/>
      <c r="E191" s="297"/>
      <c r="F191" s="318" t="s">
        <v>1476</v>
      </c>
      <c r="G191" s="297"/>
      <c r="H191" s="297" t="s">
        <v>1566</v>
      </c>
      <c r="I191" s="297" t="s">
        <v>1504</v>
      </c>
      <c r="J191" s="297"/>
      <c r="K191" s="340"/>
    </row>
    <row r="192" spans="2:11" ht="15" customHeight="1">
      <c r="B192" s="346"/>
      <c r="C192" s="354"/>
      <c r="D192" s="328"/>
      <c r="E192" s="328"/>
      <c r="F192" s="328"/>
      <c r="G192" s="328"/>
      <c r="H192" s="328"/>
      <c r="I192" s="328"/>
      <c r="J192" s="328"/>
      <c r="K192" s="347"/>
    </row>
    <row r="193" spans="2:11" ht="18.75" customHeight="1">
      <c r="B193" s="293"/>
      <c r="C193" s="297"/>
      <c r="D193" s="297"/>
      <c r="E193" s="297"/>
      <c r="F193" s="318"/>
      <c r="G193" s="297"/>
      <c r="H193" s="297"/>
      <c r="I193" s="297"/>
      <c r="J193" s="297"/>
      <c r="K193" s="293"/>
    </row>
    <row r="194" spans="2:11" ht="18.75" customHeight="1">
      <c r="B194" s="293"/>
      <c r="C194" s="297"/>
      <c r="D194" s="297"/>
      <c r="E194" s="297"/>
      <c r="F194" s="318"/>
      <c r="G194" s="297"/>
      <c r="H194" s="297"/>
      <c r="I194" s="297"/>
      <c r="J194" s="297"/>
      <c r="K194" s="293"/>
    </row>
    <row r="195" spans="2:11" ht="18.75" customHeight="1">
      <c r="B195" s="304"/>
      <c r="C195" s="304"/>
      <c r="D195" s="304"/>
      <c r="E195" s="304"/>
      <c r="F195" s="304"/>
      <c r="G195" s="304"/>
      <c r="H195" s="304"/>
      <c r="I195" s="304"/>
      <c r="J195" s="304"/>
      <c r="K195" s="304"/>
    </row>
    <row r="196" spans="2:11" ht="13.5">
      <c r="B196" s="283"/>
      <c r="C196" s="284"/>
      <c r="D196" s="284"/>
      <c r="E196" s="284"/>
      <c r="F196" s="284"/>
      <c r="G196" s="284"/>
      <c r="H196" s="284"/>
      <c r="I196" s="284"/>
      <c r="J196" s="284"/>
      <c r="K196" s="285"/>
    </row>
    <row r="197" spans="2:11" ht="21">
      <c r="B197" s="286"/>
      <c r="C197" s="287" t="s">
        <v>1567</v>
      </c>
      <c r="D197" s="287"/>
      <c r="E197" s="287"/>
      <c r="F197" s="287"/>
      <c r="G197" s="287"/>
      <c r="H197" s="287"/>
      <c r="I197" s="287"/>
      <c r="J197" s="287"/>
      <c r="K197" s="288"/>
    </row>
    <row r="198" spans="2:11" ht="25.5" customHeight="1">
      <c r="B198" s="286"/>
      <c r="C198" s="355" t="s">
        <v>1568</v>
      </c>
      <c r="D198" s="355"/>
      <c r="E198" s="355"/>
      <c r="F198" s="355" t="s">
        <v>1569</v>
      </c>
      <c r="G198" s="356"/>
      <c r="H198" s="355" t="s">
        <v>1570</v>
      </c>
      <c r="I198" s="355"/>
      <c r="J198" s="355"/>
      <c r="K198" s="288"/>
    </row>
    <row r="199" spans="2:11" ht="5.25" customHeight="1">
      <c r="B199" s="319"/>
      <c r="C199" s="316"/>
      <c r="D199" s="316"/>
      <c r="E199" s="316"/>
      <c r="F199" s="316"/>
      <c r="G199" s="297"/>
      <c r="H199" s="316"/>
      <c r="I199" s="316"/>
      <c r="J199" s="316"/>
      <c r="K199" s="340"/>
    </row>
    <row r="200" spans="2:11" ht="15" customHeight="1">
      <c r="B200" s="319"/>
      <c r="C200" s="297" t="s">
        <v>1560</v>
      </c>
      <c r="D200" s="297"/>
      <c r="E200" s="297"/>
      <c r="F200" s="318" t="s">
        <v>40</v>
      </c>
      <c r="G200" s="297"/>
      <c r="H200" s="297" t="s">
        <v>1571</v>
      </c>
      <c r="I200" s="297"/>
      <c r="J200" s="297"/>
      <c r="K200" s="340"/>
    </row>
    <row r="201" spans="2:11" ht="15" customHeight="1">
      <c r="B201" s="319"/>
      <c r="C201" s="325"/>
      <c r="D201" s="297"/>
      <c r="E201" s="297"/>
      <c r="F201" s="318" t="s">
        <v>41</v>
      </c>
      <c r="G201" s="297"/>
      <c r="H201" s="297" t="s">
        <v>1572</v>
      </c>
      <c r="I201" s="297"/>
      <c r="J201" s="297"/>
      <c r="K201" s="340"/>
    </row>
    <row r="202" spans="2:11" ht="15" customHeight="1">
      <c r="B202" s="319"/>
      <c r="C202" s="325"/>
      <c r="D202" s="297"/>
      <c r="E202" s="297"/>
      <c r="F202" s="318" t="s">
        <v>44</v>
      </c>
      <c r="G202" s="297"/>
      <c r="H202" s="297" t="s">
        <v>1573</v>
      </c>
      <c r="I202" s="297"/>
      <c r="J202" s="297"/>
      <c r="K202" s="340"/>
    </row>
    <row r="203" spans="2:11" ht="15" customHeight="1">
      <c r="B203" s="319"/>
      <c r="C203" s="297"/>
      <c r="D203" s="297"/>
      <c r="E203" s="297"/>
      <c r="F203" s="318" t="s">
        <v>42</v>
      </c>
      <c r="G203" s="297"/>
      <c r="H203" s="297" t="s">
        <v>1574</v>
      </c>
      <c r="I203" s="297"/>
      <c r="J203" s="297"/>
      <c r="K203" s="340"/>
    </row>
    <row r="204" spans="2:11" ht="15" customHeight="1">
      <c r="B204" s="319"/>
      <c r="C204" s="297"/>
      <c r="D204" s="297"/>
      <c r="E204" s="297"/>
      <c r="F204" s="318" t="s">
        <v>43</v>
      </c>
      <c r="G204" s="297"/>
      <c r="H204" s="297" t="s">
        <v>1575</v>
      </c>
      <c r="I204" s="297"/>
      <c r="J204" s="297"/>
      <c r="K204" s="340"/>
    </row>
    <row r="205" spans="2:11" ht="15" customHeight="1">
      <c r="B205" s="319"/>
      <c r="C205" s="297"/>
      <c r="D205" s="297"/>
      <c r="E205" s="297"/>
      <c r="F205" s="318"/>
      <c r="G205" s="297"/>
      <c r="H205" s="297"/>
      <c r="I205" s="297"/>
      <c r="J205" s="297"/>
      <c r="K205" s="340"/>
    </row>
    <row r="206" spans="2:11" ht="15" customHeight="1">
      <c r="B206" s="319"/>
      <c r="C206" s="297" t="s">
        <v>1516</v>
      </c>
      <c r="D206" s="297"/>
      <c r="E206" s="297"/>
      <c r="F206" s="318" t="s">
        <v>76</v>
      </c>
      <c r="G206" s="297"/>
      <c r="H206" s="297" t="s">
        <v>1576</v>
      </c>
      <c r="I206" s="297"/>
      <c r="J206" s="297"/>
      <c r="K206" s="340"/>
    </row>
    <row r="207" spans="2:11" ht="15" customHeight="1">
      <c r="B207" s="319"/>
      <c r="C207" s="325"/>
      <c r="D207" s="297"/>
      <c r="E207" s="297"/>
      <c r="F207" s="318" t="s">
        <v>1416</v>
      </c>
      <c r="G207" s="297"/>
      <c r="H207" s="297" t="s">
        <v>1417</v>
      </c>
      <c r="I207" s="297"/>
      <c r="J207" s="297"/>
      <c r="K207" s="340"/>
    </row>
    <row r="208" spans="2:11" ht="15" customHeight="1">
      <c r="B208" s="319"/>
      <c r="C208" s="297"/>
      <c r="D208" s="297"/>
      <c r="E208" s="297"/>
      <c r="F208" s="318" t="s">
        <v>1414</v>
      </c>
      <c r="G208" s="297"/>
      <c r="H208" s="297" t="s">
        <v>1577</v>
      </c>
      <c r="I208" s="297"/>
      <c r="J208" s="297"/>
      <c r="K208" s="340"/>
    </row>
    <row r="209" spans="2:11" ht="15" customHeight="1">
      <c r="B209" s="357"/>
      <c r="C209" s="325"/>
      <c r="D209" s="325"/>
      <c r="E209" s="325"/>
      <c r="F209" s="318" t="s">
        <v>91</v>
      </c>
      <c r="G209" s="303"/>
      <c r="H209" s="344" t="s">
        <v>90</v>
      </c>
      <c r="I209" s="344"/>
      <c r="J209" s="344"/>
      <c r="K209" s="358"/>
    </row>
    <row r="210" spans="2:11" ht="15" customHeight="1">
      <c r="B210" s="357"/>
      <c r="C210" s="325"/>
      <c r="D210" s="325"/>
      <c r="E210" s="325"/>
      <c r="F210" s="318" t="s">
        <v>1418</v>
      </c>
      <c r="G210" s="303"/>
      <c r="H210" s="344" t="s">
        <v>1578</v>
      </c>
      <c r="I210" s="344"/>
      <c r="J210" s="344"/>
      <c r="K210" s="358"/>
    </row>
    <row r="211" spans="2:11" ht="15" customHeight="1">
      <c r="B211" s="357"/>
      <c r="C211" s="325"/>
      <c r="D211" s="325"/>
      <c r="E211" s="325"/>
      <c r="F211" s="359"/>
      <c r="G211" s="303"/>
      <c r="H211" s="360"/>
      <c r="I211" s="360"/>
      <c r="J211" s="360"/>
      <c r="K211" s="358"/>
    </row>
    <row r="212" spans="2:11" ht="15" customHeight="1">
      <c r="B212" s="357"/>
      <c r="C212" s="297" t="s">
        <v>1540</v>
      </c>
      <c r="D212" s="325"/>
      <c r="E212" s="325"/>
      <c r="F212" s="318">
        <v>1</v>
      </c>
      <c r="G212" s="303"/>
      <c r="H212" s="344" t="s">
        <v>1579</v>
      </c>
      <c r="I212" s="344"/>
      <c r="J212" s="344"/>
      <c r="K212" s="358"/>
    </row>
    <row r="213" spans="2:11" ht="15" customHeight="1">
      <c r="B213" s="357"/>
      <c r="C213" s="325"/>
      <c r="D213" s="325"/>
      <c r="E213" s="325"/>
      <c r="F213" s="318">
        <v>2</v>
      </c>
      <c r="G213" s="303"/>
      <c r="H213" s="344" t="s">
        <v>1580</v>
      </c>
      <c r="I213" s="344"/>
      <c r="J213" s="344"/>
      <c r="K213" s="358"/>
    </row>
    <row r="214" spans="2:11" ht="15" customHeight="1">
      <c r="B214" s="357"/>
      <c r="C214" s="325"/>
      <c r="D214" s="325"/>
      <c r="E214" s="325"/>
      <c r="F214" s="318">
        <v>3</v>
      </c>
      <c r="G214" s="303"/>
      <c r="H214" s="344" t="s">
        <v>1581</v>
      </c>
      <c r="I214" s="344"/>
      <c r="J214" s="344"/>
      <c r="K214" s="358"/>
    </row>
    <row r="215" spans="2:11" ht="15" customHeight="1">
      <c r="B215" s="357"/>
      <c r="C215" s="325"/>
      <c r="D215" s="325"/>
      <c r="E215" s="325"/>
      <c r="F215" s="318">
        <v>4</v>
      </c>
      <c r="G215" s="303"/>
      <c r="H215" s="344" t="s">
        <v>1582</v>
      </c>
      <c r="I215" s="344"/>
      <c r="J215" s="344"/>
      <c r="K215" s="358"/>
    </row>
    <row r="216" spans="2:11" ht="12.75" customHeight="1">
      <c r="B216" s="361"/>
      <c r="C216" s="362"/>
      <c r="D216" s="362"/>
      <c r="E216" s="362"/>
      <c r="F216" s="362"/>
      <c r="G216" s="362"/>
      <c r="H216" s="362"/>
      <c r="I216" s="362"/>
      <c r="J216" s="362"/>
      <c r="K216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DESKTOP-IK1IEJH\Hartman</dc:creator>
  <cp:keywords/>
  <dc:description/>
  <cp:lastModifiedBy>DESKTOP-IK1IEJH\Hartman</cp:lastModifiedBy>
  <dcterms:created xsi:type="dcterms:W3CDTF">2018-02-13T20:43:31Z</dcterms:created>
  <dcterms:modified xsi:type="dcterms:W3CDTF">2018-02-13T20:43:43Z</dcterms:modified>
  <cp:category/>
  <cp:version/>
  <cp:contentType/>
  <cp:contentStatus/>
</cp:coreProperties>
</file>