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70" windowWidth="17895" windowHeight="11700" activeTab="0"/>
  </bookViews>
  <sheets>
    <sheet name="Rekapitulace stavby" sheetId="1" r:id="rId1"/>
    <sheet name="0093 - PLZEŇ - SILNICE II..." sheetId="2" r:id="rId2"/>
    <sheet name="Pokyny pro vyplnění" sheetId="3" r:id="rId3"/>
  </sheets>
  <definedNames>
    <definedName name="_xlnm._FilterDatabase" localSheetId="1" hidden="1">'0093 - PLZEŇ - SILNICE II...'!$C$75:$K$146</definedName>
    <definedName name="_xlnm.Print_Area" localSheetId="1">'0093 - PLZEŇ - SILNICE II...'!$C$4:$J$34,'0093 - PLZEŇ - SILNICE II...'!$C$40:$J$59,'0093 - PLZEŇ - SILNICE II...'!$C$65:$K$146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'0093 - PLZEŇ - SILNICE II...'!$75:$75</definedName>
  </definedNames>
  <calcPr calcId="145621"/>
</workbook>
</file>

<file path=xl/sharedStrings.xml><?xml version="1.0" encoding="utf-8"?>
<sst xmlns="http://schemas.openxmlformats.org/spreadsheetml/2006/main" count="1482" uniqueCount="440">
  <si>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</si>
  <si>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</si>
  <si>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</si>
  <si>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</si>
  <si>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</si>
  <si>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</si>
  <si>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</si>
  <si>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{d7f65673-80b6-4d87-a0a7-d6524efcacc0}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</si>
  <si>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</si>
  <si>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</si>
  <si>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</si>
  <si>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</si>
  <si>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</si>
  <si>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</si>
  <si>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</si>
  <si>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</si>
  <si>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0093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</si>
  <si>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</si>
  <si>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</si>
  <si>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PLZEŇ - SILNICE III/18032 ULICE 17. LISTOPADU OPRAVA POVRCHU U KŘIŽOVATKY E. BENEŠE</t>
  </si>
  <si>
    <t>KSO:</t>
  </si>
  <si>
    <t/>
  </si>
  <si>
    <t>CC-CZ:</t>
  </si>
  <si>
    <t>Místo:</t>
  </si>
  <si>
    <t xml:space="preserve"> </t>
  </si>
  <si>
    <t>Datum:</t>
  </si>
  <si>
    <t>11. 1. 2018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</si>
  <si>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</si>
  <si>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</si>
  <si>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</si>
  <si>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</si>
  <si>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</si>
  <si>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</si>
  <si>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</si>
  <si>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</si>
  <si>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</si>
  <si>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</si>
  <si>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</si>
  <si>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</si>
  <si>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</si>
  <si>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</si>
  <si>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</si>
  <si>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</si>
  <si>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</si>
  <si>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</si>
  <si>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</si>
  <si>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</si>
  <si>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</si>
  <si>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</si>
  <si>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</si>
  <si>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</si>
  <si>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</si>
  <si>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</si>
  <si>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</si>
  <si>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</si>
  <si>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</si>
  <si>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</si>
  <si>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</si>
  <si>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</si>
  <si>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</si>
  <si>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</si>
  <si>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</si>
  <si>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</si>
  <si>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</si>
  <si>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</si>
  <si>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</si>
  <si>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</si>
  <si>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</si>
  <si>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</si>
  <si>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</si>
  <si>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</si>
  <si>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</si>
  <si>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</si>
  <si>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</si>
  <si>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</si>
  <si>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</si>
  <si>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</si>
  <si>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</si>
  <si>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</si>
  <si>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</si>
  <si>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</si>
  <si>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</si>
  <si>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</si>
  <si>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</si>
  <si>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</si>
  <si>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</si>
  <si>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</si>
  <si>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</si>
  <si>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</si>
  <si>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</si>
  <si>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</si>
  <si>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</si>
  <si>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</si>
  <si>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</si>
  <si>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</si>
  <si>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</si>
  <si>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</si>
  <si>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</si>
  <si>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</si>
  <si>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</si>
  <si>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</si>
  <si>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</si>
  <si>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</si>
  <si>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</si>
  <si>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</si>
  <si>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</si>
  <si>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</si>
  <si>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</si>
  <si>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</si>
  <si>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</si>
  <si>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</si>
  <si>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</si>
  <si>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</si>
  <si>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113154253</t>
  </si>
  <si>
    <t>Frézování živičného podkladu nebo krytu  s naložením na dopravní prostředek plochy přes 500 do 1 000 m2 s překážkami v trase pruhu šířky do 1 m, tloušťky vrstvy 50 mm</t>
  </si>
  <si>
    <t>m2</t>
  </si>
  <si>
    <t>CS ÚRS 2018 01</t>
  </si>
  <si>
    <t>4</t>
  </si>
  <si>
    <t>-1214482860</t>
  </si>
  <si>
    <t>5</t>
  </si>
  <si>
    <t>Komunikace pozemní</t>
  </si>
  <si>
    <t>17</t>
  </si>
  <si>
    <t>0000000</t>
  </si>
  <si>
    <t>OBNOVA SMYČEK SSZ - OCHRANA PŘI POKLÁDCE PŘED PROVÁDĚNÍM PRACÍ 
POČET SMYČEK DLE PODKLADŮ SVSMP 2KS
PŘED ZAHÁJENÍM PRACÍ KONTAKTOVAT SPRÁVCE SSZ</t>
  </si>
  <si>
    <t>kus</t>
  </si>
  <si>
    <t>-1292466472</t>
  </si>
  <si>
    <t>573231111</t>
  </si>
  <si>
    <t>Postřik spojovací PS bez posypu kamenivem ze silniční emulze, v množství 0,70 kg/m2</t>
  </si>
  <si>
    <t>-1016354713</t>
  </si>
  <si>
    <t>6</t>
  </si>
  <si>
    <t>577144121</t>
  </si>
  <si>
    <t>Asfaltový beton vrstva obrusná ACO 11 (ABS)  s rozprostřením a se zhutněním z nemodifikovaného asfaltu v pruhu šířky přes 3 m tř. I, po zhutnění tl. 50 mm</t>
  </si>
  <si>
    <t>763694560</t>
  </si>
  <si>
    <t>8</t>
  </si>
  <si>
    <t>Trubní vedení</t>
  </si>
  <si>
    <t>28</t>
  </si>
  <si>
    <t>000001</t>
  </si>
  <si>
    <t>Čištění přípojek uličních vpustí tlakovou vodou</t>
  </si>
  <si>
    <t>ks</t>
  </si>
  <si>
    <t>1689097494</t>
  </si>
  <si>
    <t>7</t>
  </si>
  <si>
    <t>89201211-1</t>
  </si>
  <si>
    <t>Oprava/ výměna skruží uličních vpustí
oprava prasklin, případná výměna celéé horní skužč uliční vpsuti (zborcená nebo popraskaná)
přesný rozsah bude určen v rámci stavebního dozoru stavby</t>
  </si>
  <si>
    <t>1712075616</t>
  </si>
  <si>
    <t>895941211</t>
  </si>
  <si>
    <t>Zřízení vpusti kanalizační uliční z betonových dílců typ UV-50 - obnova zborcených skruží uličních vpustí</t>
  </si>
  <si>
    <t>CS ÚRS 2017 01</t>
  </si>
  <si>
    <t>-706790250</t>
  </si>
  <si>
    <t>9</t>
  </si>
  <si>
    <t>M</t>
  </si>
  <si>
    <t>592238640</t>
  </si>
  <si>
    <t>prstenec betonový pro uliční vpusť vyrovnávací 39 x 6 x 13 cm</t>
  </si>
  <si>
    <t>-64204596</t>
  </si>
  <si>
    <t>10</t>
  </si>
  <si>
    <t>592238580</t>
  </si>
  <si>
    <t>skruž betonová pro uliční vpusť horní 45 x 57 x 5 cm</t>
  </si>
  <si>
    <t>1741820113</t>
  </si>
  <si>
    <t>11</t>
  </si>
  <si>
    <t>899201111</t>
  </si>
  <si>
    <t>Osazení mříží litinových včetně rámů a košů na bahno hmotnosti jednotlivě do 50 kg</t>
  </si>
  <si>
    <t>998950477</t>
  </si>
  <si>
    <t>12</t>
  </si>
  <si>
    <t>592238740</t>
  </si>
  <si>
    <t>koš vysoký pro uliční vpusti, žárově zinkovaný plech,pro rám 500/300</t>
  </si>
  <si>
    <t>537099125</t>
  </si>
  <si>
    <t>13</t>
  </si>
  <si>
    <t>592238780</t>
  </si>
  <si>
    <t>mříž vtoková pro uliční vpusti 500/500 mm-plastová</t>
  </si>
  <si>
    <t>1475350284</t>
  </si>
  <si>
    <t>14</t>
  </si>
  <si>
    <t>592238760</t>
  </si>
  <si>
    <t>rám zabetonovaný pro uliční vpusti 500/500 mm</t>
  </si>
  <si>
    <t>1336717920</t>
  </si>
  <si>
    <t>899201211</t>
  </si>
  <si>
    <t>Demontáž mříží litinových včetně rámů, hmotnosti jednotlivě do 50 kg</t>
  </si>
  <si>
    <t>-1485650062</t>
  </si>
  <si>
    <t>16</t>
  </si>
  <si>
    <t>899331111</t>
  </si>
  <si>
    <t xml:space="preserve">Výšková úprava kanlizačního poklopu do 200 mm </t>
  </si>
  <si>
    <t>1343776111</t>
  </si>
  <si>
    <t>Ostatní konstrukce a práce-bourání</t>
  </si>
  <si>
    <t>915211112</t>
  </si>
  <si>
    <t>Vodorovné dopravní značení stříkaným plastem  dělící čára šířky 125 mm souvislá bílá retroreflexní</t>
  </si>
  <si>
    <t>m</t>
  </si>
  <si>
    <t>876459450</t>
  </si>
  <si>
    <t>VV</t>
  </si>
  <si>
    <t>V1a</t>
  </si>
  <si>
    <t>67</t>
  </si>
  <si>
    <t>Součet</t>
  </si>
  <si>
    <t>22</t>
  </si>
  <si>
    <t>915211122</t>
  </si>
  <si>
    <t>Vodorovné dopravní značení stříkaným plastem  dělící čára šířky 125 mm přerušovaná bílá retroreflexní</t>
  </si>
  <si>
    <t>-63662232</t>
  </si>
  <si>
    <t>V2b 3,0/1,5/0,125</t>
  </si>
  <si>
    <t>28/3</t>
  </si>
  <si>
    <t>23</t>
  </si>
  <si>
    <t>915221112</t>
  </si>
  <si>
    <t>Vodorovné dopravní značení stříkaným plastem  vodící čára bílá šířky 250 mm souvislá retroreflexní</t>
  </si>
  <si>
    <t>-1781595711</t>
  </si>
  <si>
    <t>V4</t>
  </si>
  <si>
    <t>54</t>
  </si>
  <si>
    <t>24</t>
  </si>
  <si>
    <t>915221122</t>
  </si>
  <si>
    <t>Vodorovné dopravní značení stříkaným plastem  vodící čára bílá šířky 250 mm přerušovaná retroreflexní</t>
  </si>
  <si>
    <t>-727712126</t>
  </si>
  <si>
    <t>V2b 1,5/1,5/0,25</t>
  </si>
  <si>
    <t>19/1,5</t>
  </si>
  <si>
    <t>25</t>
  </si>
  <si>
    <t>915231112</t>
  </si>
  <si>
    <t>Vodorovné dopravní značení stříkaným plastem  přechody pro chodce, šipky, symboly nápisy bílé retroreflexní</t>
  </si>
  <si>
    <t>-1620089195</t>
  </si>
  <si>
    <t>přechod pro chodce</t>
  </si>
  <si>
    <t xml:space="preserve">směrové šipky </t>
  </si>
  <si>
    <t>5,75</t>
  </si>
  <si>
    <t>stopčára</t>
  </si>
  <si>
    <t>3,5</t>
  </si>
  <si>
    <t>27</t>
  </si>
  <si>
    <t>915611111</t>
  </si>
  <si>
    <t>Předznačení pro vodorovné značení  stříkané barvou nebo prováděné z nátěrových hmot liniové dělicí čáry, vodicí proužky</t>
  </si>
  <si>
    <t>1744968130</t>
  </si>
  <si>
    <t>V4 0,25</t>
  </si>
  <si>
    <t>V1a 0,125</t>
  </si>
  <si>
    <t>19</t>
  </si>
  <si>
    <t>26</t>
  </si>
  <si>
    <t>915621111</t>
  </si>
  <si>
    <t>Předznačení pro vodorovné značení  stříkané barvou nebo prováděné z nátěrových hmot plošné šipky, symboly, nápisy</t>
  </si>
  <si>
    <t>2084930868</t>
  </si>
  <si>
    <t>směrové šipky</t>
  </si>
  <si>
    <t>20</t>
  </si>
  <si>
    <t>916111123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</si>
  <si>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</si>
  <si>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>592904230</t>
  </si>
  <si>
    <t>P</t>
  </si>
  <si>
    <t>Poznámka k položce:
Osazení uvolněné přídlažby podél kamenného krajníku - jedná se odhad délky</t>
  </si>
  <si>
    <t>18</t>
  </si>
  <si>
    <t>919735112</t>
  </si>
  <si>
    <t>Řezání stávajícího živičného krytu nebo podkladu hloubky přes 50 do 100 mm</t>
  </si>
  <si>
    <t>-540452265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</si>
  <si>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</si>
  <si>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</si>
  <si>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-2022645276</t>
  </si>
  <si>
    <t>997</t>
  </si>
  <si>
    <t>Přesun sutě</t>
  </si>
  <si>
    <t>997221551</t>
  </si>
  <si>
    <t>Vodorovná doprava suti  bez naložení, ale se složením a s hrubým urovnáním ze sypkých materiálů, na vzdálenost do 1 km</t>
  </si>
  <si>
    <t>t</t>
  </si>
  <si>
    <t>2127784275</t>
  </si>
  <si>
    <t>3</t>
  </si>
  <si>
    <t>997221559</t>
  </si>
  <si>
    <t>Vodorovná doprava suti  bez naložení, ale se složením a s hrubým urovnáním Příplatek k ceně za každý další i započatý 1 km přes 1 km</t>
  </si>
  <si>
    <t>1442572798</t>
  </si>
  <si>
    <t>Poznámka k položce:
SKLÁDKA DO 10</t>
  </si>
  <si>
    <t>100,74*9 'Přepočtené koeficientem množství</t>
  </si>
  <si>
    <t>997221845</t>
  </si>
  <si>
    <t>Poplatek za uložení stavebního odpadu na skládce (skládkovné) asfaltového bez obsahu dehtu zatříděného do Katalogu odpadů pod kódem 170 302</t>
  </si>
  <si>
    <t>1234705531</t>
  </si>
  <si>
    <t>Poznámka k položce:
POLOŽKU NACENIT 0,- FRÉZOVANÝ ASFALT BUDE ULOŽEN NA SKLÁDCE SÚSPK VOCHOV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</si>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</sst>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0" fillId="2" borderId="0" xfId="2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53" t="s">
        <v>16</v>
      </c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28"/>
      <c r="AQ5" s="30"/>
      <c r="BE5" s="351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55" t="s">
        <v>19</v>
      </c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28"/>
      <c r="AQ6" s="30"/>
      <c r="BE6" s="352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52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52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52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52"/>
      <c r="BS10" s="23" t="s">
        <v>8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21</v>
      </c>
      <c r="AO11" s="28"/>
      <c r="AP11" s="28"/>
      <c r="AQ11" s="30"/>
      <c r="BE11" s="352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52"/>
      <c r="BS12" s="23" t="s">
        <v>8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52"/>
      <c r="BS13" s="23" t="s">
        <v>8</v>
      </c>
    </row>
    <row r="14" spans="2:71" ht="15">
      <c r="B14" s="27"/>
      <c r="C14" s="28"/>
      <c r="D14" s="28"/>
      <c r="E14" s="356" t="s">
        <v>31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52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52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52"/>
      <c r="BS16" s="23" t="s">
        <v>6</v>
      </c>
    </row>
    <row r="17" spans="2:71" ht="18.4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21</v>
      </c>
      <c r="AO17" s="28"/>
      <c r="AP17" s="28"/>
      <c r="AQ17" s="30"/>
      <c r="BE17" s="352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52"/>
      <c r="BS18" s="23" t="s">
        <v>8</v>
      </c>
    </row>
    <row r="19" spans="2:71" ht="14.45" customHeight="1">
      <c r="B19" s="27"/>
      <c r="C19" s="28"/>
      <c r="D19" s="36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52"/>
      <c r="BS19" s="23" t="s">
        <v>8</v>
      </c>
    </row>
    <row r="20" spans="2:71" ht="16.5" customHeight="1">
      <c r="B20" s="27"/>
      <c r="C20" s="28"/>
      <c r="D20" s="28"/>
      <c r="E20" s="358" t="s">
        <v>21</v>
      </c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28"/>
      <c r="AP20" s="28"/>
      <c r="AQ20" s="30"/>
      <c r="BE20" s="352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52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52"/>
    </row>
    <row r="23" spans="2:57" s="1" customFormat="1" ht="25.9" customHeight="1">
      <c r="B23" s="40"/>
      <c r="C23" s="41"/>
      <c r="D23" s="42" t="s">
        <v>35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59">
        <f>ROUND(AG51,2)</f>
        <v>0</v>
      </c>
      <c r="AL23" s="360"/>
      <c r="AM23" s="360"/>
      <c r="AN23" s="360"/>
      <c r="AO23" s="360"/>
      <c r="AP23" s="41"/>
      <c r="AQ23" s="44"/>
      <c r="BE23" s="352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52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61" t="s">
        <v>36</v>
      </c>
      <c r="M25" s="361"/>
      <c r="N25" s="361"/>
      <c r="O25" s="361"/>
      <c r="P25" s="41"/>
      <c r="Q25" s="41"/>
      <c r="R25" s="41"/>
      <c r="S25" s="41"/>
      <c r="T25" s="41"/>
      <c r="U25" s="41"/>
      <c r="V25" s="41"/>
      <c r="W25" s="361" t="s">
        <v>37</v>
      </c>
      <c r="X25" s="361"/>
      <c r="Y25" s="361"/>
      <c r="Z25" s="361"/>
      <c r="AA25" s="361"/>
      <c r="AB25" s="361"/>
      <c r="AC25" s="361"/>
      <c r="AD25" s="361"/>
      <c r="AE25" s="361"/>
      <c r="AF25" s="41"/>
      <c r="AG25" s="41"/>
      <c r="AH25" s="41"/>
      <c r="AI25" s="41"/>
      <c r="AJ25" s="41"/>
      <c r="AK25" s="361" t="s">
        <v>38</v>
      </c>
      <c r="AL25" s="361"/>
      <c r="AM25" s="361"/>
      <c r="AN25" s="361"/>
      <c r="AO25" s="361"/>
      <c r="AP25" s="41"/>
      <c r="AQ25" s="44"/>
      <c r="BE25" s="352"/>
    </row>
    <row r="26" spans="2:57" s="2" customFormat="1" ht="14.45" customHeight="1">
      <c r="B26" s="46"/>
      <c r="C26" s="47"/>
      <c r="D26" s="48" t="s">
        <v>39</v>
      </c>
      <c r="E26" s="47"/>
      <c r="F26" s="48" t="s">
        <v>40</v>
      </c>
      <c r="G26" s="47"/>
      <c r="H26" s="47"/>
      <c r="I26" s="47"/>
      <c r="J26" s="47"/>
      <c r="K26" s="47"/>
      <c r="L26" s="344">
        <v>0.21</v>
      </c>
      <c r="M26" s="345"/>
      <c r="N26" s="345"/>
      <c r="O26" s="345"/>
      <c r="P26" s="47"/>
      <c r="Q26" s="47"/>
      <c r="R26" s="47"/>
      <c r="S26" s="47"/>
      <c r="T26" s="47"/>
      <c r="U26" s="47"/>
      <c r="V26" s="47"/>
      <c r="W26" s="346">
        <f>ROUND(AZ51,2)</f>
        <v>0</v>
      </c>
      <c r="X26" s="345"/>
      <c r="Y26" s="345"/>
      <c r="Z26" s="345"/>
      <c r="AA26" s="345"/>
      <c r="AB26" s="345"/>
      <c r="AC26" s="345"/>
      <c r="AD26" s="345"/>
      <c r="AE26" s="345"/>
      <c r="AF26" s="47"/>
      <c r="AG26" s="47"/>
      <c r="AH26" s="47"/>
      <c r="AI26" s="47"/>
      <c r="AJ26" s="47"/>
      <c r="AK26" s="346">
        <f>ROUND(AV51,2)</f>
        <v>0</v>
      </c>
      <c r="AL26" s="345"/>
      <c r="AM26" s="345"/>
      <c r="AN26" s="345"/>
      <c r="AO26" s="345"/>
      <c r="AP26" s="47"/>
      <c r="AQ26" s="49"/>
      <c r="BE26" s="352"/>
    </row>
    <row r="27" spans="2:57" s="2" customFormat="1" ht="14.45" customHeight="1">
      <c r="B27" s="46"/>
      <c r="C27" s="47"/>
      <c r="D27" s="47"/>
      <c r="E27" s="47"/>
      <c r="F27" s="48" t="s">
        <v>41</v>
      </c>
      <c r="G27" s="47"/>
      <c r="H27" s="47"/>
      <c r="I27" s="47"/>
      <c r="J27" s="47"/>
      <c r="K27" s="47"/>
      <c r="L27" s="344">
        <v>0.15</v>
      </c>
      <c r="M27" s="345"/>
      <c r="N27" s="345"/>
      <c r="O27" s="345"/>
      <c r="P27" s="47"/>
      <c r="Q27" s="47"/>
      <c r="R27" s="47"/>
      <c r="S27" s="47"/>
      <c r="T27" s="47"/>
      <c r="U27" s="47"/>
      <c r="V27" s="47"/>
      <c r="W27" s="346">
        <f>ROUND(BA51,2)</f>
        <v>0</v>
      </c>
      <c r="X27" s="345"/>
      <c r="Y27" s="345"/>
      <c r="Z27" s="345"/>
      <c r="AA27" s="345"/>
      <c r="AB27" s="345"/>
      <c r="AC27" s="345"/>
      <c r="AD27" s="345"/>
      <c r="AE27" s="345"/>
      <c r="AF27" s="47"/>
      <c r="AG27" s="47"/>
      <c r="AH27" s="47"/>
      <c r="AI27" s="47"/>
      <c r="AJ27" s="47"/>
      <c r="AK27" s="346">
        <f>ROUND(AW51,2)</f>
        <v>0</v>
      </c>
      <c r="AL27" s="345"/>
      <c r="AM27" s="345"/>
      <c r="AN27" s="345"/>
      <c r="AO27" s="345"/>
      <c r="AP27" s="47"/>
      <c r="AQ27" s="49"/>
      <c r="BE27" s="352"/>
    </row>
    <row r="28" spans="2:57" s="2" customFormat="1" ht="14.45" customHeight="1" hidden="1">
      <c r="B28" s="46"/>
      <c r="C28" s="47"/>
      <c r="D28" s="47"/>
      <c r="E28" s="47"/>
      <c r="F28" s="48" t="s">
        <v>42</v>
      </c>
      <c r="G28" s="47"/>
      <c r="H28" s="47"/>
      <c r="I28" s="47"/>
      <c r="J28" s="47"/>
      <c r="K28" s="47"/>
      <c r="L28" s="344">
        <v>0.21</v>
      </c>
      <c r="M28" s="345"/>
      <c r="N28" s="345"/>
      <c r="O28" s="345"/>
      <c r="P28" s="47"/>
      <c r="Q28" s="47"/>
      <c r="R28" s="47"/>
      <c r="S28" s="47"/>
      <c r="T28" s="47"/>
      <c r="U28" s="47"/>
      <c r="V28" s="47"/>
      <c r="W28" s="346">
        <f>ROUND(BB51,2)</f>
        <v>0</v>
      </c>
      <c r="X28" s="345"/>
      <c r="Y28" s="345"/>
      <c r="Z28" s="345"/>
      <c r="AA28" s="345"/>
      <c r="AB28" s="345"/>
      <c r="AC28" s="345"/>
      <c r="AD28" s="345"/>
      <c r="AE28" s="345"/>
      <c r="AF28" s="47"/>
      <c r="AG28" s="47"/>
      <c r="AH28" s="47"/>
      <c r="AI28" s="47"/>
      <c r="AJ28" s="47"/>
      <c r="AK28" s="346">
        <v>0</v>
      </c>
      <c r="AL28" s="345"/>
      <c r="AM28" s="345"/>
      <c r="AN28" s="345"/>
      <c r="AO28" s="345"/>
      <c r="AP28" s="47"/>
      <c r="AQ28" s="49"/>
      <c r="BE28" s="352"/>
    </row>
    <row r="29" spans="2:57" s="2" customFormat="1" ht="14.45" customHeight="1" hidden="1">
      <c r="B29" s="46"/>
      <c r="C29" s="47"/>
      <c r="D29" s="47"/>
      <c r="E29" s="47"/>
      <c r="F29" s="48" t="s">
        <v>43</v>
      </c>
      <c r="G29" s="47"/>
      <c r="H29" s="47"/>
      <c r="I29" s="47"/>
      <c r="J29" s="47"/>
      <c r="K29" s="47"/>
      <c r="L29" s="344">
        <v>0.15</v>
      </c>
      <c r="M29" s="345"/>
      <c r="N29" s="345"/>
      <c r="O29" s="345"/>
      <c r="P29" s="47"/>
      <c r="Q29" s="47"/>
      <c r="R29" s="47"/>
      <c r="S29" s="47"/>
      <c r="T29" s="47"/>
      <c r="U29" s="47"/>
      <c r="V29" s="47"/>
      <c r="W29" s="346">
        <f>ROUND(BC51,2)</f>
        <v>0</v>
      </c>
      <c r="X29" s="345"/>
      <c r="Y29" s="345"/>
      <c r="Z29" s="345"/>
      <c r="AA29" s="345"/>
      <c r="AB29" s="345"/>
      <c r="AC29" s="345"/>
      <c r="AD29" s="345"/>
      <c r="AE29" s="345"/>
      <c r="AF29" s="47"/>
      <c r="AG29" s="47"/>
      <c r="AH29" s="47"/>
      <c r="AI29" s="47"/>
      <c r="AJ29" s="47"/>
      <c r="AK29" s="346">
        <v>0</v>
      </c>
      <c r="AL29" s="345"/>
      <c r="AM29" s="345"/>
      <c r="AN29" s="345"/>
      <c r="AO29" s="345"/>
      <c r="AP29" s="47"/>
      <c r="AQ29" s="49"/>
      <c r="BE29" s="352"/>
    </row>
    <row r="30" spans="2:57" s="2" customFormat="1" ht="14.45" customHeight="1" hidden="1">
      <c r="B30" s="46"/>
      <c r="C30" s="47"/>
      <c r="D30" s="47"/>
      <c r="E30" s="47"/>
      <c r="F30" s="48" t="s">
        <v>44</v>
      </c>
      <c r="G30" s="47"/>
      <c r="H30" s="47"/>
      <c r="I30" s="47"/>
      <c r="J30" s="47"/>
      <c r="K30" s="47"/>
      <c r="L30" s="344">
        <v>0</v>
      </c>
      <c r="M30" s="345"/>
      <c r="N30" s="345"/>
      <c r="O30" s="345"/>
      <c r="P30" s="47"/>
      <c r="Q30" s="47"/>
      <c r="R30" s="47"/>
      <c r="S30" s="47"/>
      <c r="T30" s="47"/>
      <c r="U30" s="47"/>
      <c r="V30" s="47"/>
      <c r="W30" s="346">
        <f>ROUND(BD51,2)</f>
        <v>0</v>
      </c>
      <c r="X30" s="345"/>
      <c r="Y30" s="345"/>
      <c r="Z30" s="345"/>
      <c r="AA30" s="345"/>
      <c r="AB30" s="345"/>
      <c r="AC30" s="345"/>
      <c r="AD30" s="345"/>
      <c r="AE30" s="345"/>
      <c r="AF30" s="47"/>
      <c r="AG30" s="47"/>
      <c r="AH30" s="47"/>
      <c r="AI30" s="47"/>
      <c r="AJ30" s="47"/>
      <c r="AK30" s="346">
        <v>0</v>
      </c>
      <c r="AL30" s="345"/>
      <c r="AM30" s="345"/>
      <c r="AN30" s="345"/>
      <c r="AO30" s="345"/>
      <c r="AP30" s="47"/>
      <c r="AQ30" s="49"/>
      <c r="BE30" s="352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52"/>
    </row>
    <row r="32" spans="2:57" s="1" customFormat="1" ht="25.9" customHeight="1">
      <c r="B32" s="40"/>
      <c r="C32" s="50"/>
      <c r="D32" s="51" t="s">
        <v>45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46</v>
      </c>
      <c r="U32" s="52"/>
      <c r="V32" s="52"/>
      <c r="W32" s="52"/>
      <c r="X32" s="347" t="s">
        <v>47</v>
      </c>
      <c r="Y32" s="348"/>
      <c r="Z32" s="348"/>
      <c r="AA32" s="348"/>
      <c r="AB32" s="348"/>
      <c r="AC32" s="52"/>
      <c r="AD32" s="52"/>
      <c r="AE32" s="52"/>
      <c r="AF32" s="52"/>
      <c r="AG32" s="52"/>
      <c r="AH32" s="52"/>
      <c r="AI32" s="52"/>
      <c r="AJ32" s="52"/>
      <c r="AK32" s="349">
        <f>SUM(AK23:AK30)</f>
        <v>0</v>
      </c>
      <c r="AL32" s="348"/>
      <c r="AM32" s="348"/>
      <c r="AN32" s="348"/>
      <c r="AO32" s="350"/>
      <c r="AP32" s="50"/>
      <c r="AQ32" s="54"/>
      <c r="BE32" s="352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48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0093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30" t="str">
        <f>K6</f>
        <v>PLZEŇ - SILNICE III/18032 ULICE 17. LISTOPADU OPRAVA POVRCHU U KŘIŽOVATKY E. BENEŠE</v>
      </c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32" t="str">
        <f>IF(AN8="","",AN8)</f>
        <v>11. 1. 2018</v>
      </c>
      <c r="AN44" s="332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32</v>
      </c>
      <c r="AJ46" s="62"/>
      <c r="AK46" s="62"/>
      <c r="AL46" s="62"/>
      <c r="AM46" s="333" t="str">
        <f>IF(E17="","",E17)</f>
        <v xml:space="preserve"> </v>
      </c>
      <c r="AN46" s="333"/>
      <c r="AO46" s="333"/>
      <c r="AP46" s="333"/>
      <c r="AQ46" s="62"/>
      <c r="AR46" s="60"/>
      <c r="AS46" s="334" t="s">
        <v>49</v>
      </c>
      <c r="AT46" s="335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36"/>
      <c r="AT47" s="337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38"/>
      <c r="AT48" s="339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40" t="s">
        <v>50</v>
      </c>
      <c r="D49" s="341"/>
      <c r="E49" s="341"/>
      <c r="F49" s="341"/>
      <c r="G49" s="341"/>
      <c r="H49" s="78"/>
      <c r="I49" s="342" t="s">
        <v>51</v>
      </c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3" t="s">
        <v>52</v>
      </c>
      <c r="AH49" s="341"/>
      <c r="AI49" s="341"/>
      <c r="AJ49" s="341"/>
      <c r="AK49" s="341"/>
      <c r="AL49" s="341"/>
      <c r="AM49" s="341"/>
      <c r="AN49" s="342" t="s">
        <v>53</v>
      </c>
      <c r="AO49" s="341"/>
      <c r="AP49" s="341"/>
      <c r="AQ49" s="79" t="s">
        <v>54</v>
      </c>
      <c r="AR49" s="60"/>
      <c r="AS49" s="80" t="s">
        <v>55</v>
      </c>
      <c r="AT49" s="81" t="s">
        <v>56</v>
      </c>
      <c r="AU49" s="81" t="s">
        <v>57</v>
      </c>
      <c r="AV49" s="81" t="s">
        <v>58</v>
      </c>
      <c r="AW49" s="81" t="s">
        <v>59</v>
      </c>
      <c r="AX49" s="81" t="s">
        <v>60</v>
      </c>
      <c r="AY49" s="81" t="s">
        <v>61</v>
      </c>
      <c r="AZ49" s="81" t="s">
        <v>62</v>
      </c>
      <c r="BA49" s="81" t="s">
        <v>63</v>
      </c>
      <c r="BB49" s="81" t="s">
        <v>64</v>
      </c>
      <c r="BC49" s="81" t="s">
        <v>65</v>
      </c>
      <c r="BD49" s="82" t="s">
        <v>66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67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28">
        <f>ROUND(AG52,2)</f>
        <v>0</v>
      </c>
      <c r="AH51" s="328"/>
      <c r="AI51" s="328"/>
      <c r="AJ51" s="328"/>
      <c r="AK51" s="328"/>
      <c r="AL51" s="328"/>
      <c r="AM51" s="328"/>
      <c r="AN51" s="329">
        <f>SUM(AG51,AT51)</f>
        <v>0</v>
      </c>
      <c r="AO51" s="329"/>
      <c r="AP51" s="329"/>
      <c r="AQ51" s="88" t="s">
        <v>21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68</v>
      </c>
      <c r="BT51" s="93" t="s">
        <v>69</v>
      </c>
      <c r="BV51" s="93" t="s">
        <v>70</v>
      </c>
      <c r="BW51" s="93" t="s">
        <v>7</v>
      </c>
      <c r="BX51" s="93" t="s">
        <v>71</v>
      </c>
      <c r="CL51" s="93" t="s">
        <v>21</v>
      </c>
    </row>
    <row r="52" spans="1:90" s="5" customFormat="1" ht="47.25" customHeight="1">
      <c r="A52" s="94" t="s">
        <v>72</v>
      </c>
      <c r="B52" s="95"/>
      <c r="C52" s="96"/>
      <c r="D52" s="327" t="s">
        <v>16</v>
      </c>
      <c r="E52" s="327"/>
      <c r="F52" s="327"/>
      <c r="G52" s="327"/>
      <c r="H52" s="327"/>
      <c r="I52" s="97"/>
      <c r="J52" s="327" t="s">
        <v>19</v>
      </c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5">
        <f>'0093 - PLZEŇ - SILNICE II...'!J25</f>
        <v>0</v>
      </c>
      <c r="AH52" s="326"/>
      <c r="AI52" s="326"/>
      <c r="AJ52" s="326"/>
      <c r="AK52" s="326"/>
      <c r="AL52" s="326"/>
      <c r="AM52" s="326"/>
      <c r="AN52" s="325">
        <f>SUM(AG52,AT52)</f>
        <v>0</v>
      </c>
      <c r="AO52" s="326"/>
      <c r="AP52" s="326"/>
      <c r="AQ52" s="98" t="s">
        <v>73</v>
      </c>
      <c r="AR52" s="99"/>
      <c r="AS52" s="100">
        <v>0</v>
      </c>
      <c r="AT52" s="101">
        <f>ROUND(SUM(AV52:AW52),2)</f>
        <v>0</v>
      </c>
      <c r="AU52" s="102">
        <f>'0093 - PLZEŇ - SILNICE II...'!P76</f>
        <v>0</v>
      </c>
      <c r="AV52" s="101">
        <f>'0093 - PLZEŇ - SILNICE II...'!J28</f>
        <v>0</v>
      </c>
      <c r="AW52" s="101">
        <f>'0093 - PLZEŇ - SILNICE II...'!J29</f>
        <v>0</v>
      </c>
      <c r="AX52" s="101">
        <f>'0093 - PLZEŇ - SILNICE II...'!J30</f>
        <v>0</v>
      </c>
      <c r="AY52" s="101">
        <f>'0093 - PLZEŇ - SILNICE II...'!J31</f>
        <v>0</v>
      </c>
      <c r="AZ52" s="101">
        <f>'0093 - PLZEŇ - SILNICE II...'!F28</f>
        <v>0</v>
      </c>
      <c r="BA52" s="101">
        <f>'0093 - PLZEŇ - SILNICE II...'!F29</f>
        <v>0</v>
      </c>
      <c r="BB52" s="101">
        <f>'0093 - PLZEŇ - SILNICE II...'!F30</f>
        <v>0</v>
      </c>
      <c r="BC52" s="101">
        <f>'0093 - PLZEŇ - SILNICE II...'!F31</f>
        <v>0</v>
      </c>
      <c r="BD52" s="103">
        <f>'0093 - PLZEŇ - SILNICE II...'!F32</f>
        <v>0</v>
      </c>
      <c r="BT52" s="104" t="s">
        <v>74</v>
      </c>
      <c r="BU52" s="104" t="s">
        <v>75</v>
      </c>
      <c r="BV52" s="104" t="s">
        <v>70</v>
      </c>
      <c r="BW52" s="104" t="s">
        <v>7</v>
      </c>
      <c r="BX52" s="104" t="s">
        <v>71</v>
      </c>
      <c r="CL52" s="104" t="s">
        <v>21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XdqQp0zCwEmhXITHLNDPmDvd8EgzORv4IpcJ9CK+OALQ0m47yzxOfoJkLpEvkCHcxELCy+cCo9QX8UXy+mrLNw==" saltValue="es+rDOIjiMCV9GO+/DgxCHiMV/xY23wa0WvLPxS2jYxdXcGXiTa+gfoQaf2N8SMIv0z4d4IPX36wBKwsuJxJZQ==" spinCount="100000" sheet="1" objects="1" scenarios="1" formatColumns="0" formatRows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0093 - PLZEŇ - SILNICE II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7"/>
  <sheetViews>
    <sheetView showGridLines="0" workbookViewId="0" topLeftCell="A1">
      <pane ySplit="1" topLeftCell="A2" activePane="bottomLeft" state="frozen"/>
      <selection pane="bottomLeft" activeCell="F146" sqref="F14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76</v>
      </c>
      <c r="G1" s="362" t="s">
        <v>77</v>
      </c>
      <c r="H1" s="362"/>
      <c r="I1" s="109"/>
      <c r="J1" s="108" t="s">
        <v>78</v>
      </c>
      <c r="K1" s="107" t="s">
        <v>79</v>
      </c>
      <c r="L1" s="108" t="s">
        <v>80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23" t="s">
        <v>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81</v>
      </c>
    </row>
    <row r="4" spans="2:46" ht="36.95" customHeight="1">
      <c r="B4" s="27"/>
      <c r="C4" s="28"/>
      <c r="D4" s="29" t="s">
        <v>82</v>
      </c>
      <c r="E4" s="28"/>
      <c r="F4" s="28"/>
      <c r="G4" s="28"/>
      <c r="H4" s="28"/>
      <c r="I4" s="11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s="1" customFormat="1" ht="15">
      <c r="B6" s="40"/>
      <c r="C6" s="41"/>
      <c r="D6" s="36" t="s">
        <v>18</v>
      </c>
      <c r="E6" s="41"/>
      <c r="F6" s="41"/>
      <c r="G6" s="41"/>
      <c r="H6" s="41"/>
      <c r="I6" s="112"/>
      <c r="J6" s="41"/>
      <c r="K6" s="44"/>
    </row>
    <row r="7" spans="2:11" s="1" customFormat="1" ht="36.95" customHeight="1">
      <c r="B7" s="40"/>
      <c r="C7" s="41"/>
      <c r="D7" s="41"/>
      <c r="E7" s="363" t="s">
        <v>19</v>
      </c>
      <c r="F7" s="364"/>
      <c r="G7" s="364"/>
      <c r="H7" s="364"/>
      <c r="I7" s="112"/>
      <c r="J7" s="41"/>
      <c r="K7" s="44"/>
    </row>
    <row r="8" spans="2:11" s="1" customFormat="1" ht="13.5">
      <c r="B8" s="40"/>
      <c r="C8" s="41"/>
      <c r="D8" s="41"/>
      <c r="E8" s="41"/>
      <c r="F8" s="41"/>
      <c r="G8" s="41"/>
      <c r="H8" s="41"/>
      <c r="I8" s="112"/>
      <c r="J8" s="41"/>
      <c r="K8" s="44"/>
    </row>
    <row r="9" spans="2:11" s="1" customFormat="1" ht="14.45" customHeight="1">
      <c r="B9" s="40"/>
      <c r="C9" s="41"/>
      <c r="D9" s="36" t="s">
        <v>20</v>
      </c>
      <c r="E9" s="41"/>
      <c r="F9" s="34" t="s">
        <v>21</v>
      </c>
      <c r="G9" s="41"/>
      <c r="H9" s="41"/>
      <c r="I9" s="113" t="s">
        <v>22</v>
      </c>
      <c r="J9" s="34" t="s">
        <v>21</v>
      </c>
      <c r="K9" s="44"/>
    </row>
    <row r="10" spans="2:11" s="1" customFormat="1" ht="14.45" customHeight="1">
      <c r="B10" s="40"/>
      <c r="C10" s="41"/>
      <c r="D10" s="36" t="s">
        <v>23</v>
      </c>
      <c r="E10" s="41"/>
      <c r="F10" s="34" t="s">
        <v>24</v>
      </c>
      <c r="G10" s="41"/>
      <c r="H10" s="41"/>
      <c r="I10" s="113" t="s">
        <v>25</v>
      </c>
      <c r="J10" s="114" t="str">
        <f>'Rekapitulace stavby'!AN8</f>
        <v>11. 1. 2018</v>
      </c>
      <c r="K10" s="44"/>
    </row>
    <row r="11" spans="2:11" s="1" customFormat="1" ht="10.9" customHeight="1">
      <c r="B11" s="40"/>
      <c r="C11" s="41"/>
      <c r="D11" s="41"/>
      <c r="E11" s="41"/>
      <c r="F11" s="41"/>
      <c r="G11" s="41"/>
      <c r="H11" s="41"/>
      <c r="I11" s="112"/>
      <c r="J11" s="41"/>
      <c r="K11" s="44"/>
    </row>
    <row r="12" spans="2:11" s="1" customFormat="1" ht="14.45" customHeight="1">
      <c r="B12" s="40"/>
      <c r="C12" s="41"/>
      <c r="D12" s="36" t="s">
        <v>27</v>
      </c>
      <c r="E12" s="41"/>
      <c r="F12" s="41"/>
      <c r="G12" s="41"/>
      <c r="H12" s="41"/>
      <c r="I12" s="113" t="s">
        <v>28</v>
      </c>
      <c r="J12" s="34" t="str">
        <f>IF('Rekapitulace stavby'!AN10="","",'Rekapitulace stavby'!AN10)</f>
        <v/>
      </c>
      <c r="K12" s="44"/>
    </row>
    <row r="13" spans="2:11" s="1" customFormat="1" ht="18" customHeight="1">
      <c r="B13" s="40"/>
      <c r="C13" s="41"/>
      <c r="D13" s="41"/>
      <c r="E13" s="34" t="str">
        <f>IF('Rekapitulace stavby'!E11="","",'Rekapitulace stavby'!E11)</f>
        <v xml:space="preserve"> </v>
      </c>
      <c r="F13" s="41"/>
      <c r="G13" s="41"/>
      <c r="H13" s="41"/>
      <c r="I13" s="113" t="s">
        <v>29</v>
      </c>
      <c r="J13" s="34" t="str">
        <f>IF('Rekapitulace stavby'!AN11="","",'Rekapitulace stavby'!AN11)</f>
        <v/>
      </c>
      <c r="K13" s="44"/>
    </row>
    <row r="14" spans="2:11" s="1" customFormat="1" ht="6.95" customHeight="1">
      <c r="B14" s="40"/>
      <c r="C14" s="41"/>
      <c r="D14" s="41"/>
      <c r="E14" s="41"/>
      <c r="F14" s="41"/>
      <c r="G14" s="41"/>
      <c r="H14" s="41"/>
      <c r="I14" s="112"/>
      <c r="J14" s="41"/>
      <c r="K14" s="44"/>
    </row>
    <row r="15" spans="2:11" s="1" customFormat="1" ht="14.45" customHeight="1">
      <c r="B15" s="40"/>
      <c r="C15" s="41"/>
      <c r="D15" s="36" t="s">
        <v>30</v>
      </c>
      <c r="E15" s="41"/>
      <c r="F15" s="41"/>
      <c r="G15" s="41"/>
      <c r="H15" s="41"/>
      <c r="I15" s="113" t="s">
        <v>28</v>
      </c>
      <c r="J15" s="34" t="str">
        <f>IF('Rekapitulace stavby'!AN13="Vyplň údaj","",IF('Rekapitulace stavby'!AN13="","",'Rekapitulace stavby'!AN13))</f>
        <v/>
      </c>
      <c r="K15" s="44"/>
    </row>
    <row r="16" spans="2:11" s="1" customFormat="1" ht="18" customHeight="1">
      <c r="B16" s="40"/>
      <c r="C16" s="41"/>
      <c r="D16" s="41"/>
      <c r="E16" s="34" t="str">
        <f>IF('Rekapitulace stavby'!E14="Vyplň údaj","",IF('Rekapitulace stavby'!E14="","",'Rekapitulace stavby'!E14))</f>
        <v/>
      </c>
      <c r="F16" s="41"/>
      <c r="G16" s="41"/>
      <c r="H16" s="41"/>
      <c r="I16" s="113" t="s">
        <v>29</v>
      </c>
      <c r="J16" s="34" t="str">
        <f>IF('Rekapitulace stavby'!AN14="Vyplň údaj","",IF('Rekapitulace stavby'!AN14="","",'Rekapitulace stavby'!AN14))</f>
        <v/>
      </c>
      <c r="K16" s="44"/>
    </row>
    <row r="17" spans="2:11" s="1" customFormat="1" ht="6.95" customHeight="1">
      <c r="B17" s="40"/>
      <c r="C17" s="41"/>
      <c r="D17" s="41"/>
      <c r="E17" s="41"/>
      <c r="F17" s="41"/>
      <c r="G17" s="41"/>
      <c r="H17" s="41"/>
      <c r="I17" s="112"/>
      <c r="J17" s="41"/>
      <c r="K17" s="44"/>
    </row>
    <row r="18" spans="2:11" s="1" customFormat="1" ht="14.45" customHeight="1">
      <c r="B18" s="40"/>
      <c r="C18" s="41"/>
      <c r="D18" s="36" t="s">
        <v>32</v>
      </c>
      <c r="E18" s="41"/>
      <c r="F18" s="41"/>
      <c r="G18" s="41"/>
      <c r="H18" s="41"/>
      <c r="I18" s="113" t="s">
        <v>28</v>
      </c>
      <c r="J18" s="34" t="str">
        <f>IF('Rekapitulace stavby'!AN16="","",'Rekapitulace stavby'!AN16)</f>
        <v/>
      </c>
      <c r="K18" s="44"/>
    </row>
    <row r="19" spans="2:11" s="1" customFormat="1" ht="18" customHeight="1">
      <c r="B19" s="40"/>
      <c r="C19" s="41"/>
      <c r="D19" s="41"/>
      <c r="E19" s="34" t="str">
        <f>IF('Rekapitulace stavby'!E17="","",'Rekapitulace stavby'!E17)</f>
        <v xml:space="preserve"> </v>
      </c>
      <c r="F19" s="41"/>
      <c r="G19" s="41"/>
      <c r="H19" s="41"/>
      <c r="I19" s="113" t="s">
        <v>29</v>
      </c>
      <c r="J19" s="34" t="str">
        <f>IF('Rekapitulace stavby'!AN17="","",'Rekapitulace stavby'!AN17)</f>
        <v/>
      </c>
      <c r="K19" s="44"/>
    </row>
    <row r="20" spans="2:11" s="1" customFormat="1" ht="6.95" customHeight="1">
      <c r="B20" s="40"/>
      <c r="C20" s="41"/>
      <c r="D20" s="41"/>
      <c r="E20" s="41"/>
      <c r="F20" s="41"/>
      <c r="G20" s="41"/>
      <c r="H20" s="41"/>
      <c r="I20" s="112"/>
      <c r="J20" s="41"/>
      <c r="K20" s="44"/>
    </row>
    <row r="21" spans="2:11" s="1" customFormat="1" ht="14.45" customHeight="1">
      <c r="B21" s="40"/>
      <c r="C21" s="41"/>
      <c r="D21" s="36" t="s">
        <v>34</v>
      </c>
      <c r="E21" s="41"/>
      <c r="F21" s="41"/>
      <c r="G21" s="41"/>
      <c r="H21" s="41"/>
      <c r="I21" s="112"/>
      <c r="J21" s="41"/>
      <c r="K21" s="44"/>
    </row>
    <row r="22" spans="2:11" s="6" customFormat="1" ht="16.5" customHeight="1">
      <c r="B22" s="115"/>
      <c r="C22" s="116"/>
      <c r="D22" s="116"/>
      <c r="E22" s="358" t="s">
        <v>21</v>
      </c>
      <c r="F22" s="358"/>
      <c r="G22" s="358"/>
      <c r="H22" s="358"/>
      <c r="I22" s="117"/>
      <c r="J22" s="116"/>
      <c r="K22" s="118"/>
    </row>
    <row r="23" spans="2:11" s="1" customFormat="1" ht="6.95" customHeight="1">
      <c r="B23" s="40"/>
      <c r="C23" s="41"/>
      <c r="D23" s="41"/>
      <c r="E23" s="41"/>
      <c r="F23" s="41"/>
      <c r="G23" s="41"/>
      <c r="H23" s="41"/>
      <c r="I23" s="112"/>
      <c r="J23" s="41"/>
      <c r="K23" s="44"/>
    </row>
    <row r="24" spans="2:11" s="1" customFormat="1" ht="6.95" customHeight="1">
      <c r="B24" s="40"/>
      <c r="C24" s="41"/>
      <c r="D24" s="84"/>
      <c r="E24" s="84"/>
      <c r="F24" s="84"/>
      <c r="G24" s="84"/>
      <c r="H24" s="84"/>
      <c r="I24" s="119"/>
      <c r="J24" s="84"/>
      <c r="K24" s="120"/>
    </row>
    <row r="25" spans="2:11" s="1" customFormat="1" ht="25.35" customHeight="1">
      <c r="B25" s="40"/>
      <c r="C25" s="41"/>
      <c r="D25" s="121" t="s">
        <v>35</v>
      </c>
      <c r="E25" s="41"/>
      <c r="F25" s="41"/>
      <c r="G25" s="41"/>
      <c r="H25" s="41"/>
      <c r="I25" s="112"/>
      <c r="J25" s="122">
        <f>ROUND(J76,2)</f>
        <v>0</v>
      </c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19"/>
      <c r="J26" s="84"/>
      <c r="K26" s="120"/>
    </row>
    <row r="27" spans="2:11" s="1" customFormat="1" ht="14.45" customHeight="1">
      <c r="B27" s="40"/>
      <c r="C27" s="41"/>
      <c r="D27" s="41"/>
      <c r="E27" s="41"/>
      <c r="F27" s="45" t="s">
        <v>37</v>
      </c>
      <c r="G27" s="41"/>
      <c r="H27" s="41"/>
      <c r="I27" s="123" t="s">
        <v>36</v>
      </c>
      <c r="J27" s="45" t="s">
        <v>38</v>
      </c>
      <c r="K27" s="44"/>
    </row>
    <row r="28" spans="2:11" s="1" customFormat="1" ht="14.45" customHeight="1">
      <c r="B28" s="40"/>
      <c r="C28" s="41"/>
      <c r="D28" s="48" t="s">
        <v>39</v>
      </c>
      <c r="E28" s="48" t="s">
        <v>40</v>
      </c>
      <c r="F28" s="124">
        <f>ROUND(SUM(BE76:BE146),2)</f>
        <v>0</v>
      </c>
      <c r="G28" s="41"/>
      <c r="H28" s="41"/>
      <c r="I28" s="125">
        <v>0.21</v>
      </c>
      <c r="J28" s="124">
        <f>ROUND(ROUND((SUM(BE76:BE146)),2)*I28,2)</f>
        <v>0</v>
      </c>
      <c r="K28" s="44"/>
    </row>
    <row r="29" spans="2:11" s="1" customFormat="1" ht="14.45" customHeight="1">
      <c r="B29" s="40"/>
      <c r="C29" s="41"/>
      <c r="D29" s="41"/>
      <c r="E29" s="48" t="s">
        <v>41</v>
      </c>
      <c r="F29" s="124">
        <f>ROUND(SUM(BF76:BF146),2)</f>
        <v>0</v>
      </c>
      <c r="G29" s="41"/>
      <c r="H29" s="41"/>
      <c r="I29" s="125">
        <v>0.15</v>
      </c>
      <c r="J29" s="124">
        <f>ROUND(ROUND((SUM(BF76:BF146)),2)*I29,2)</f>
        <v>0</v>
      </c>
      <c r="K29" s="44"/>
    </row>
    <row r="30" spans="2:11" s="1" customFormat="1" ht="14.45" customHeight="1" hidden="1">
      <c r="B30" s="40"/>
      <c r="C30" s="41"/>
      <c r="D30" s="41"/>
      <c r="E30" s="48" t="s">
        <v>42</v>
      </c>
      <c r="F30" s="124">
        <f>ROUND(SUM(BG76:BG146),2)</f>
        <v>0</v>
      </c>
      <c r="G30" s="41"/>
      <c r="H30" s="41"/>
      <c r="I30" s="125">
        <v>0.21</v>
      </c>
      <c r="J30" s="124">
        <v>0</v>
      </c>
      <c r="K30" s="44"/>
    </row>
    <row r="31" spans="2:11" s="1" customFormat="1" ht="14.45" customHeight="1" hidden="1">
      <c r="B31" s="40"/>
      <c r="C31" s="41"/>
      <c r="D31" s="41"/>
      <c r="E31" s="48" t="s">
        <v>43</v>
      </c>
      <c r="F31" s="124">
        <f>ROUND(SUM(BH76:BH146),2)</f>
        <v>0</v>
      </c>
      <c r="G31" s="41"/>
      <c r="H31" s="41"/>
      <c r="I31" s="125">
        <v>0.15</v>
      </c>
      <c r="J31" s="124"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24">
        <f>ROUND(SUM(BI76:BI146),2)</f>
        <v>0</v>
      </c>
      <c r="G32" s="41"/>
      <c r="H32" s="41"/>
      <c r="I32" s="125">
        <v>0</v>
      </c>
      <c r="J32" s="124">
        <v>0</v>
      </c>
      <c r="K32" s="44"/>
    </row>
    <row r="33" spans="2:11" s="1" customFormat="1" ht="6.95" customHeight="1">
      <c r="B33" s="40"/>
      <c r="C33" s="41"/>
      <c r="D33" s="41"/>
      <c r="E33" s="41"/>
      <c r="F33" s="41"/>
      <c r="G33" s="41"/>
      <c r="H33" s="41"/>
      <c r="I33" s="112"/>
      <c r="J33" s="41"/>
      <c r="K33" s="44"/>
    </row>
    <row r="34" spans="2:11" s="1" customFormat="1" ht="25.35" customHeight="1">
      <c r="B34" s="40"/>
      <c r="C34" s="126"/>
      <c r="D34" s="127" t="s">
        <v>45</v>
      </c>
      <c r="E34" s="78"/>
      <c r="F34" s="78"/>
      <c r="G34" s="128" t="s">
        <v>46</v>
      </c>
      <c r="H34" s="129" t="s">
        <v>47</v>
      </c>
      <c r="I34" s="130"/>
      <c r="J34" s="131">
        <f>SUM(J25:J32)</f>
        <v>0</v>
      </c>
      <c r="K34" s="132"/>
    </row>
    <row r="35" spans="2:11" s="1" customFormat="1" ht="14.45" customHeight="1">
      <c r="B35" s="55"/>
      <c r="C35" s="56"/>
      <c r="D35" s="56"/>
      <c r="E35" s="56"/>
      <c r="F35" s="56"/>
      <c r="G35" s="56"/>
      <c r="H35" s="56"/>
      <c r="I35" s="133"/>
      <c r="J35" s="56"/>
      <c r="K35" s="57"/>
    </row>
    <row r="39" spans="2:11" s="1" customFormat="1" ht="6.95" customHeight="1">
      <c r="B39" s="134"/>
      <c r="C39" s="135"/>
      <c r="D39" s="135"/>
      <c r="E39" s="135"/>
      <c r="F39" s="135"/>
      <c r="G39" s="135"/>
      <c r="H39" s="135"/>
      <c r="I39" s="136"/>
      <c r="J39" s="135"/>
      <c r="K39" s="137"/>
    </row>
    <row r="40" spans="2:11" s="1" customFormat="1" ht="36.95" customHeight="1">
      <c r="B40" s="40"/>
      <c r="C40" s="29" t="s">
        <v>83</v>
      </c>
      <c r="D40" s="41"/>
      <c r="E40" s="41"/>
      <c r="F40" s="41"/>
      <c r="G40" s="41"/>
      <c r="H40" s="41"/>
      <c r="I40" s="112"/>
      <c r="J40" s="41"/>
      <c r="K40" s="44"/>
    </row>
    <row r="41" spans="2:11" s="1" customFormat="1" ht="6.95" customHeight="1">
      <c r="B41" s="40"/>
      <c r="C41" s="41"/>
      <c r="D41" s="41"/>
      <c r="E41" s="41"/>
      <c r="F41" s="41"/>
      <c r="G41" s="41"/>
      <c r="H41" s="41"/>
      <c r="I41" s="112"/>
      <c r="J41" s="41"/>
      <c r="K41" s="44"/>
    </row>
    <row r="42" spans="2:11" s="1" customFormat="1" ht="14.45" customHeight="1">
      <c r="B42" s="40"/>
      <c r="C42" s="36" t="s">
        <v>18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17.25" customHeight="1">
      <c r="B43" s="40"/>
      <c r="C43" s="41"/>
      <c r="D43" s="41"/>
      <c r="E43" s="363" t="str">
        <f>E7</f>
        <v>PLZEŇ - SILNICE III/18032 ULICE 17. LISTOPADU OPRAVA POVRCHU U KŘIŽOVATKY E. BENEŠE</v>
      </c>
      <c r="F43" s="364"/>
      <c r="G43" s="364"/>
      <c r="H43" s="364"/>
      <c r="I43" s="112"/>
      <c r="J43" s="41"/>
      <c r="K43" s="44"/>
    </row>
    <row r="44" spans="2:11" s="1" customFormat="1" ht="6.95" customHeight="1">
      <c r="B44" s="40"/>
      <c r="C44" s="41"/>
      <c r="D44" s="41"/>
      <c r="E44" s="41"/>
      <c r="F44" s="41"/>
      <c r="G44" s="41"/>
      <c r="H44" s="41"/>
      <c r="I44" s="112"/>
      <c r="J44" s="41"/>
      <c r="K44" s="44"/>
    </row>
    <row r="45" spans="2:11" s="1" customFormat="1" ht="18" customHeight="1">
      <c r="B45" s="40"/>
      <c r="C45" s="36" t="s">
        <v>23</v>
      </c>
      <c r="D45" s="41"/>
      <c r="E45" s="41"/>
      <c r="F45" s="34" t="str">
        <f>F10</f>
        <v xml:space="preserve"> </v>
      </c>
      <c r="G45" s="41"/>
      <c r="H45" s="41"/>
      <c r="I45" s="113" t="s">
        <v>25</v>
      </c>
      <c r="J45" s="114" t="str">
        <f>IF(J10="","",J10)</f>
        <v>11. 1. 2018</v>
      </c>
      <c r="K45" s="44"/>
    </row>
    <row r="46" spans="2:11" s="1" customFormat="1" ht="6.95" customHeight="1">
      <c r="B46" s="40"/>
      <c r="C46" s="41"/>
      <c r="D46" s="41"/>
      <c r="E46" s="41"/>
      <c r="F46" s="41"/>
      <c r="G46" s="41"/>
      <c r="H46" s="41"/>
      <c r="I46" s="112"/>
      <c r="J46" s="41"/>
      <c r="K46" s="44"/>
    </row>
    <row r="47" spans="2:11" s="1" customFormat="1" ht="15">
      <c r="B47" s="40"/>
      <c r="C47" s="36" t="s">
        <v>27</v>
      </c>
      <c r="D47" s="41"/>
      <c r="E47" s="41"/>
      <c r="F47" s="34" t="str">
        <f>E13</f>
        <v xml:space="preserve"> </v>
      </c>
      <c r="G47" s="41"/>
      <c r="H47" s="41"/>
      <c r="I47" s="113" t="s">
        <v>32</v>
      </c>
      <c r="J47" s="358" t="str">
        <f>E19</f>
        <v xml:space="preserve"> </v>
      </c>
      <c r="K47" s="44"/>
    </row>
    <row r="48" spans="2:11" s="1" customFormat="1" ht="14.45" customHeight="1">
      <c r="B48" s="40"/>
      <c r="C48" s="36" t="s">
        <v>30</v>
      </c>
      <c r="D48" s="41"/>
      <c r="E48" s="41"/>
      <c r="F48" s="34" t="str">
        <f>IF(E16="","",E16)</f>
        <v/>
      </c>
      <c r="G48" s="41"/>
      <c r="H48" s="41"/>
      <c r="I48" s="112"/>
      <c r="J48" s="365"/>
      <c r="K48" s="44"/>
    </row>
    <row r="49" spans="2:11" s="1" customFormat="1" ht="10.35" customHeight="1">
      <c r="B49" s="40"/>
      <c r="C49" s="41"/>
      <c r="D49" s="41"/>
      <c r="E49" s="41"/>
      <c r="F49" s="41"/>
      <c r="G49" s="41"/>
      <c r="H49" s="41"/>
      <c r="I49" s="112"/>
      <c r="J49" s="41"/>
      <c r="K49" s="44"/>
    </row>
    <row r="50" spans="2:11" s="1" customFormat="1" ht="29.25" customHeight="1">
      <c r="B50" s="40"/>
      <c r="C50" s="138" t="s">
        <v>84</v>
      </c>
      <c r="D50" s="126"/>
      <c r="E50" s="126"/>
      <c r="F50" s="126"/>
      <c r="G50" s="126"/>
      <c r="H50" s="126"/>
      <c r="I50" s="139"/>
      <c r="J50" s="140" t="s">
        <v>85</v>
      </c>
      <c r="K50" s="141"/>
    </row>
    <row r="51" spans="2:11" s="1" customFormat="1" ht="10.35" customHeight="1">
      <c r="B51" s="40"/>
      <c r="C51" s="41"/>
      <c r="D51" s="41"/>
      <c r="E51" s="41"/>
      <c r="F51" s="41"/>
      <c r="G51" s="41"/>
      <c r="H51" s="41"/>
      <c r="I51" s="112"/>
      <c r="J51" s="41"/>
      <c r="K51" s="44"/>
    </row>
    <row r="52" spans="2:47" s="1" customFormat="1" ht="29.25" customHeight="1">
      <c r="B52" s="40"/>
      <c r="C52" s="142" t="s">
        <v>86</v>
      </c>
      <c r="D52" s="41"/>
      <c r="E52" s="41"/>
      <c r="F52" s="41"/>
      <c r="G52" s="41"/>
      <c r="H52" s="41"/>
      <c r="I52" s="112"/>
      <c r="J52" s="122">
        <f>J76</f>
        <v>0</v>
      </c>
      <c r="K52" s="44"/>
      <c r="AU52" s="23" t="s">
        <v>87</v>
      </c>
    </row>
    <row r="53" spans="2:11" s="7" customFormat="1" ht="24.95" customHeight="1">
      <c r="B53" s="143"/>
      <c r="C53" s="144"/>
      <c r="D53" s="145" t="s">
        <v>88</v>
      </c>
      <c r="E53" s="146"/>
      <c r="F53" s="146"/>
      <c r="G53" s="146"/>
      <c r="H53" s="146"/>
      <c r="I53" s="147"/>
      <c r="J53" s="148">
        <f>J77</f>
        <v>0</v>
      </c>
      <c r="K53" s="149"/>
    </row>
    <row r="54" spans="2:11" s="8" customFormat="1" ht="19.9" customHeight="1">
      <c r="B54" s="150"/>
      <c r="C54" s="151"/>
      <c r="D54" s="152" t="s">
        <v>89</v>
      </c>
      <c r="E54" s="153"/>
      <c r="F54" s="153"/>
      <c r="G54" s="153"/>
      <c r="H54" s="153"/>
      <c r="I54" s="154"/>
      <c r="J54" s="155">
        <f>J78</f>
        <v>0</v>
      </c>
      <c r="K54" s="156"/>
    </row>
    <row r="55" spans="2:11" s="8" customFormat="1" ht="19.9" customHeight="1">
      <c r="B55" s="150"/>
      <c r="C55" s="151"/>
      <c r="D55" s="152" t="s">
        <v>90</v>
      </c>
      <c r="E55" s="153"/>
      <c r="F55" s="153"/>
      <c r="G55" s="153"/>
      <c r="H55" s="153"/>
      <c r="I55" s="154"/>
      <c r="J55" s="155">
        <f>J80</f>
        <v>0</v>
      </c>
      <c r="K55" s="156"/>
    </row>
    <row r="56" spans="2:11" s="8" customFormat="1" ht="19.9" customHeight="1">
      <c r="B56" s="150"/>
      <c r="C56" s="151"/>
      <c r="D56" s="152" t="s">
        <v>91</v>
      </c>
      <c r="E56" s="153"/>
      <c r="F56" s="153"/>
      <c r="G56" s="153"/>
      <c r="H56" s="153"/>
      <c r="I56" s="154"/>
      <c r="J56" s="155">
        <f>J84</f>
        <v>0</v>
      </c>
      <c r="K56" s="156"/>
    </row>
    <row r="57" spans="2:11" s="8" customFormat="1" ht="19.9" customHeight="1">
      <c r="B57" s="150"/>
      <c r="C57" s="151"/>
      <c r="D57" s="152" t="s">
        <v>92</v>
      </c>
      <c r="E57" s="153"/>
      <c r="F57" s="153"/>
      <c r="G57" s="153"/>
      <c r="H57" s="153"/>
      <c r="I57" s="154"/>
      <c r="J57" s="155">
        <f>J96</f>
        <v>0</v>
      </c>
      <c r="K57" s="156"/>
    </row>
    <row r="58" spans="2:11" s="8" customFormat="1" ht="19.9" customHeight="1">
      <c r="B58" s="150"/>
      <c r="C58" s="151"/>
      <c r="D58" s="152" t="s">
        <v>93</v>
      </c>
      <c r="E58" s="153"/>
      <c r="F58" s="153"/>
      <c r="G58" s="153"/>
      <c r="H58" s="153"/>
      <c r="I58" s="154"/>
      <c r="J58" s="155">
        <f>J140</f>
        <v>0</v>
      </c>
      <c r="K58" s="156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3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36"/>
      <c r="J64" s="59"/>
      <c r="K64" s="59"/>
      <c r="L64" s="60"/>
    </row>
    <row r="65" spans="2:12" s="1" customFormat="1" ht="36.95" customHeight="1">
      <c r="B65" s="40"/>
      <c r="C65" s="61" t="s">
        <v>94</v>
      </c>
      <c r="D65" s="62"/>
      <c r="E65" s="62"/>
      <c r="F65" s="62"/>
      <c r="G65" s="62"/>
      <c r="H65" s="62"/>
      <c r="I65" s="157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57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57"/>
      <c r="J67" s="62"/>
      <c r="K67" s="62"/>
      <c r="L67" s="60"/>
    </row>
    <row r="68" spans="2:12" s="1" customFormat="1" ht="17.25" customHeight="1">
      <c r="B68" s="40"/>
      <c r="C68" s="62"/>
      <c r="D68" s="62"/>
      <c r="E68" s="330" t="str">
        <f>E7</f>
        <v>PLZEŇ - SILNICE III/18032 ULICE 17. LISTOPADU OPRAVA POVRCHU U KŘIŽOVATKY E. BENEŠE</v>
      </c>
      <c r="F68" s="366"/>
      <c r="G68" s="366"/>
      <c r="H68" s="366"/>
      <c r="I68" s="157"/>
      <c r="J68" s="62"/>
      <c r="K68" s="62"/>
      <c r="L68" s="60"/>
    </row>
    <row r="69" spans="2:12" s="1" customFormat="1" ht="6.95" customHeight="1">
      <c r="B69" s="40"/>
      <c r="C69" s="62"/>
      <c r="D69" s="62"/>
      <c r="E69" s="62"/>
      <c r="F69" s="62"/>
      <c r="G69" s="62"/>
      <c r="H69" s="62"/>
      <c r="I69" s="157"/>
      <c r="J69" s="62"/>
      <c r="K69" s="62"/>
      <c r="L69" s="60"/>
    </row>
    <row r="70" spans="2:12" s="1" customFormat="1" ht="18" customHeight="1">
      <c r="B70" s="40"/>
      <c r="C70" s="64" t="s">
        <v>23</v>
      </c>
      <c r="D70" s="62"/>
      <c r="E70" s="62"/>
      <c r="F70" s="158" t="str">
        <f>F10</f>
        <v xml:space="preserve"> </v>
      </c>
      <c r="G70" s="62"/>
      <c r="H70" s="62"/>
      <c r="I70" s="159" t="s">
        <v>25</v>
      </c>
      <c r="J70" s="72" t="str">
        <f>IF(J10="","",J10)</f>
        <v>11. 1. 2018</v>
      </c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57"/>
      <c r="J71" s="62"/>
      <c r="K71" s="62"/>
      <c r="L71" s="60"/>
    </row>
    <row r="72" spans="2:12" s="1" customFormat="1" ht="15">
      <c r="B72" s="40"/>
      <c r="C72" s="64" t="s">
        <v>27</v>
      </c>
      <c r="D72" s="62"/>
      <c r="E72" s="62"/>
      <c r="F72" s="158" t="str">
        <f>E13</f>
        <v xml:space="preserve"> </v>
      </c>
      <c r="G72" s="62"/>
      <c r="H72" s="62"/>
      <c r="I72" s="159" t="s">
        <v>32</v>
      </c>
      <c r="J72" s="158" t="str">
        <f>E19</f>
        <v xml:space="preserve"> </v>
      </c>
      <c r="K72" s="62"/>
      <c r="L72" s="60"/>
    </row>
    <row r="73" spans="2:12" s="1" customFormat="1" ht="14.45" customHeight="1">
      <c r="B73" s="40"/>
      <c r="C73" s="64" t="s">
        <v>30</v>
      </c>
      <c r="D73" s="62"/>
      <c r="E73" s="62"/>
      <c r="F73" s="158" t="str">
        <f>IF(E16="","",E16)</f>
        <v/>
      </c>
      <c r="G73" s="62"/>
      <c r="H73" s="62"/>
      <c r="I73" s="157"/>
      <c r="J73" s="62"/>
      <c r="K73" s="62"/>
      <c r="L73" s="60"/>
    </row>
    <row r="74" spans="2:12" s="1" customFormat="1" ht="10.35" customHeight="1">
      <c r="B74" s="40"/>
      <c r="C74" s="62"/>
      <c r="D74" s="62"/>
      <c r="E74" s="62"/>
      <c r="F74" s="62"/>
      <c r="G74" s="62"/>
      <c r="H74" s="62"/>
      <c r="I74" s="157"/>
      <c r="J74" s="62"/>
      <c r="K74" s="62"/>
      <c r="L74" s="60"/>
    </row>
    <row r="75" spans="2:20" s="9" customFormat="1" ht="29.25" customHeight="1">
      <c r="B75" s="160"/>
      <c r="C75" s="161" t="s">
        <v>95</v>
      </c>
      <c r="D75" s="162" t="s">
        <v>54</v>
      </c>
      <c r="E75" s="162" t="s">
        <v>50</v>
      </c>
      <c r="F75" s="162" t="s">
        <v>96</v>
      </c>
      <c r="G75" s="162" t="s">
        <v>97</v>
      </c>
      <c r="H75" s="162" t="s">
        <v>98</v>
      </c>
      <c r="I75" s="163" t="s">
        <v>99</v>
      </c>
      <c r="J75" s="162" t="s">
        <v>85</v>
      </c>
      <c r="K75" s="164" t="s">
        <v>100</v>
      </c>
      <c r="L75" s="165"/>
      <c r="M75" s="80" t="s">
        <v>101</v>
      </c>
      <c r="N75" s="81" t="s">
        <v>39</v>
      </c>
      <c r="O75" s="81" t="s">
        <v>102</v>
      </c>
      <c r="P75" s="81" t="s">
        <v>103</v>
      </c>
      <c r="Q75" s="81" t="s">
        <v>104</v>
      </c>
      <c r="R75" s="81" t="s">
        <v>105</v>
      </c>
      <c r="S75" s="81" t="s">
        <v>106</v>
      </c>
      <c r="T75" s="82" t="s">
        <v>107</v>
      </c>
    </row>
    <row r="76" spans="2:63" s="1" customFormat="1" ht="29.25" customHeight="1">
      <c r="B76" s="40"/>
      <c r="C76" s="86" t="s">
        <v>86</v>
      </c>
      <c r="D76" s="62"/>
      <c r="E76" s="62"/>
      <c r="F76" s="62"/>
      <c r="G76" s="62"/>
      <c r="H76" s="62"/>
      <c r="I76" s="157"/>
      <c r="J76" s="166">
        <f>BK76</f>
        <v>0</v>
      </c>
      <c r="K76" s="62"/>
      <c r="L76" s="60"/>
      <c r="M76" s="83"/>
      <c r="N76" s="84"/>
      <c r="O76" s="84"/>
      <c r="P76" s="167">
        <f>P77</f>
        <v>0</v>
      </c>
      <c r="Q76" s="84"/>
      <c r="R76" s="167">
        <f>R77</f>
        <v>4.04299259</v>
      </c>
      <c r="S76" s="84"/>
      <c r="T76" s="168">
        <f>T77</f>
        <v>100.74</v>
      </c>
      <c r="AT76" s="23" t="s">
        <v>68</v>
      </c>
      <c r="AU76" s="23" t="s">
        <v>87</v>
      </c>
      <c r="BK76" s="169">
        <f>BK77</f>
        <v>0</v>
      </c>
    </row>
    <row r="77" spans="2:63" s="10" customFormat="1" ht="37.35" customHeight="1">
      <c r="B77" s="170"/>
      <c r="C77" s="171"/>
      <c r="D77" s="172" t="s">
        <v>68</v>
      </c>
      <c r="E77" s="173" t="s">
        <v>108</v>
      </c>
      <c r="F77" s="173" t="s">
        <v>109</v>
      </c>
      <c r="G77" s="171"/>
      <c r="H77" s="171"/>
      <c r="I77" s="174"/>
      <c r="J77" s="175">
        <f>BK77</f>
        <v>0</v>
      </c>
      <c r="K77" s="171"/>
      <c r="L77" s="176"/>
      <c r="M77" s="177"/>
      <c r="N77" s="178"/>
      <c r="O77" s="178"/>
      <c r="P77" s="179">
        <f>P78+P80+P84+P96+P140</f>
        <v>0</v>
      </c>
      <c r="Q77" s="178"/>
      <c r="R77" s="179">
        <f>R78+R80+R84+R96+R140</f>
        <v>4.04299259</v>
      </c>
      <c r="S77" s="178"/>
      <c r="T77" s="180">
        <f>T78+T80+T84+T96+T140</f>
        <v>100.74</v>
      </c>
      <c r="AR77" s="181" t="s">
        <v>74</v>
      </c>
      <c r="AT77" s="182" t="s">
        <v>68</v>
      </c>
      <c r="AU77" s="182" t="s">
        <v>69</v>
      </c>
      <c r="AY77" s="181" t="s">
        <v>110</v>
      </c>
      <c r="BK77" s="183">
        <f>BK78+BK80+BK84+BK96+BK140</f>
        <v>0</v>
      </c>
    </row>
    <row r="78" spans="2:63" s="10" customFormat="1" ht="19.9" customHeight="1">
      <c r="B78" s="170"/>
      <c r="C78" s="171"/>
      <c r="D78" s="172" t="s">
        <v>68</v>
      </c>
      <c r="E78" s="184" t="s">
        <v>74</v>
      </c>
      <c r="F78" s="184" t="s">
        <v>111</v>
      </c>
      <c r="G78" s="171"/>
      <c r="H78" s="171"/>
      <c r="I78" s="174"/>
      <c r="J78" s="185">
        <f>BK78</f>
        <v>0</v>
      </c>
      <c r="K78" s="171"/>
      <c r="L78" s="176"/>
      <c r="M78" s="177"/>
      <c r="N78" s="178"/>
      <c r="O78" s="178"/>
      <c r="P78" s="179">
        <f>P79</f>
        <v>0</v>
      </c>
      <c r="Q78" s="178"/>
      <c r="R78" s="179">
        <f>R79</f>
        <v>0.0408</v>
      </c>
      <c r="S78" s="178"/>
      <c r="T78" s="180">
        <f>T79</f>
        <v>87.04</v>
      </c>
      <c r="AR78" s="181" t="s">
        <v>74</v>
      </c>
      <c r="AT78" s="182" t="s">
        <v>68</v>
      </c>
      <c r="AU78" s="182" t="s">
        <v>74</v>
      </c>
      <c r="AY78" s="181" t="s">
        <v>110</v>
      </c>
      <c r="BK78" s="183">
        <f>BK79</f>
        <v>0</v>
      </c>
    </row>
    <row r="79" spans="2:65" s="1" customFormat="1" ht="38.25" customHeight="1">
      <c r="B79" s="40"/>
      <c r="C79" s="186" t="s">
        <v>74</v>
      </c>
      <c r="D79" s="186" t="s">
        <v>112</v>
      </c>
      <c r="E79" s="187" t="s">
        <v>113</v>
      </c>
      <c r="F79" s="188" t="s">
        <v>114</v>
      </c>
      <c r="G79" s="189" t="s">
        <v>115</v>
      </c>
      <c r="H79" s="190">
        <v>680</v>
      </c>
      <c r="I79" s="191"/>
      <c r="J79" s="192">
        <f>ROUND(I79*H79,2)</f>
        <v>0</v>
      </c>
      <c r="K79" s="188" t="s">
        <v>116</v>
      </c>
      <c r="L79" s="60"/>
      <c r="M79" s="193" t="s">
        <v>21</v>
      </c>
      <c r="N79" s="194" t="s">
        <v>40</v>
      </c>
      <c r="O79" s="41"/>
      <c r="P79" s="195">
        <f>O79*H79</f>
        <v>0</v>
      </c>
      <c r="Q79" s="195">
        <v>6E-05</v>
      </c>
      <c r="R79" s="195">
        <f>Q79*H79</f>
        <v>0.0408</v>
      </c>
      <c r="S79" s="195">
        <v>0.128</v>
      </c>
      <c r="T79" s="196">
        <f>S79*H79</f>
        <v>87.04</v>
      </c>
      <c r="AR79" s="23" t="s">
        <v>117</v>
      </c>
      <c r="AT79" s="23" t="s">
        <v>112</v>
      </c>
      <c r="AU79" s="23" t="s">
        <v>81</v>
      </c>
      <c r="AY79" s="23" t="s">
        <v>110</v>
      </c>
      <c r="BE79" s="197">
        <f>IF(N79="základní",J79,0)</f>
        <v>0</v>
      </c>
      <c r="BF79" s="197">
        <f>IF(N79="snížená",J79,0)</f>
        <v>0</v>
      </c>
      <c r="BG79" s="197">
        <f>IF(N79="zákl. přenesená",J79,0)</f>
        <v>0</v>
      </c>
      <c r="BH79" s="197">
        <f>IF(N79="sníž. přenesená",J79,0)</f>
        <v>0</v>
      </c>
      <c r="BI79" s="197">
        <f>IF(N79="nulová",J79,0)</f>
        <v>0</v>
      </c>
      <c r="BJ79" s="23" t="s">
        <v>74</v>
      </c>
      <c r="BK79" s="197">
        <f>ROUND(I79*H79,2)</f>
        <v>0</v>
      </c>
      <c r="BL79" s="23" t="s">
        <v>117</v>
      </c>
      <c r="BM79" s="23" t="s">
        <v>118</v>
      </c>
    </row>
    <row r="80" spans="2:63" s="10" customFormat="1" ht="29.85" customHeight="1">
      <c r="B80" s="170"/>
      <c r="C80" s="171"/>
      <c r="D80" s="172" t="s">
        <v>68</v>
      </c>
      <c r="E80" s="184" t="s">
        <v>119</v>
      </c>
      <c r="F80" s="184" t="s">
        <v>120</v>
      </c>
      <c r="G80" s="171"/>
      <c r="H80" s="171"/>
      <c r="I80" s="174"/>
      <c r="J80" s="185">
        <f>BK80</f>
        <v>0</v>
      </c>
      <c r="K80" s="171"/>
      <c r="L80" s="176"/>
      <c r="M80" s="177"/>
      <c r="N80" s="178"/>
      <c r="O80" s="178"/>
      <c r="P80" s="179">
        <f>SUM(P81:P83)</f>
        <v>0</v>
      </c>
      <c r="Q80" s="178"/>
      <c r="R80" s="179">
        <f>SUM(R81:R83)</f>
        <v>0</v>
      </c>
      <c r="S80" s="178"/>
      <c r="T80" s="180">
        <f>SUM(T81:T83)</f>
        <v>0</v>
      </c>
      <c r="AR80" s="181" t="s">
        <v>74</v>
      </c>
      <c r="AT80" s="182" t="s">
        <v>68</v>
      </c>
      <c r="AU80" s="182" t="s">
        <v>74</v>
      </c>
      <c r="AY80" s="181" t="s">
        <v>110</v>
      </c>
      <c r="BK80" s="183">
        <f>SUM(BK81:BK83)</f>
        <v>0</v>
      </c>
    </row>
    <row r="81" spans="2:65" s="1" customFormat="1" ht="38.25" customHeight="1">
      <c r="B81" s="40"/>
      <c r="C81" s="186" t="s">
        <v>121</v>
      </c>
      <c r="D81" s="186" t="s">
        <v>112</v>
      </c>
      <c r="E81" s="187" t="s">
        <v>122</v>
      </c>
      <c r="F81" s="188" t="s">
        <v>123</v>
      </c>
      <c r="G81" s="189" t="s">
        <v>124</v>
      </c>
      <c r="H81" s="190">
        <v>2</v>
      </c>
      <c r="I81" s="191"/>
      <c r="J81" s="192">
        <f>ROUND(I81*H81,2)</f>
        <v>0</v>
      </c>
      <c r="K81" s="188" t="s">
        <v>21</v>
      </c>
      <c r="L81" s="60"/>
      <c r="M81" s="193" t="s">
        <v>21</v>
      </c>
      <c r="N81" s="194" t="s">
        <v>40</v>
      </c>
      <c r="O81" s="41"/>
      <c r="P81" s="195">
        <f>O81*H81</f>
        <v>0</v>
      </c>
      <c r="Q81" s="195">
        <v>0</v>
      </c>
      <c r="R81" s="195">
        <f>Q81*H81</f>
        <v>0</v>
      </c>
      <c r="S81" s="195">
        <v>0</v>
      </c>
      <c r="T81" s="196">
        <f>S81*H81</f>
        <v>0</v>
      </c>
      <c r="AR81" s="23" t="s">
        <v>117</v>
      </c>
      <c r="AT81" s="23" t="s">
        <v>112</v>
      </c>
      <c r="AU81" s="23" t="s">
        <v>81</v>
      </c>
      <c r="AY81" s="23" t="s">
        <v>110</v>
      </c>
      <c r="BE81" s="197">
        <f>IF(N81="základní",J81,0)</f>
        <v>0</v>
      </c>
      <c r="BF81" s="197">
        <f>IF(N81="snížená",J81,0)</f>
        <v>0</v>
      </c>
      <c r="BG81" s="197">
        <f>IF(N81="zákl. přenesená",J81,0)</f>
        <v>0</v>
      </c>
      <c r="BH81" s="197">
        <f>IF(N81="sníž. přenesená",J81,0)</f>
        <v>0</v>
      </c>
      <c r="BI81" s="197">
        <f>IF(N81="nulová",J81,0)</f>
        <v>0</v>
      </c>
      <c r="BJ81" s="23" t="s">
        <v>74</v>
      </c>
      <c r="BK81" s="197">
        <f>ROUND(I81*H81,2)</f>
        <v>0</v>
      </c>
      <c r="BL81" s="23" t="s">
        <v>117</v>
      </c>
      <c r="BM81" s="23" t="s">
        <v>125</v>
      </c>
    </row>
    <row r="82" spans="2:65" s="1" customFormat="1" ht="25.5" customHeight="1">
      <c r="B82" s="40"/>
      <c r="C82" s="186" t="s">
        <v>119</v>
      </c>
      <c r="D82" s="186" t="s">
        <v>112</v>
      </c>
      <c r="E82" s="187" t="s">
        <v>126</v>
      </c>
      <c r="F82" s="188" t="s">
        <v>127</v>
      </c>
      <c r="G82" s="189" t="s">
        <v>115</v>
      </c>
      <c r="H82" s="190">
        <v>680</v>
      </c>
      <c r="I82" s="191"/>
      <c r="J82" s="192">
        <f>ROUND(I82*H82,2)</f>
        <v>0</v>
      </c>
      <c r="K82" s="188" t="s">
        <v>116</v>
      </c>
      <c r="L82" s="60"/>
      <c r="M82" s="193" t="s">
        <v>21</v>
      </c>
      <c r="N82" s="194" t="s">
        <v>40</v>
      </c>
      <c r="O82" s="41"/>
      <c r="P82" s="195">
        <f>O82*H82</f>
        <v>0</v>
      </c>
      <c r="Q82" s="195">
        <v>0</v>
      </c>
      <c r="R82" s="195">
        <f>Q82*H82</f>
        <v>0</v>
      </c>
      <c r="S82" s="195">
        <v>0</v>
      </c>
      <c r="T82" s="196">
        <f>S82*H82</f>
        <v>0</v>
      </c>
      <c r="AR82" s="23" t="s">
        <v>117</v>
      </c>
      <c r="AT82" s="23" t="s">
        <v>112</v>
      </c>
      <c r="AU82" s="23" t="s">
        <v>81</v>
      </c>
      <c r="AY82" s="23" t="s">
        <v>110</v>
      </c>
      <c r="BE82" s="197">
        <f>IF(N82="základní",J82,0)</f>
        <v>0</v>
      </c>
      <c r="BF82" s="197">
        <f>IF(N82="snížená",J82,0)</f>
        <v>0</v>
      </c>
      <c r="BG82" s="197">
        <f>IF(N82="zákl. přenesená",J82,0)</f>
        <v>0</v>
      </c>
      <c r="BH82" s="197">
        <f>IF(N82="sníž. přenesená",J82,0)</f>
        <v>0</v>
      </c>
      <c r="BI82" s="197">
        <f>IF(N82="nulová",J82,0)</f>
        <v>0</v>
      </c>
      <c r="BJ82" s="23" t="s">
        <v>74</v>
      </c>
      <c r="BK82" s="197">
        <f>ROUND(I82*H82,2)</f>
        <v>0</v>
      </c>
      <c r="BL82" s="23" t="s">
        <v>117</v>
      </c>
      <c r="BM82" s="23" t="s">
        <v>128</v>
      </c>
    </row>
    <row r="83" spans="2:65" s="1" customFormat="1" ht="38.25" customHeight="1">
      <c r="B83" s="40"/>
      <c r="C83" s="186" t="s">
        <v>129</v>
      </c>
      <c r="D83" s="186" t="s">
        <v>112</v>
      </c>
      <c r="E83" s="187" t="s">
        <v>130</v>
      </c>
      <c r="F83" s="188" t="s">
        <v>131</v>
      </c>
      <c r="G83" s="189" t="s">
        <v>115</v>
      </c>
      <c r="H83" s="190">
        <v>680</v>
      </c>
      <c r="I83" s="191"/>
      <c r="J83" s="192">
        <f>ROUND(I83*H83,2)</f>
        <v>0</v>
      </c>
      <c r="K83" s="188" t="s">
        <v>116</v>
      </c>
      <c r="L83" s="60"/>
      <c r="M83" s="193" t="s">
        <v>21</v>
      </c>
      <c r="N83" s="194" t="s">
        <v>40</v>
      </c>
      <c r="O83" s="41"/>
      <c r="P83" s="195">
        <f>O83*H83</f>
        <v>0</v>
      </c>
      <c r="Q83" s="195">
        <v>0</v>
      </c>
      <c r="R83" s="195">
        <f>Q83*H83</f>
        <v>0</v>
      </c>
      <c r="S83" s="195">
        <v>0</v>
      </c>
      <c r="T83" s="196">
        <f>S83*H83</f>
        <v>0</v>
      </c>
      <c r="AR83" s="23" t="s">
        <v>117</v>
      </c>
      <c r="AT83" s="23" t="s">
        <v>112</v>
      </c>
      <c r="AU83" s="23" t="s">
        <v>81</v>
      </c>
      <c r="AY83" s="23" t="s">
        <v>110</v>
      </c>
      <c r="BE83" s="197">
        <f>IF(N83="základní",J83,0)</f>
        <v>0</v>
      </c>
      <c r="BF83" s="197">
        <f>IF(N83="snížená",J83,0)</f>
        <v>0</v>
      </c>
      <c r="BG83" s="197">
        <f>IF(N83="zákl. přenesená",J83,0)</f>
        <v>0</v>
      </c>
      <c r="BH83" s="197">
        <f>IF(N83="sníž. přenesená",J83,0)</f>
        <v>0</v>
      </c>
      <c r="BI83" s="197">
        <f>IF(N83="nulová",J83,0)</f>
        <v>0</v>
      </c>
      <c r="BJ83" s="23" t="s">
        <v>74</v>
      </c>
      <c r="BK83" s="197">
        <f>ROUND(I83*H83,2)</f>
        <v>0</v>
      </c>
      <c r="BL83" s="23" t="s">
        <v>117</v>
      </c>
      <c r="BM83" s="23" t="s">
        <v>132</v>
      </c>
    </row>
    <row r="84" spans="2:63" s="10" customFormat="1" ht="29.85" customHeight="1">
      <c r="B84" s="170"/>
      <c r="C84" s="171"/>
      <c r="D84" s="172" t="s">
        <v>68</v>
      </c>
      <c r="E84" s="184" t="s">
        <v>133</v>
      </c>
      <c r="F84" s="184" t="s">
        <v>134</v>
      </c>
      <c r="G84" s="171"/>
      <c r="H84" s="171"/>
      <c r="I84" s="174"/>
      <c r="J84" s="185">
        <f>BK84</f>
        <v>0</v>
      </c>
      <c r="K84" s="171"/>
      <c r="L84" s="176"/>
      <c r="M84" s="177"/>
      <c r="N84" s="178"/>
      <c r="O84" s="178"/>
      <c r="P84" s="179">
        <f>SUM(P85:P95)</f>
        <v>0</v>
      </c>
      <c r="Q84" s="178"/>
      <c r="R84" s="179">
        <f>SUM(R85:R95)</f>
        <v>2.05676</v>
      </c>
      <c r="S84" s="178"/>
      <c r="T84" s="180">
        <f>SUM(T85:T95)</f>
        <v>0.1</v>
      </c>
      <c r="AR84" s="181" t="s">
        <v>74</v>
      </c>
      <c r="AT84" s="182" t="s">
        <v>68</v>
      </c>
      <c r="AU84" s="182" t="s">
        <v>74</v>
      </c>
      <c r="AY84" s="181" t="s">
        <v>110</v>
      </c>
      <c r="BK84" s="183">
        <f>SUM(BK85:BK95)</f>
        <v>0</v>
      </c>
    </row>
    <row r="85" spans="2:65" s="1" customFormat="1" ht="16.5" customHeight="1">
      <c r="B85" s="40"/>
      <c r="C85" s="186" t="s">
        <v>135</v>
      </c>
      <c r="D85" s="186" t="s">
        <v>112</v>
      </c>
      <c r="E85" s="187" t="s">
        <v>136</v>
      </c>
      <c r="F85" s="188" t="s">
        <v>137</v>
      </c>
      <c r="G85" s="189" t="s">
        <v>138</v>
      </c>
      <c r="H85" s="190">
        <v>2</v>
      </c>
      <c r="I85" s="191"/>
      <c r="J85" s="192">
        <f aca="true" t="shared" si="0" ref="J85:J95">ROUND(I85*H85,2)</f>
        <v>0</v>
      </c>
      <c r="K85" s="188" t="s">
        <v>21</v>
      </c>
      <c r="L85" s="60"/>
      <c r="M85" s="193" t="s">
        <v>21</v>
      </c>
      <c r="N85" s="194" t="s">
        <v>40</v>
      </c>
      <c r="O85" s="41"/>
      <c r="P85" s="195">
        <f aca="true" t="shared" si="1" ref="P85:P95">O85*H85</f>
        <v>0</v>
      </c>
      <c r="Q85" s="195">
        <v>0</v>
      </c>
      <c r="R85" s="195">
        <f aca="true" t="shared" si="2" ref="R85:R95">Q85*H85</f>
        <v>0</v>
      </c>
      <c r="S85" s="195">
        <v>0</v>
      </c>
      <c r="T85" s="196">
        <f aca="true" t="shared" si="3" ref="T85:T95">S85*H85</f>
        <v>0</v>
      </c>
      <c r="AR85" s="23" t="s">
        <v>117</v>
      </c>
      <c r="AT85" s="23" t="s">
        <v>112</v>
      </c>
      <c r="AU85" s="23" t="s">
        <v>81</v>
      </c>
      <c r="AY85" s="23" t="s">
        <v>110</v>
      </c>
      <c r="BE85" s="197">
        <f aca="true" t="shared" si="4" ref="BE85:BE95">IF(N85="základní",J85,0)</f>
        <v>0</v>
      </c>
      <c r="BF85" s="197">
        <f aca="true" t="shared" si="5" ref="BF85:BF95">IF(N85="snížená",J85,0)</f>
        <v>0</v>
      </c>
      <c r="BG85" s="197">
        <f aca="true" t="shared" si="6" ref="BG85:BG95">IF(N85="zákl. přenesená",J85,0)</f>
        <v>0</v>
      </c>
      <c r="BH85" s="197">
        <f aca="true" t="shared" si="7" ref="BH85:BH95">IF(N85="sníž. přenesená",J85,0)</f>
        <v>0</v>
      </c>
      <c r="BI85" s="197">
        <f aca="true" t="shared" si="8" ref="BI85:BI95">IF(N85="nulová",J85,0)</f>
        <v>0</v>
      </c>
      <c r="BJ85" s="23" t="s">
        <v>74</v>
      </c>
      <c r="BK85" s="197">
        <f aca="true" t="shared" si="9" ref="BK85:BK95">ROUND(I85*H85,2)</f>
        <v>0</v>
      </c>
      <c r="BL85" s="23" t="s">
        <v>117</v>
      </c>
      <c r="BM85" s="23" t="s">
        <v>139</v>
      </c>
    </row>
    <row r="86" spans="2:65" s="1" customFormat="1" ht="51" customHeight="1">
      <c r="B86" s="40"/>
      <c r="C86" s="186" t="s">
        <v>140</v>
      </c>
      <c r="D86" s="186" t="s">
        <v>112</v>
      </c>
      <c r="E86" s="187" t="s">
        <v>141</v>
      </c>
      <c r="F86" s="188" t="s">
        <v>142</v>
      </c>
      <c r="G86" s="189" t="s">
        <v>124</v>
      </c>
      <c r="H86" s="190">
        <v>2</v>
      </c>
      <c r="I86" s="191"/>
      <c r="J86" s="192">
        <f t="shared" si="0"/>
        <v>0</v>
      </c>
      <c r="K86" s="188" t="s">
        <v>21</v>
      </c>
      <c r="L86" s="60"/>
      <c r="M86" s="193" t="s">
        <v>21</v>
      </c>
      <c r="N86" s="194" t="s">
        <v>40</v>
      </c>
      <c r="O86" s="41"/>
      <c r="P86" s="195">
        <f t="shared" si="1"/>
        <v>0</v>
      </c>
      <c r="Q86" s="195">
        <v>0</v>
      </c>
      <c r="R86" s="195">
        <f t="shared" si="2"/>
        <v>0</v>
      </c>
      <c r="S86" s="195">
        <v>0</v>
      </c>
      <c r="T86" s="196">
        <f t="shared" si="3"/>
        <v>0</v>
      </c>
      <c r="AR86" s="23" t="s">
        <v>117</v>
      </c>
      <c r="AT86" s="23" t="s">
        <v>112</v>
      </c>
      <c r="AU86" s="23" t="s">
        <v>81</v>
      </c>
      <c r="AY86" s="23" t="s">
        <v>110</v>
      </c>
      <c r="BE86" s="197">
        <f t="shared" si="4"/>
        <v>0</v>
      </c>
      <c r="BF86" s="197">
        <f t="shared" si="5"/>
        <v>0</v>
      </c>
      <c r="BG86" s="197">
        <f t="shared" si="6"/>
        <v>0</v>
      </c>
      <c r="BH86" s="197">
        <f t="shared" si="7"/>
        <v>0</v>
      </c>
      <c r="BI86" s="197">
        <f t="shared" si="8"/>
        <v>0</v>
      </c>
      <c r="BJ86" s="23" t="s">
        <v>74</v>
      </c>
      <c r="BK86" s="197">
        <f t="shared" si="9"/>
        <v>0</v>
      </c>
      <c r="BL86" s="23" t="s">
        <v>117</v>
      </c>
      <c r="BM86" s="23" t="s">
        <v>143</v>
      </c>
    </row>
    <row r="87" spans="2:65" s="1" customFormat="1" ht="25.5" customHeight="1">
      <c r="B87" s="40"/>
      <c r="C87" s="186" t="s">
        <v>133</v>
      </c>
      <c r="D87" s="186" t="s">
        <v>112</v>
      </c>
      <c r="E87" s="187" t="s">
        <v>144</v>
      </c>
      <c r="F87" s="188" t="s">
        <v>145</v>
      </c>
      <c r="G87" s="189" t="s">
        <v>124</v>
      </c>
      <c r="H87" s="190">
        <v>2</v>
      </c>
      <c r="I87" s="191"/>
      <c r="J87" s="192">
        <f t="shared" si="0"/>
        <v>0</v>
      </c>
      <c r="K87" s="188" t="s">
        <v>146</v>
      </c>
      <c r="L87" s="60"/>
      <c r="M87" s="193" t="s">
        <v>21</v>
      </c>
      <c r="N87" s="194" t="s">
        <v>40</v>
      </c>
      <c r="O87" s="41"/>
      <c r="P87" s="195">
        <f t="shared" si="1"/>
        <v>0</v>
      </c>
      <c r="Q87" s="195">
        <v>0.3409</v>
      </c>
      <c r="R87" s="195">
        <f t="shared" si="2"/>
        <v>0.6818</v>
      </c>
      <c r="S87" s="195">
        <v>0</v>
      </c>
      <c r="T87" s="196">
        <f t="shared" si="3"/>
        <v>0</v>
      </c>
      <c r="AR87" s="23" t="s">
        <v>117</v>
      </c>
      <c r="AT87" s="23" t="s">
        <v>112</v>
      </c>
      <c r="AU87" s="23" t="s">
        <v>81</v>
      </c>
      <c r="AY87" s="23" t="s">
        <v>110</v>
      </c>
      <c r="BE87" s="197">
        <f t="shared" si="4"/>
        <v>0</v>
      </c>
      <c r="BF87" s="197">
        <f t="shared" si="5"/>
        <v>0</v>
      </c>
      <c r="BG87" s="197">
        <f t="shared" si="6"/>
        <v>0</v>
      </c>
      <c r="BH87" s="197">
        <f t="shared" si="7"/>
        <v>0</v>
      </c>
      <c r="BI87" s="197">
        <f t="shared" si="8"/>
        <v>0</v>
      </c>
      <c r="BJ87" s="23" t="s">
        <v>74</v>
      </c>
      <c r="BK87" s="197">
        <f t="shared" si="9"/>
        <v>0</v>
      </c>
      <c r="BL87" s="23" t="s">
        <v>117</v>
      </c>
      <c r="BM87" s="23" t="s">
        <v>147</v>
      </c>
    </row>
    <row r="88" spans="2:65" s="1" customFormat="1" ht="16.5" customHeight="1">
      <c r="B88" s="40"/>
      <c r="C88" s="198" t="s">
        <v>148</v>
      </c>
      <c r="D88" s="198" t="s">
        <v>149</v>
      </c>
      <c r="E88" s="199" t="s">
        <v>150</v>
      </c>
      <c r="F88" s="200" t="s">
        <v>151</v>
      </c>
      <c r="G88" s="201" t="s">
        <v>124</v>
      </c>
      <c r="H88" s="202">
        <v>2</v>
      </c>
      <c r="I88" s="203"/>
      <c r="J88" s="204">
        <f t="shared" si="0"/>
        <v>0</v>
      </c>
      <c r="K88" s="200" t="s">
        <v>146</v>
      </c>
      <c r="L88" s="205"/>
      <c r="M88" s="206" t="s">
        <v>21</v>
      </c>
      <c r="N88" s="207" t="s">
        <v>40</v>
      </c>
      <c r="O88" s="41"/>
      <c r="P88" s="195">
        <f t="shared" si="1"/>
        <v>0</v>
      </c>
      <c r="Q88" s="195">
        <v>0.027</v>
      </c>
      <c r="R88" s="195">
        <f t="shared" si="2"/>
        <v>0.054</v>
      </c>
      <c r="S88" s="195">
        <v>0</v>
      </c>
      <c r="T88" s="196">
        <f t="shared" si="3"/>
        <v>0</v>
      </c>
      <c r="AR88" s="23" t="s">
        <v>133</v>
      </c>
      <c r="AT88" s="23" t="s">
        <v>149</v>
      </c>
      <c r="AU88" s="23" t="s">
        <v>81</v>
      </c>
      <c r="AY88" s="23" t="s">
        <v>110</v>
      </c>
      <c r="BE88" s="197">
        <f t="shared" si="4"/>
        <v>0</v>
      </c>
      <c r="BF88" s="197">
        <f t="shared" si="5"/>
        <v>0</v>
      </c>
      <c r="BG88" s="197">
        <f t="shared" si="6"/>
        <v>0</v>
      </c>
      <c r="BH88" s="197">
        <f t="shared" si="7"/>
        <v>0</v>
      </c>
      <c r="BI88" s="197">
        <f t="shared" si="8"/>
        <v>0</v>
      </c>
      <c r="BJ88" s="23" t="s">
        <v>74</v>
      </c>
      <c r="BK88" s="197">
        <f t="shared" si="9"/>
        <v>0</v>
      </c>
      <c r="BL88" s="23" t="s">
        <v>117</v>
      </c>
      <c r="BM88" s="23" t="s">
        <v>152</v>
      </c>
    </row>
    <row r="89" spans="2:65" s="1" customFormat="1" ht="16.5" customHeight="1">
      <c r="B89" s="40"/>
      <c r="C89" s="198" t="s">
        <v>153</v>
      </c>
      <c r="D89" s="198" t="s">
        <v>149</v>
      </c>
      <c r="E89" s="199" t="s">
        <v>154</v>
      </c>
      <c r="F89" s="200" t="s">
        <v>155</v>
      </c>
      <c r="G89" s="201" t="s">
        <v>124</v>
      </c>
      <c r="H89" s="202">
        <v>2</v>
      </c>
      <c r="I89" s="203"/>
      <c r="J89" s="204">
        <f t="shared" si="0"/>
        <v>0</v>
      </c>
      <c r="K89" s="200" t="s">
        <v>146</v>
      </c>
      <c r="L89" s="205"/>
      <c r="M89" s="206" t="s">
        <v>21</v>
      </c>
      <c r="N89" s="207" t="s">
        <v>40</v>
      </c>
      <c r="O89" s="41"/>
      <c r="P89" s="195">
        <f t="shared" si="1"/>
        <v>0</v>
      </c>
      <c r="Q89" s="195">
        <v>0.111</v>
      </c>
      <c r="R89" s="195">
        <f t="shared" si="2"/>
        <v>0.222</v>
      </c>
      <c r="S89" s="195">
        <v>0</v>
      </c>
      <c r="T89" s="196">
        <f t="shared" si="3"/>
        <v>0</v>
      </c>
      <c r="AR89" s="23" t="s">
        <v>133</v>
      </c>
      <c r="AT89" s="23" t="s">
        <v>149</v>
      </c>
      <c r="AU89" s="23" t="s">
        <v>81</v>
      </c>
      <c r="AY89" s="23" t="s">
        <v>110</v>
      </c>
      <c r="BE89" s="197">
        <f t="shared" si="4"/>
        <v>0</v>
      </c>
      <c r="BF89" s="197">
        <f t="shared" si="5"/>
        <v>0</v>
      </c>
      <c r="BG89" s="197">
        <f t="shared" si="6"/>
        <v>0</v>
      </c>
      <c r="BH89" s="197">
        <f t="shared" si="7"/>
        <v>0</v>
      </c>
      <c r="BI89" s="197">
        <f t="shared" si="8"/>
        <v>0</v>
      </c>
      <c r="BJ89" s="23" t="s">
        <v>74</v>
      </c>
      <c r="BK89" s="197">
        <f t="shared" si="9"/>
        <v>0</v>
      </c>
      <c r="BL89" s="23" t="s">
        <v>117</v>
      </c>
      <c r="BM89" s="23" t="s">
        <v>156</v>
      </c>
    </row>
    <row r="90" spans="2:65" s="1" customFormat="1" ht="25.5" customHeight="1">
      <c r="B90" s="40"/>
      <c r="C90" s="186" t="s">
        <v>157</v>
      </c>
      <c r="D90" s="186" t="s">
        <v>112</v>
      </c>
      <c r="E90" s="187" t="s">
        <v>158</v>
      </c>
      <c r="F90" s="188" t="s">
        <v>159</v>
      </c>
      <c r="G90" s="189" t="s">
        <v>124</v>
      </c>
      <c r="H90" s="190">
        <v>2</v>
      </c>
      <c r="I90" s="191"/>
      <c r="J90" s="192">
        <f t="shared" si="0"/>
        <v>0</v>
      </c>
      <c r="K90" s="188" t="s">
        <v>146</v>
      </c>
      <c r="L90" s="60"/>
      <c r="M90" s="193" t="s">
        <v>21</v>
      </c>
      <c r="N90" s="194" t="s">
        <v>40</v>
      </c>
      <c r="O90" s="41"/>
      <c r="P90" s="195">
        <f t="shared" si="1"/>
        <v>0</v>
      </c>
      <c r="Q90" s="195">
        <v>0.00468</v>
      </c>
      <c r="R90" s="195">
        <f t="shared" si="2"/>
        <v>0.00936</v>
      </c>
      <c r="S90" s="195">
        <v>0</v>
      </c>
      <c r="T90" s="196">
        <f t="shared" si="3"/>
        <v>0</v>
      </c>
      <c r="AR90" s="23" t="s">
        <v>117</v>
      </c>
      <c r="AT90" s="23" t="s">
        <v>112</v>
      </c>
      <c r="AU90" s="23" t="s">
        <v>81</v>
      </c>
      <c r="AY90" s="23" t="s">
        <v>110</v>
      </c>
      <c r="BE90" s="197">
        <f t="shared" si="4"/>
        <v>0</v>
      </c>
      <c r="BF90" s="197">
        <f t="shared" si="5"/>
        <v>0</v>
      </c>
      <c r="BG90" s="197">
        <f t="shared" si="6"/>
        <v>0</v>
      </c>
      <c r="BH90" s="197">
        <f t="shared" si="7"/>
        <v>0</v>
      </c>
      <c r="BI90" s="197">
        <f t="shared" si="8"/>
        <v>0</v>
      </c>
      <c r="BJ90" s="23" t="s">
        <v>74</v>
      </c>
      <c r="BK90" s="197">
        <f t="shared" si="9"/>
        <v>0</v>
      </c>
      <c r="BL90" s="23" t="s">
        <v>117</v>
      </c>
      <c r="BM90" s="23" t="s">
        <v>160</v>
      </c>
    </row>
    <row r="91" spans="2:65" s="1" customFormat="1" ht="16.5" customHeight="1">
      <c r="B91" s="40"/>
      <c r="C91" s="198" t="s">
        <v>161</v>
      </c>
      <c r="D91" s="198" t="s">
        <v>149</v>
      </c>
      <c r="E91" s="199" t="s">
        <v>162</v>
      </c>
      <c r="F91" s="200" t="s">
        <v>163</v>
      </c>
      <c r="G91" s="201" t="s">
        <v>124</v>
      </c>
      <c r="H91" s="202">
        <v>2</v>
      </c>
      <c r="I91" s="203"/>
      <c r="J91" s="204">
        <f t="shared" si="0"/>
        <v>0</v>
      </c>
      <c r="K91" s="200" t="s">
        <v>146</v>
      </c>
      <c r="L91" s="205"/>
      <c r="M91" s="206" t="s">
        <v>21</v>
      </c>
      <c r="N91" s="207" t="s">
        <v>40</v>
      </c>
      <c r="O91" s="41"/>
      <c r="P91" s="195">
        <f t="shared" si="1"/>
        <v>0</v>
      </c>
      <c r="Q91" s="195">
        <v>0.006</v>
      </c>
      <c r="R91" s="195">
        <f t="shared" si="2"/>
        <v>0.012</v>
      </c>
      <c r="S91" s="195">
        <v>0</v>
      </c>
      <c r="T91" s="196">
        <f t="shared" si="3"/>
        <v>0</v>
      </c>
      <c r="AR91" s="23" t="s">
        <v>133</v>
      </c>
      <c r="AT91" s="23" t="s">
        <v>149</v>
      </c>
      <c r="AU91" s="23" t="s">
        <v>81</v>
      </c>
      <c r="AY91" s="23" t="s">
        <v>110</v>
      </c>
      <c r="BE91" s="197">
        <f t="shared" si="4"/>
        <v>0</v>
      </c>
      <c r="BF91" s="197">
        <f t="shared" si="5"/>
        <v>0</v>
      </c>
      <c r="BG91" s="197">
        <f t="shared" si="6"/>
        <v>0</v>
      </c>
      <c r="BH91" s="197">
        <f t="shared" si="7"/>
        <v>0</v>
      </c>
      <c r="BI91" s="197">
        <f t="shared" si="8"/>
        <v>0</v>
      </c>
      <c r="BJ91" s="23" t="s">
        <v>74</v>
      </c>
      <c r="BK91" s="197">
        <f t="shared" si="9"/>
        <v>0</v>
      </c>
      <c r="BL91" s="23" t="s">
        <v>117</v>
      </c>
      <c r="BM91" s="23" t="s">
        <v>164</v>
      </c>
    </row>
    <row r="92" spans="2:65" s="1" customFormat="1" ht="16.5" customHeight="1">
      <c r="B92" s="40"/>
      <c r="C92" s="198" t="s">
        <v>165</v>
      </c>
      <c r="D92" s="198" t="s">
        <v>149</v>
      </c>
      <c r="E92" s="199" t="s">
        <v>166</v>
      </c>
      <c r="F92" s="200" t="s">
        <v>167</v>
      </c>
      <c r="G92" s="201" t="s">
        <v>124</v>
      </c>
      <c r="H92" s="202">
        <v>2</v>
      </c>
      <c r="I92" s="203"/>
      <c r="J92" s="204">
        <f t="shared" si="0"/>
        <v>0</v>
      </c>
      <c r="K92" s="200" t="s">
        <v>146</v>
      </c>
      <c r="L92" s="205"/>
      <c r="M92" s="206" t="s">
        <v>21</v>
      </c>
      <c r="N92" s="207" t="s">
        <v>40</v>
      </c>
      <c r="O92" s="41"/>
      <c r="P92" s="195">
        <f t="shared" si="1"/>
        <v>0</v>
      </c>
      <c r="Q92" s="195">
        <v>0.058</v>
      </c>
      <c r="R92" s="195">
        <f t="shared" si="2"/>
        <v>0.116</v>
      </c>
      <c r="S92" s="195">
        <v>0</v>
      </c>
      <c r="T92" s="196">
        <f t="shared" si="3"/>
        <v>0</v>
      </c>
      <c r="AR92" s="23" t="s">
        <v>133</v>
      </c>
      <c r="AT92" s="23" t="s">
        <v>149</v>
      </c>
      <c r="AU92" s="23" t="s">
        <v>81</v>
      </c>
      <c r="AY92" s="23" t="s">
        <v>110</v>
      </c>
      <c r="BE92" s="197">
        <f t="shared" si="4"/>
        <v>0</v>
      </c>
      <c r="BF92" s="197">
        <f t="shared" si="5"/>
        <v>0</v>
      </c>
      <c r="BG92" s="197">
        <f t="shared" si="6"/>
        <v>0</v>
      </c>
      <c r="BH92" s="197">
        <f t="shared" si="7"/>
        <v>0</v>
      </c>
      <c r="BI92" s="197">
        <f t="shared" si="8"/>
        <v>0</v>
      </c>
      <c r="BJ92" s="23" t="s">
        <v>74</v>
      </c>
      <c r="BK92" s="197">
        <f t="shared" si="9"/>
        <v>0</v>
      </c>
      <c r="BL92" s="23" t="s">
        <v>117</v>
      </c>
      <c r="BM92" s="23" t="s">
        <v>168</v>
      </c>
    </row>
    <row r="93" spans="2:65" s="1" customFormat="1" ht="16.5" customHeight="1">
      <c r="B93" s="40"/>
      <c r="C93" s="198" t="s">
        <v>169</v>
      </c>
      <c r="D93" s="198" t="s">
        <v>149</v>
      </c>
      <c r="E93" s="199" t="s">
        <v>170</v>
      </c>
      <c r="F93" s="200" t="s">
        <v>171</v>
      </c>
      <c r="G93" s="201" t="s">
        <v>124</v>
      </c>
      <c r="H93" s="202">
        <v>2</v>
      </c>
      <c r="I93" s="203"/>
      <c r="J93" s="204">
        <f t="shared" si="0"/>
        <v>0</v>
      </c>
      <c r="K93" s="200" t="s">
        <v>146</v>
      </c>
      <c r="L93" s="205"/>
      <c r="M93" s="206" t="s">
        <v>21</v>
      </c>
      <c r="N93" s="207" t="s">
        <v>40</v>
      </c>
      <c r="O93" s="41"/>
      <c r="P93" s="195">
        <f t="shared" si="1"/>
        <v>0</v>
      </c>
      <c r="Q93" s="195">
        <v>0.06</v>
      </c>
      <c r="R93" s="195">
        <f t="shared" si="2"/>
        <v>0.12</v>
      </c>
      <c r="S93" s="195">
        <v>0</v>
      </c>
      <c r="T93" s="196">
        <f t="shared" si="3"/>
        <v>0</v>
      </c>
      <c r="AR93" s="23" t="s">
        <v>133</v>
      </c>
      <c r="AT93" s="23" t="s">
        <v>149</v>
      </c>
      <c r="AU93" s="23" t="s">
        <v>81</v>
      </c>
      <c r="AY93" s="23" t="s">
        <v>110</v>
      </c>
      <c r="BE93" s="197">
        <f t="shared" si="4"/>
        <v>0</v>
      </c>
      <c r="BF93" s="197">
        <f t="shared" si="5"/>
        <v>0</v>
      </c>
      <c r="BG93" s="197">
        <f t="shared" si="6"/>
        <v>0</v>
      </c>
      <c r="BH93" s="197">
        <f t="shared" si="7"/>
        <v>0</v>
      </c>
      <c r="BI93" s="197">
        <f t="shared" si="8"/>
        <v>0</v>
      </c>
      <c r="BJ93" s="23" t="s">
        <v>74</v>
      </c>
      <c r="BK93" s="197">
        <f t="shared" si="9"/>
        <v>0</v>
      </c>
      <c r="BL93" s="23" t="s">
        <v>117</v>
      </c>
      <c r="BM93" s="23" t="s">
        <v>172</v>
      </c>
    </row>
    <row r="94" spans="2:65" s="1" customFormat="1" ht="16.5" customHeight="1">
      <c r="B94" s="40"/>
      <c r="C94" s="186" t="s">
        <v>10</v>
      </c>
      <c r="D94" s="186" t="s">
        <v>112</v>
      </c>
      <c r="E94" s="187" t="s">
        <v>173</v>
      </c>
      <c r="F94" s="188" t="s">
        <v>174</v>
      </c>
      <c r="G94" s="189" t="s">
        <v>124</v>
      </c>
      <c r="H94" s="190">
        <v>2</v>
      </c>
      <c r="I94" s="191"/>
      <c r="J94" s="192">
        <f t="shared" si="0"/>
        <v>0</v>
      </c>
      <c r="K94" s="188" t="s">
        <v>146</v>
      </c>
      <c r="L94" s="60"/>
      <c r="M94" s="193" t="s">
        <v>21</v>
      </c>
      <c r="N94" s="194" t="s">
        <v>40</v>
      </c>
      <c r="O94" s="41"/>
      <c r="P94" s="195">
        <f t="shared" si="1"/>
        <v>0</v>
      </c>
      <c r="Q94" s="195">
        <v>0</v>
      </c>
      <c r="R94" s="195">
        <f t="shared" si="2"/>
        <v>0</v>
      </c>
      <c r="S94" s="195">
        <v>0.05</v>
      </c>
      <c r="T94" s="196">
        <f t="shared" si="3"/>
        <v>0.1</v>
      </c>
      <c r="AR94" s="23" t="s">
        <v>117</v>
      </c>
      <c r="AT94" s="23" t="s">
        <v>112</v>
      </c>
      <c r="AU94" s="23" t="s">
        <v>81</v>
      </c>
      <c r="AY94" s="23" t="s">
        <v>110</v>
      </c>
      <c r="BE94" s="197">
        <f t="shared" si="4"/>
        <v>0</v>
      </c>
      <c r="BF94" s="197">
        <f t="shared" si="5"/>
        <v>0</v>
      </c>
      <c r="BG94" s="197">
        <f t="shared" si="6"/>
        <v>0</v>
      </c>
      <c r="BH94" s="197">
        <f t="shared" si="7"/>
        <v>0</v>
      </c>
      <c r="BI94" s="197">
        <f t="shared" si="8"/>
        <v>0</v>
      </c>
      <c r="BJ94" s="23" t="s">
        <v>74</v>
      </c>
      <c r="BK94" s="197">
        <f t="shared" si="9"/>
        <v>0</v>
      </c>
      <c r="BL94" s="23" t="s">
        <v>117</v>
      </c>
      <c r="BM94" s="23" t="s">
        <v>175</v>
      </c>
    </row>
    <row r="95" spans="2:65" s="1" customFormat="1" ht="16.5" customHeight="1">
      <c r="B95" s="40"/>
      <c r="C95" s="186" t="s">
        <v>176</v>
      </c>
      <c r="D95" s="186" t="s">
        <v>112</v>
      </c>
      <c r="E95" s="187" t="s">
        <v>177</v>
      </c>
      <c r="F95" s="188" t="s">
        <v>178</v>
      </c>
      <c r="G95" s="189" t="s">
        <v>124</v>
      </c>
      <c r="H95" s="190">
        <v>2</v>
      </c>
      <c r="I95" s="191"/>
      <c r="J95" s="192">
        <f t="shared" si="0"/>
        <v>0</v>
      </c>
      <c r="K95" s="188" t="s">
        <v>146</v>
      </c>
      <c r="L95" s="60"/>
      <c r="M95" s="193" t="s">
        <v>21</v>
      </c>
      <c r="N95" s="194" t="s">
        <v>40</v>
      </c>
      <c r="O95" s="41"/>
      <c r="P95" s="195">
        <f t="shared" si="1"/>
        <v>0</v>
      </c>
      <c r="Q95" s="195">
        <v>0.4208</v>
      </c>
      <c r="R95" s="195">
        <f t="shared" si="2"/>
        <v>0.8416</v>
      </c>
      <c r="S95" s="195">
        <v>0</v>
      </c>
      <c r="T95" s="196">
        <f t="shared" si="3"/>
        <v>0</v>
      </c>
      <c r="AR95" s="23" t="s">
        <v>117</v>
      </c>
      <c r="AT95" s="23" t="s">
        <v>112</v>
      </c>
      <c r="AU95" s="23" t="s">
        <v>81</v>
      </c>
      <c r="AY95" s="23" t="s">
        <v>110</v>
      </c>
      <c r="BE95" s="197">
        <f t="shared" si="4"/>
        <v>0</v>
      </c>
      <c r="BF95" s="197">
        <f t="shared" si="5"/>
        <v>0</v>
      </c>
      <c r="BG95" s="197">
        <f t="shared" si="6"/>
        <v>0</v>
      </c>
      <c r="BH95" s="197">
        <f t="shared" si="7"/>
        <v>0</v>
      </c>
      <c r="BI95" s="197">
        <f t="shared" si="8"/>
        <v>0</v>
      </c>
      <c r="BJ95" s="23" t="s">
        <v>74</v>
      </c>
      <c r="BK95" s="197">
        <f t="shared" si="9"/>
        <v>0</v>
      </c>
      <c r="BL95" s="23" t="s">
        <v>117</v>
      </c>
      <c r="BM95" s="23" t="s">
        <v>179</v>
      </c>
    </row>
    <row r="96" spans="2:63" s="10" customFormat="1" ht="29.85" customHeight="1">
      <c r="B96" s="170"/>
      <c r="C96" s="171"/>
      <c r="D96" s="172" t="s">
        <v>68</v>
      </c>
      <c r="E96" s="184" t="s">
        <v>148</v>
      </c>
      <c r="F96" s="184" t="s">
        <v>180</v>
      </c>
      <c r="G96" s="171"/>
      <c r="H96" s="171"/>
      <c r="I96" s="174"/>
      <c r="J96" s="185">
        <f>BK96</f>
        <v>0</v>
      </c>
      <c r="K96" s="171"/>
      <c r="L96" s="176"/>
      <c r="M96" s="177"/>
      <c r="N96" s="178"/>
      <c r="O96" s="178"/>
      <c r="P96" s="179">
        <f>SUM(P97:P139)</f>
        <v>0</v>
      </c>
      <c r="Q96" s="178"/>
      <c r="R96" s="179">
        <f>SUM(R97:R139)</f>
        <v>1.9454325899999998</v>
      </c>
      <c r="S96" s="178"/>
      <c r="T96" s="180">
        <f>SUM(T97:T139)</f>
        <v>13.6</v>
      </c>
      <c r="AR96" s="181" t="s">
        <v>74</v>
      </c>
      <c r="AT96" s="182" t="s">
        <v>68</v>
      </c>
      <c r="AU96" s="182" t="s">
        <v>74</v>
      </c>
      <c r="AY96" s="181" t="s">
        <v>110</v>
      </c>
      <c r="BK96" s="183">
        <f>SUM(BK97:BK139)</f>
        <v>0</v>
      </c>
    </row>
    <row r="97" spans="2:65" s="1" customFormat="1" ht="25.5" customHeight="1">
      <c r="B97" s="40"/>
      <c r="C97" s="186" t="s">
        <v>9</v>
      </c>
      <c r="D97" s="186" t="s">
        <v>112</v>
      </c>
      <c r="E97" s="187" t="s">
        <v>181</v>
      </c>
      <c r="F97" s="188" t="s">
        <v>182</v>
      </c>
      <c r="G97" s="189" t="s">
        <v>183</v>
      </c>
      <c r="H97" s="190">
        <v>67</v>
      </c>
      <c r="I97" s="191"/>
      <c r="J97" s="192">
        <f>ROUND(I97*H97,2)</f>
        <v>0</v>
      </c>
      <c r="K97" s="188" t="s">
        <v>116</v>
      </c>
      <c r="L97" s="60"/>
      <c r="M97" s="193" t="s">
        <v>21</v>
      </c>
      <c r="N97" s="194" t="s">
        <v>40</v>
      </c>
      <c r="O97" s="41"/>
      <c r="P97" s="195">
        <f>O97*H97</f>
        <v>0</v>
      </c>
      <c r="Q97" s="195">
        <v>0.00033</v>
      </c>
      <c r="R97" s="195">
        <f>Q97*H97</f>
        <v>0.02211</v>
      </c>
      <c r="S97" s="195">
        <v>0</v>
      </c>
      <c r="T97" s="196">
        <f>S97*H97</f>
        <v>0</v>
      </c>
      <c r="AR97" s="23" t="s">
        <v>117</v>
      </c>
      <c r="AT97" s="23" t="s">
        <v>112</v>
      </c>
      <c r="AU97" s="23" t="s">
        <v>81</v>
      </c>
      <c r="AY97" s="23" t="s">
        <v>110</v>
      </c>
      <c r="BE97" s="197">
        <f>IF(N97="základní",J97,0)</f>
        <v>0</v>
      </c>
      <c r="BF97" s="197">
        <f>IF(N97="snížená",J97,0)</f>
        <v>0</v>
      </c>
      <c r="BG97" s="197">
        <f>IF(N97="zákl. přenesená",J97,0)</f>
        <v>0</v>
      </c>
      <c r="BH97" s="197">
        <f>IF(N97="sníž. přenesená",J97,0)</f>
        <v>0</v>
      </c>
      <c r="BI97" s="197">
        <f>IF(N97="nulová",J97,0)</f>
        <v>0</v>
      </c>
      <c r="BJ97" s="23" t="s">
        <v>74</v>
      </c>
      <c r="BK97" s="197">
        <f>ROUND(I97*H97,2)</f>
        <v>0</v>
      </c>
      <c r="BL97" s="23" t="s">
        <v>117</v>
      </c>
      <c r="BM97" s="23" t="s">
        <v>184</v>
      </c>
    </row>
    <row r="98" spans="2:51" s="11" customFormat="1" ht="13.5">
      <c r="B98" s="208"/>
      <c r="C98" s="209"/>
      <c r="D98" s="210" t="s">
        <v>185</v>
      </c>
      <c r="E98" s="211" t="s">
        <v>21</v>
      </c>
      <c r="F98" s="212" t="s">
        <v>186</v>
      </c>
      <c r="G98" s="209"/>
      <c r="H98" s="211" t="s">
        <v>21</v>
      </c>
      <c r="I98" s="213"/>
      <c r="J98" s="209"/>
      <c r="K98" s="209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185</v>
      </c>
      <c r="AU98" s="218" t="s">
        <v>81</v>
      </c>
      <c r="AV98" s="11" t="s">
        <v>74</v>
      </c>
      <c r="AW98" s="11" t="s">
        <v>33</v>
      </c>
      <c r="AX98" s="11" t="s">
        <v>69</v>
      </c>
      <c r="AY98" s="218" t="s">
        <v>110</v>
      </c>
    </row>
    <row r="99" spans="2:51" s="12" customFormat="1" ht="13.5">
      <c r="B99" s="219"/>
      <c r="C99" s="220"/>
      <c r="D99" s="210" t="s">
        <v>185</v>
      </c>
      <c r="E99" s="221" t="s">
        <v>21</v>
      </c>
      <c r="F99" s="222" t="s">
        <v>187</v>
      </c>
      <c r="G99" s="220"/>
      <c r="H99" s="223">
        <v>67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185</v>
      </c>
      <c r="AU99" s="229" t="s">
        <v>81</v>
      </c>
      <c r="AV99" s="12" t="s">
        <v>81</v>
      </c>
      <c r="AW99" s="12" t="s">
        <v>33</v>
      </c>
      <c r="AX99" s="12" t="s">
        <v>69</v>
      </c>
      <c r="AY99" s="229" t="s">
        <v>110</v>
      </c>
    </row>
    <row r="100" spans="2:51" s="13" customFormat="1" ht="13.5">
      <c r="B100" s="230"/>
      <c r="C100" s="231"/>
      <c r="D100" s="210" t="s">
        <v>185</v>
      </c>
      <c r="E100" s="232" t="s">
        <v>21</v>
      </c>
      <c r="F100" s="233" t="s">
        <v>188</v>
      </c>
      <c r="G100" s="231"/>
      <c r="H100" s="234">
        <v>67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185</v>
      </c>
      <c r="AU100" s="240" t="s">
        <v>81</v>
      </c>
      <c r="AV100" s="13" t="s">
        <v>117</v>
      </c>
      <c r="AW100" s="13" t="s">
        <v>33</v>
      </c>
      <c r="AX100" s="13" t="s">
        <v>74</v>
      </c>
      <c r="AY100" s="240" t="s">
        <v>110</v>
      </c>
    </row>
    <row r="101" spans="2:65" s="1" customFormat="1" ht="25.5" customHeight="1">
      <c r="B101" s="40"/>
      <c r="C101" s="186" t="s">
        <v>189</v>
      </c>
      <c r="D101" s="186" t="s">
        <v>112</v>
      </c>
      <c r="E101" s="187" t="s">
        <v>190</v>
      </c>
      <c r="F101" s="188" t="s">
        <v>191</v>
      </c>
      <c r="G101" s="189" t="s">
        <v>183</v>
      </c>
      <c r="H101" s="190">
        <v>9.333</v>
      </c>
      <c r="I101" s="191"/>
      <c r="J101" s="192">
        <f>ROUND(I101*H101,2)</f>
        <v>0</v>
      </c>
      <c r="K101" s="188" t="s">
        <v>116</v>
      </c>
      <c r="L101" s="60"/>
      <c r="M101" s="193" t="s">
        <v>21</v>
      </c>
      <c r="N101" s="194" t="s">
        <v>40</v>
      </c>
      <c r="O101" s="41"/>
      <c r="P101" s="195">
        <f>O101*H101</f>
        <v>0</v>
      </c>
      <c r="Q101" s="195">
        <v>0.00011</v>
      </c>
      <c r="R101" s="195">
        <f>Q101*H101</f>
        <v>0.0010266300000000002</v>
      </c>
      <c r="S101" s="195">
        <v>0</v>
      </c>
      <c r="T101" s="196">
        <f>S101*H101</f>
        <v>0</v>
      </c>
      <c r="AR101" s="23" t="s">
        <v>117</v>
      </c>
      <c r="AT101" s="23" t="s">
        <v>112</v>
      </c>
      <c r="AU101" s="23" t="s">
        <v>81</v>
      </c>
      <c r="AY101" s="23" t="s">
        <v>110</v>
      </c>
      <c r="BE101" s="197">
        <f>IF(N101="základní",J101,0)</f>
        <v>0</v>
      </c>
      <c r="BF101" s="197">
        <f>IF(N101="snížená",J101,0)</f>
        <v>0</v>
      </c>
      <c r="BG101" s="197">
        <f>IF(N101="zákl. přenesená",J101,0)</f>
        <v>0</v>
      </c>
      <c r="BH101" s="197">
        <f>IF(N101="sníž. přenesená",J101,0)</f>
        <v>0</v>
      </c>
      <c r="BI101" s="197">
        <f>IF(N101="nulová",J101,0)</f>
        <v>0</v>
      </c>
      <c r="BJ101" s="23" t="s">
        <v>74</v>
      </c>
      <c r="BK101" s="197">
        <f>ROUND(I101*H101,2)</f>
        <v>0</v>
      </c>
      <c r="BL101" s="23" t="s">
        <v>117</v>
      </c>
      <c r="BM101" s="23" t="s">
        <v>192</v>
      </c>
    </row>
    <row r="102" spans="2:51" s="11" customFormat="1" ht="13.5">
      <c r="B102" s="208"/>
      <c r="C102" s="209"/>
      <c r="D102" s="210" t="s">
        <v>185</v>
      </c>
      <c r="E102" s="211" t="s">
        <v>21</v>
      </c>
      <c r="F102" s="212" t="s">
        <v>193</v>
      </c>
      <c r="G102" s="209"/>
      <c r="H102" s="211" t="s">
        <v>21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185</v>
      </c>
      <c r="AU102" s="218" t="s">
        <v>81</v>
      </c>
      <c r="AV102" s="11" t="s">
        <v>74</v>
      </c>
      <c r="AW102" s="11" t="s">
        <v>33</v>
      </c>
      <c r="AX102" s="11" t="s">
        <v>69</v>
      </c>
      <c r="AY102" s="218" t="s">
        <v>110</v>
      </c>
    </row>
    <row r="103" spans="2:51" s="12" customFormat="1" ht="13.5">
      <c r="B103" s="219"/>
      <c r="C103" s="220"/>
      <c r="D103" s="210" t="s">
        <v>185</v>
      </c>
      <c r="E103" s="221" t="s">
        <v>21</v>
      </c>
      <c r="F103" s="222" t="s">
        <v>194</v>
      </c>
      <c r="G103" s="220"/>
      <c r="H103" s="223">
        <v>9.333</v>
      </c>
      <c r="I103" s="224"/>
      <c r="J103" s="220"/>
      <c r="K103" s="220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185</v>
      </c>
      <c r="AU103" s="229" t="s">
        <v>81</v>
      </c>
      <c r="AV103" s="12" t="s">
        <v>81</v>
      </c>
      <c r="AW103" s="12" t="s">
        <v>33</v>
      </c>
      <c r="AX103" s="12" t="s">
        <v>74</v>
      </c>
      <c r="AY103" s="229" t="s">
        <v>110</v>
      </c>
    </row>
    <row r="104" spans="2:65" s="1" customFormat="1" ht="25.5" customHeight="1">
      <c r="B104" s="40"/>
      <c r="C104" s="186" t="s">
        <v>195</v>
      </c>
      <c r="D104" s="186" t="s">
        <v>112</v>
      </c>
      <c r="E104" s="187" t="s">
        <v>196</v>
      </c>
      <c r="F104" s="188" t="s">
        <v>197</v>
      </c>
      <c r="G104" s="189" t="s">
        <v>183</v>
      </c>
      <c r="H104" s="190">
        <v>54</v>
      </c>
      <c r="I104" s="191"/>
      <c r="J104" s="192">
        <f>ROUND(I104*H104,2)</f>
        <v>0</v>
      </c>
      <c r="K104" s="188" t="s">
        <v>116</v>
      </c>
      <c r="L104" s="60"/>
      <c r="M104" s="193" t="s">
        <v>21</v>
      </c>
      <c r="N104" s="194" t="s">
        <v>40</v>
      </c>
      <c r="O104" s="41"/>
      <c r="P104" s="195">
        <f>O104*H104</f>
        <v>0</v>
      </c>
      <c r="Q104" s="195">
        <v>0.00065</v>
      </c>
      <c r="R104" s="195">
        <f>Q104*H104</f>
        <v>0.0351</v>
      </c>
      <c r="S104" s="195">
        <v>0</v>
      </c>
      <c r="T104" s="196">
        <f>S104*H104</f>
        <v>0</v>
      </c>
      <c r="AR104" s="23" t="s">
        <v>117</v>
      </c>
      <c r="AT104" s="23" t="s">
        <v>112</v>
      </c>
      <c r="AU104" s="23" t="s">
        <v>81</v>
      </c>
      <c r="AY104" s="23" t="s">
        <v>110</v>
      </c>
      <c r="BE104" s="197">
        <f>IF(N104="základní",J104,0)</f>
        <v>0</v>
      </c>
      <c r="BF104" s="197">
        <f>IF(N104="snížená",J104,0)</f>
        <v>0</v>
      </c>
      <c r="BG104" s="197">
        <f>IF(N104="zákl. přenesená",J104,0)</f>
        <v>0</v>
      </c>
      <c r="BH104" s="197">
        <f>IF(N104="sníž. přenesená",J104,0)</f>
        <v>0</v>
      </c>
      <c r="BI104" s="197">
        <f>IF(N104="nulová",J104,0)</f>
        <v>0</v>
      </c>
      <c r="BJ104" s="23" t="s">
        <v>74</v>
      </c>
      <c r="BK104" s="197">
        <f>ROUND(I104*H104,2)</f>
        <v>0</v>
      </c>
      <c r="BL104" s="23" t="s">
        <v>117</v>
      </c>
      <c r="BM104" s="23" t="s">
        <v>198</v>
      </c>
    </row>
    <row r="105" spans="2:51" s="11" customFormat="1" ht="13.5">
      <c r="B105" s="208"/>
      <c r="C105" s="209"/>
      <c r="D105" s="210" t="s">
        <v>185</v>
      </c>
      <c r="E105" s="211" t="s">
        <v>21</v>
      </c>
      <c r="F105" s="212" t="s">
        <v>199</v>
      </c>
      <c r="G105" s="209"/>
      <c r="H105" s="211" t="s">
        <v>21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185</v>
      </c>
      <c r="AU105" s="218" t="s">
        <v>81</v>
      </c>
      <c r="AV105" s="11" t="s">
        <v>74</v>
      </c>
      <c r="AW105" s="11" t="s">
        <v>33</v>
      </c>
      <c r="AX105" s="11" t="s">
        <v>69</v>
      </c>
      <c r="AY105" s="218" t="s">
        <v>110</v>
      </c>
    </row>
    <row r="106" spans="2:51" s="12" customFormat="1" ht="13.5">
      <c r="B106" s="219"/>
      <c r="C106" s="220"/>
      <c r="D106" s="210" t="s">
        <v>185</v>
      </c>
      <c r="E106" s="221" t="s">
        <v>21</v>
      </c>
      <c r="F106" s="222" t="s">
        <v>200</v>
      </c>
      <c r="G106" s="220"/>
      <c r="H106" s="223">
        <v>54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185</v>
      </c>
      <c r="AU106" s="229" t="s">
        <v>81</v>
      </c>
      <c r="AV106" s="12" t="s">
        <v>81</v>
      </c>
      <c r="AW106" s="12" t="s">
        <v>33</v>
      </c>
      <c r="AX106" s="12" t="s">
        <v>74</v>
      </c>
      <c r="AY106" s="229" t="s">
        <v>110</v>
      </c>
    </row>
    <row r="107" spans="2:65" s="1" customFormat="1" ht="25.5" customHeight="1">
      <c r="B107" s="40"/>
      <c r="C107" s="186" t="s">
        <v>201</v>
      </c>
      <c r="D107" s="186" t="s">
        <v>112</v>
      </c>
      <c r="E107" s="187" t="s">
        <v>202</v>
      </c>
      <c r="F107" s="188" t="s">
        <v>203</v>
      </c>
      <c r="G107" s="189" t="s">
        <v>183</v>
      </c>
      <c r="H107" s="190">
        <v>12.667</v>
      </c>
      <c r="I107" s="191"/>
      <c r="J107" s="192">
        <f>ROUND(I107*H107,2)</f>
        <v>0</v>
      </c>
      <c r="K107" s="188" t="s">
        <v>116</v>
      </c>
      <c r="L107" s="60"/>
      <c r="M107" s="193" t="s">
        <v>21</v>
      </c>
      <c r="N107" s="194" t="s">
        <v>40</v>
      </c>
      <c r="O107" s="41"/>
      <c r="P107" s="195">
        <f>O107*H107</f>
        <v>0</v>
      </c>
      <c r="Q107" s="195">
        <v>0.00038</v>
      </c>
      <c r="R107" s="195">
        <f>Q107*H107</f>
        <v>0.00481346</v>
      </c>
      <c r="S107" s="195">
        <v>0</v>
      </c>
      <c r="T107" s="196">
        <f>S107*H107</f>
        <v>0</v>
      </c>
      <c r="AR107" s="23" t="s">
        <v>117</v>
      </c>
      <c r="AT107" s="23" t="s">
        <v>112</v>
      </c>
      <c r="AU107" s="23" t="s">
        <v>81</v>
      </c>
      <c r="AY107" s="23" t="s">
        <v>110</v>
      </c>
      <c r="BE107" s="197">
        <f>IF(N107="základní",J107,0)</f>
        <v>0</v>
      </c>
      <c r="BF107" s="197">
        <f>IF(N107="snížená",J107,0)</f>
        <v>0</v>
      </c>
      <c r="BG107" s="197">
        <f>IF(N107="zákl. přenesená",J107,0)</f>
        <v>0</v>
      </c>
      <c r="BH107" s="197">
        <f>IF(N107="sníž. přenesená",J107,0)</f>
        <v>0</v>
      </c>
      <c r="BI107" s="197">
        <f>IF(N107="nulová",J107,0)</f>
        <v>0</v>
      </c>
      <c r="BJ107" s="23" t="s">
        <v>74</v>
      </c>
      <c r="BK107" s="197">
        <f>ROUND(I107*H107,2)</f>
        <v>0</v>
      </c>
      <c r="BL107" s="23" t="s">
        <v>117</v>
      </c>
      <c r="BM107" s="23" t="s">
        <v>204</v>
      </c>
    </row>
    <row r="108" spans="2:51" s="11" customFormat="1" ht="13.5">
      <c r="B108" s="208"/>
      <c r="C108" s="209"/>
      <c r="D108" s="210" t="s">
        <v>185</v>
      </c>
      <c r="E108" s="211" t="s">
        <v>21</v>
      </c>
      <c r="F108" s="212" t="s">
        <v>205</v>
      </c>
      <c r="G108" s="209"/>
      <c r="H108" s="211" t="s">
        <v>21</v>
      </c>
      <c r="I108" s="213"/>
      <c r="J108" s="209"/>
      <c r="K108" s="209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185</v>
      </c>
      <c r="AU108" s="218" t="s">
        <v>81</v>
      </c>
      <c r="AV108" s="11" t="s">
        <v>74</v>
      </c>
      <c r="AW108" s="11" t="s">
        <v>33</v>
      </c>
      <c r="AX108" s="11" t="s">
        <v>69</v>
      </c>
      <c r="AY108" s="218" t="s">
        <v>110</v>
      </c>
    </row>
    <row r="109" spans="2:51" s="12" customFormat="1" ht="13.5">
      <c r="B109" s="219"/>
      <c r="C109" s="220"/>
      <c r="D109" s="210" t="s">
        <v>185</v>
      </c>
      <c r="E109" s="221" t="s">
        <v>21</v>
      </c>
      <c r="F109" s="222" t="s">
        <v>206</v>
      </c>
      <c r="G109" s="220"/>
      <c r="H109" s="223">
        <v>12.667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185</v>
      </c>
      <c r="AU109" s="229" t="s">
        <v>81</v>
      </c>
      <c r="AV109" s="12" t="s">
        <v>81</v>
      </c>
      <c r="AW109" s="12" t="s">
        <v>33</v>
      </c>
      <c r="AX109" s="12" t="s">
        <v>74</v>
      </c>
      <c r="AY109" s="229" t="s">
        <v>110</v>
      </c>
    </row>
    <row r="110" spans="2:65" s="1" customFormat="1" ht="25.5" customHeight="1">
      <c r="B110" s="40"/>
      <c r="C110" s="186" t="s">
        <v>207</v>
      </c>
      <c r="D110" s="186" t="s">
        <v>112</v>
      </c>
      <c r="E110" s="187" t="s">
        <v>208</v>
      </c>
      <c r="F110" s="188" t="s">
        <v>209</v>
      </c>
      <c r="G110" s="189" t="s">
        <v>115</v>
      </c>
      <c r="H110" s="190">
        <v>33.25</v>
      </c>
      <c r="I110" s="191"/>
      <c r="J110" s="192">
        <f>ROUND(I110*H110,2)</f>
        <v>0</v>
      </c>
      <c r="K110" s="188" t="s">
        <v>116</v>
      </c>
      <c r="L110" s="60"/>
      <c r="M110" s="193" t="s">
        <v>21</v>
      </c>
      <c r="N110" s="194" t="s">
        <v>40</v>
      </c>
      <c r="O110" s="41"/>
      <c r="P110" s="195">
        <f>O110*H110</f>
        <v>0</v>
      </c>
      <c r="Q110" s="195">
        <v>0.0026</v>
      </c>
      <c r="R110" s="195">
        <f>Q110*H110</f>
        <v>0.08645</v>
      </c>
      <c r="S110" s="195">
        <v>0</v>
      </c>
      <c r="T110" s="196">
        <f>S110*H110</f>
        <v>0</v>
      </c>
      <c r="AR110" s="23" t="s">
        <v>117</v>
      </c>
      <c r="AT110" s="23" t="s">
        <v>112</v>
      </c>
      <c r="AU110" s="23" t="s">
        <v>81</v>
      </c>
      <c r="AY110" s="23" t="s">
        <v>110</v>
      </c>
      <c r="BE110" s="197">
        <f>IF(N110="základní",J110,0)</f>
        <v>0</v>
      </c>
      <c r="BF110" s="197">
        <f>IF(N110="snížená",J110,0)</f>
        <v>0</v>
      </c>
      <c r="BG110" s="197">
        <f>IF(N110="zákl. přenesená",J110,0)</f>
        <v>0</v>
      </c>
      <c r="BH110" s="197">
        <f>IF(N110="sníž. přenesená",J110,0)</f>
        <v>0</v>
      </c>
      <c r="BI110" s="197">
        <f>IF(N110="nulová",J110,0)</f>
        <v>0</v>
      </c>
      <c r="BJ110" s="23" t="s">
        <v>74</v>
      </c>
      <c r="BK110" s="197">
        <f>ROUND(I110*H110,2)</f>
        <v>0</v>
      </c>
      <c r="BL110" s="23" t="s">
        <v>117</v>
      </c>
      <c r="BM110" s="23" t="s">
        <v>210</v>
      </c>
    </row>
    <row r="111" spans="2:51" s="11" customFormat="1" ht="13.5">
      <c r="B111" s="208"/>
      <c r="C111" s="209"/>
      <c r="D111" s="210" t="s">
        <v>185</v>
      </c>
      <c r="E111" s="211" t="s">
        <v>21</v>
      </c>
      <c r="F111" s="212" t="s">
        <v>211</v>
      </c>
      <c r="G111" s="209"/>
      <c r="H111" s="211" t="s">
        <v>21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185</v>
      </c>
      <c r="AU111" s="218" t="s">
        <v>81</v>
      </c>
      <c r="AV111" s="11" t="s">
        <v>74</v>
      </c>
      <c r="AW111" s="11" t="s">
        <v>33</v>
      </c>
      <c r="AX111" s="11" t="s">
        <v>69</v>
      </c>
      <c r="AY111" s="218" t="s">
        <v>110</v>
      </c>
    </row>
    <row r="112" spans="2:51" s="12" customFormat="1" ht="13.5">
      <c r="B112" s="219"/>
      <c r="C112" s="220"/>
      <c r="D112" s="210" t="s">
        <v>185</v>
      </c>
      <c r="E112" s="221" t="s">
        <v>21</v>
      </c>
      <c r="F112" s="222" t="s">
        <v>201</v>
      </c>
      <c r="G112" s="220"/>
      <c r="H112" s="223">
        <v>24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185</v>
      </c>
      <c r="AU112" s="229" t="s">
        <v>81</v>
      </c>
      <c r="AV112" s="12" t="s">
        <v>81</v>
      </c>
      <c r="AW112" s="12" t="s">
        <v>33</v>
      </c>
      <c r="AX112" s="12" t="s">
        <v>69</v>
      </c>
      <c r="AY112" s="229" t="s">
        <v>110</v>
      </c>
    </row>
    <row r="113" spans="2:51" s="11" customFormat="1" ht="13.5">
      <c r="B113" s="208"/>
      <c r="C113" s="209"/>
      <c r="D113" s="210" t="s">
        <v>185</v>
      </c>
      <c r="E113" s="211" t="s">
        <v>21</v>
      </c>
      <c r="F113" s="212" t="s">
        <v>212</v>
      </c>
      <c r="G113" s="209"/>
      <c r="H113" s="211" t="s">
        <v>21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185</v>
      </c>
      <c r="AU113" s="218" t="s">
        <v>81</v>
      </c>
      <c r="AV113" s="11" t="s">
        <v>74</v>
      </c>
      <c r="AW113" s="11" t="s">
        <v>33</v>
      </c>
      <c r="AX113" s="11" t="s">
        <v>69</v>
      </c>
      <c r="AY113" s="218" t="s">
        <v>110</v>
      </c>
    </row>
    <row r="114" spans="2:51" s="12" customFormat="1" ht="13.5">
      <c r="B114" s="219"/>
      <c r="C114" s="220"/>
      <c r="D114" s="210" t="s">
        <v>185</v>
      </c>
      <c r="E114" s="221" t="s">
        <v>21</v>
      </c>
      <c r="F114" s="222" t="s">
        <v>213</v>
      </c>
      <c r="G114" s="220"/>
      <c r="H114" s="223">
        <v>5.75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185</v>
      </c>
      <c r="AU114" s="229" t="s">
        <v>81</v>
      </c>
      <c r="AV114" s="12" t="s">
        <v>81</v>
      </c>
      <c r="AW114" s="12" t="s">
        <v>33</v>
      </c>
      <c r="AX114" s="12" t="s">
        <v>69</v>
      </c>
      <c r="AY114" s="229" t="s">
        <v>110</v>
      </c>
    </row>
    <row r="115" spans="2:51" s="11" customFormat="1" ht="13.5">
      <c r="B115" s="208"/>
      <c r="C115" s="209"/>
      <c r="D115" s="210" t="s">
        <v>185</v>
      </c>
      <c r="E115" s="211" t="s">
        <v>21</v>
      </c>
      <c r="F115" s="212" t="s">
        <v>214</v>
      </c>
      <c r="G115" s="209"/>
      <c r="H115" s="211" t="s">
        <v>21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185</v>
      </c>
      <c r="AU115" s="218" t="s">
        <v>81</v>
      </c>
      <c r="AV115" s="11" t="s">
        <v>74</v>
      </c>
      <c r="AW115" s="11" t="s">
        <v>33</v>
      </c>
      <c r="AX115" s="11" t="s">
        <v>69</v>
      </c>
      <c r="AY115" s="218" t="s">
        <v>110</v>
      </c>
    </row>
    <row r="116" spans="2:51" s="12" customFormat="1" ht="13.5">
      <c r="B116" s="219"/>
      <c r="C116" s="220"/>
      <c r="D116" s="210" t="s">
        <v>185</v>
      </c>
      <c r="E116" s="221" t="s">
        <v>21</v>
      </c>
      <c r="F116" s="222" t="s">
        <v>215</v>
      </c>
      <c r="G116" s="220"/>
      <c r="H116" s="223">
        <v>3.5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185</v>
      </c>
      <c r="AU116" s="229" t="s">
        <v>81</v>
      </c>
      <c r="AV116" s="12" t="s">
        <v>81</v>
      </c>
      <c r="AW116" s="12" t="s">
        <v>33</v>
      </c>
      <c r="AX116" s="12" t="s">
        <v>69</v>
      </c>
      <c r="AY116" s="229" t="s">
        <v>110</v>
      </c>
    </row>
    <row r="117" spans="2:51" s="13" customFormat="1" ht="13.5">
      <c r="B117" s="230"/>
      <c r="C117" s="231"/>
      <c r="D117" s="210" t="s">
        <v>185</v>
      </c>
      <c r="E117" s="232" t="s">
        <v>21</v>
      </c>
      <c r="F117" s="233" t="s">
        <v>188</v>
      </c>
      <c r="G117" s="231"/>
      <c r="H117" s="234">
        <v>33.25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185</v>
      </c>
      <c r="AU117" s="240" t="s">
        <v>81</v>
      </c>
      <c r="AV117" s="13" t="s">
        <v>117</v>
      </c>
      <c r="AW117" s="13" t="s">
        <v>33</v>
      </c>
      <c r="AX117" s="13" t="s">
        <v>74</v>
      </c>
      <c r="AY117" s="240" t="s">
        <v>110</v>
      </c>
    </row>
    <row r="118" spans="2:65" s="1" customFormat="1" ht="25.5" customHeight="1">
      <c r="B118" s="40"/>
      <c r="C118" s="186" t="s">
        <v>216</v>
      </c>
      <c r="D118" s="186" t="s">
        <v>112</v>
      </c>
      <c r="E118" s="187" t="s">
        <v>217</v>
      </c>
      <c r="F118" s="188" t="s">
        <v>218</v>
      </c>
      <c r="G118" s="189" t="s">
        <v>183</v>
      </c>
      <c r="H118" s="190">
        <v>168</v>
      </c>
      <c r="I118" s="191"/>
      <c r="J118" s="192">
        <f>ROUND(I118*H118,2)</f>
        <v>0</v>
      </c>
      <c r="K118" s="188" t="s">
        <v>116</v>
      </c>
      <c r="L118" s="60"/>
      <c r="M118" s="193" t="s">
        <v>21</v>
      </c>
      <c r="N118" s="194" t="s">
        <v>40</v>
      </c>
      <c r="O118" s="41"/>
      <c r="P118" s="195">
        <f>O118*H118</f>
        <v>0</v>
      </c>
      <c r="Q118" s="195">
        <v>0</v>
      </c>
      <c r="R118" s="195">
        <f>Q118*H118</f>
        <v>0</v>
      </c>
      <c r="S118" s="195">
        <v>0</v>
      </c>
      <c r="T118" s="196">
        <f>S118*H118</f>
        <v>0</v>
      </c>
      <c r="AR118" s="23" t="s">
        <v>117</v>
      </c>
      <c r="AT118" s="23" t="s">
        <v>112</v>
      </c>
      <c r="AU118" s="23" t="s">
        <v>81</v>
      </c>
      <c r="AY118" s="23" t="s">
        <v>110</v>
      </c>
      <c r="BE118" s="197">
        <f>IF(N118="základní",J118,0)</f>
        <v>0</v>
      </c>
      <c r="BF118" s="197">
        <f>IF(N118="snížená",J118,0)</f>
        <v>0</v>
      </c>
      <c r="BG118" s="197">
        <f>IF(N118="zákl. přenesená",J118,0)</f>
        <v>0</v>
      </c>
      <c r="BH118" s="197">
        <f>IF(N118="sníž. přenesená",J118,0)</f>
        <v>0</v>
      </c>
      <c r="BI118" s="197">
        <f>IF(N118="nulová",J118,0)</f>
        <v>0</v>
      </c>
      <c r="BJ118" s="23" t="s">
        <v>74</v>
      </c>
      <c r="BK118" s="197">
        <f>ROUND(I118*H118,2)</f>
        <v>0</v>
      </c>
      <c r="BL118" s="23" t="s">
        <v>117</v>
      </c>
      <c r="BM118" s="23" t="s">
        <v>219</v>
      </c>
    </row>
    <row r="119" spans="2:51" s="11" customFormat="1" ht="13.5">
      <c r="B119" s="208"/>
      <c r="C119" s="209"/>
      <c r="D119" s="210" t="s">
        <v>185</v>
      </c>
      <c r="E119" s="211" t="s">
        <v>21</v>
      </c>
      <c r="F119" s="212" t="s">
        <v>220</v>
      </c>
      <c r="G119" s="209"/>
      <c r="H119" s="211" t="s">
        <v>21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185</v>
      </c>
      <c r="AU119" s="218" t="s">
        <v>81</v>
      </c>
      <c r="AV119" s="11" t="s">
        <v>74</v>
      </c>
      <c r="AW119" s="11" t="s">
        <v>33</v>
      </c>
      <c r="AX119" s="11" t="s">
        <v>69</v>
      </c>
      <c r="AY119" s="218" t="s">
        <v>110</v>
      </c>
    </row>
    <row r="120" spans="2:51" s="12" customFormat="1" ht="13.5">
      <c r="B120" s="219"/>
      <c r="C120" s="220"/>
      <c r="D120" s="210" t="s">
        <v>185</v>
      </c>
      <c r="E120" s="221" t="s">
        <v>21</v>
      </c>
      <c r="F120" s="222" t="s">
        <v>200</v>
      </c>
      <c r="G120" s="220"/>
      <c r="H120" s="223">
        <v>54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185</v>
      </c>
      <c r="AU120" s="229" t="s">
        <v>81</v>
      </c>
      <c r="AV120" s="12" t="s">
        <v>81</v>
      </c>
      <c r="AW120" s="12" t="s">
        <v>33</v>
      </c>
      <c r="AX120" s="12" t="s">
        <v>69</v>
      </c>
      <c r="AY120" s="229" t="s">
        <v>110</v>
      </c>
    </row>
    <row r="121" spans="2:51" s="11" customFormat="1" ht="13.5">
      <c r="B121" s="208"/>
      <c r="C121" s="209"/>
      <c r="D121" s="210" t="s">
        <v>185</v>
      </c>
      <c r="E121" s="211" t="s">
        <v>21</v>
      </c>
      <c r="F121" s="212" t="s">
        <v>221</v>
      </c>
      <c r="G121" s="209"/>
      <c r="H121" s="211" t="s">
        <v>21</v>
      </c>
      <c r="I121" s="213"/>
      <c r="J121" s="209"/>
      <c r="K121" s="209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185</v>
      </c>
      <c r="AU121" s="218" t="s">
        <v>81</v>
      </c>
      <c r="AV121" s="11" t="s">
        <v>74</v>
      </c>
      <c r="AW121" s="11" t="s">
        <v>33</v>
      </c>
      <c r="AX121" s="11" t="s">
        <v>69</v>
      </c>
      <c r="AY121" s="218" t="s">
        <v>110</v>
      </c>
    </row>
    <row r="122" spans="2:51" s="12" customFormat="1" ht="13.5">
      <c r="B122" s="219"/>
      <c r="C122" s="220"/>
      <c r="D122" s="210" t="s">
        <v>185</v>
      </c>
      <c r="E122" s="221" t="s">
        <v>21</v>
      </c>
      <c r="F122" s="222" t="s">
        <v>187</v>
      </c>
      <c r="G122" s="220"/>
      <c r="H122" s="223">
        <v>67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185</v>
      </c>
      <c r="AU122" s="229" t="s">
        <v>81</v>
      </c>
      <c r="AV122" s="12" t="s">
        <v>81</v>
      </c>
      <c r="AW122" s="12" t="s">
        <v>33</v>
      </c>
      <c r="AX122" s="12" t="s">
        <v>69</v>
      </c>
      <c r="AY122" s="229" t="s">
        <v>110</v>
      </c>
    </row>
    <row r="123" spans="2:51" s="11" customFormat="1" ht="13.5">
      <c r="B123" s="208"/>
      <c r="C123" s="209"/>
      <c r="D123" s="210" t="s">
        <v>185</v>
      </c>
      <c r="E123" s="211" t="s">
        <v>21</v>
      </c>
      <c r="F123" s="212" t="s">
        <v>205</v>
      </c>
      <c r="G123" s="209"/>
      <c r="H123" s="211" t="s">
        <v>21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185</v>
      </c>
      <c r="AU123" s="218" t="s">
        <v>81</v>
      </c>
      <c r="AV123" s="11" t="s">
        <v>74</v>
      </c>
      <c r="AW123" s="11" t="s">
        <v>33</v>
      </c>
      <c r="AX123" s="11" t="s">
        <v>69</v>
      </c>
      <c r="AY123" s="218" t="s">
        <v>110</v>
      </c>
    </row>
    <row r="124" spans="2:51" s="12" customFormat="1" ht="13.5">
      <c r="B124" s="219"/>
      <c r="C124" s="220"/>
      <c r="D124" s="210" t="s">
        <v>185</v>
      </c>
      <c r="E124" s="221" t="s">
        <v>21</v>
      </c>
      <c r="F124" s="222" t="s">
        <v>222</v>
      </c>
      <c r="G124" s="220"/>
      <c r="H124" s="223">
        <v>19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185</v>
      </c>
      <c r="AU124" s="229" t="s">
        <v>81</v>
      </c>
      <c r="AV124" s="12" t="s">
        <v>81</v>
      </c>
      <c r="AW124" s="12" t="s">
        <v>33</v>
      </c>
      <c r="AX124" s="12" t="s">
        <v>69</v>
      </c>
      <c r="AY124" s="229" t="s">
        <v>110</v>
      </c>
    </row>
    <row r="125" spans="2:51" s="11" customFormat="1" ht="13.5">
      <c r="B125" s="208"/>
      <c r="C125" s="209"/>
      <c r="D125" s="210" t="s">
        <v>185</v>
      </c>
      <c r="E125" s="211" t="s">
        <v>21</v>
      </c>
      <c r="F125" s="212" t="s">
        <v>193</v>
      </c>
      <c r="G125" s="209"/>
      <c r="H125" s="211" t="s">
        <v>21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185</v>
      </c>
      <c r="AU125" s="218" t="s">
        <v>81</v>
      </c>
      <c r="AV125" s="11" t="s">
        <v>74</v>
      </c>
      <c r="AW125" s="11" t="s">
        <v>33</v>
      </c>
      <c r="AX125" s="11" t="s">
        <v>69</v>
      </c>
      <c r="AY125" s="218" t="s">
        <v>110</v>
      </c>
    </row>
    <row r="126" spans="2:51" s="12" customFormat="1" ht="13.5">
      <c r="B126" s="219"/>
      <c r="C126" s="220"/>
      <c r="D126" s="210" t="s">
        <v>185</v>
      </c>
      <c r="E126" s="221" t="s">
        <v>21</v>
      </c>
      <c r="F126" s="222" t="s">
        <v>135</v>
      </c>
      <c r="G126" s="220"/>
      <c r="H126" s="223">
        <v>28</v>
      </c>
      <c r="I126" s="224"/>
      <c r="J126" s="220"/>
      <c r="K126" s="220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185</v>
      </c>
      <c r="AU126" s="229" t="s">
        <v>81</v>
      </c>
      <c r="AV126" s="12" t="s">
        <v>81</v>
      </c>
      <c r="AW126" s="12" t="s">
        <v>33</v>
      </c>
      <c r="AX126" s="12" t="s">
        <v>69</v>
      </c>
      <c r="AY126" s="229" t="s">
        <v>110</v>
      </c>
    </row>
    <row r="127" spans="2:51" s="13" customFormat="1" ht="13.5">
      <c r="B127" s="230"/>
      <c r="C127" s="231"/>
      <c r="D127" s="210" t="s">
        <v>185</v>
      </c>
      <c r="E127" s="232" t="s">
        <v>21</v>
      </c>
      <c r="F127" s="233" t="s">
        <v>188</v>
      </c>
      <c r="G127" s="231"/>
      <c r="H127" s="234">
        <v>168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185</v>
      </c>
      <c r="AU127" s="240" t="s">
        <v>81</v>
      </c>
      <c r="AV127" s="13" t="s">
        <v>117</v>
      </c>
      <c r="AW127" s="13" t="s">
        <v>33</v>
      </c>
      <c r="AX127" s="13" t="s">
        <v>74</v>
      </c>
      <c r="AY127" s="240" t="s">
        <v>110</v>
      </c>
    </row>
    <row r="128" spans="2:65" s="1" customFormat="1" ht="25.5" customHeight="1">
      <c r="B128" s="40"/>
      <c r="C128" s="186" t="s">
        <v>223</v>
      </c>
      <c r="D128" s="186" t="s">
        <v>112</v>
      </c>
      <c r="E128" s="187" t="s">
        <v>224</v>
      </c>
      <c r="F128" s="188" t="s">
        <v>225</v>
      </c>
      <c r="G128" s="189" t="s">
        <v>115</v>
      </c>
      <c r="H128" s="190">
        <v>33.25</v>
      </c>
      <c r="I128" s="191"/>
      <c r="J128" s="192">
        <f>ROUND(I128*H128,2)</f>
        <v>0</v>
      </c>
      <c r="K128" s="188" t="s">
        <v>116</v>
      </c>
      <c r="L128" s="60"/>
      <c r="M128" s="193" t="s">
        <v>21</v>
      </c>
      <c r="N128" s="194" t="s">
        <v>40</v>
      </c>
      <c r="O128" s="41"/>
      <c r="P128" s="195">
        <f>O128*H128</f>
        <v>0</v>
      </c>
      <c r="Q128" s="195">
        <v>1E-05</v>
      </c>
      <c r="R128" s="195">
        <f>Q128*H128</f>
        <v>0.0003325</v>
      </c>
      <c r="S128" s="195">
        <v>0</v>
      </c>
      <c r="T128" s="196">
        <f>S128*H128</f>
        <v>0</v>
      </c>
      <c r="AR128" s="23" t="s">
        <v>117</v>
      </c>
      <c r="AT128" s="23" t="s">
        <v>112</v>
      </c>
      <c r="AU128" s="23" t="s">
        <v>81</v>
      </c>
      <c r="AY128" s="23" t="s">
        <v>110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23" t="s">
        <v>74</v>
      </c>
      <c r="BK128" s="197">
        <f>ROUND(I128*H128,2)</f>
        <v>0</v>
      </c>
      <c r="BL128" s="23" t="s">
        <v>117</v>
      </c>
      <c r="BM128" s="23" t="s">
        <v>226</v>
      </c>
    </row>
    <row r="129" spans="2:51" s="11" customFormat="1" ht="13.5">
      <c r="B129" s="208"/>
      <c r="C129" s="209"/>
      <c r="D129" s="210" t="s">
        <v>185</v>
      </c>
      <c r="E129" s="211" t="s">
        <v>21</v>
      </c>
      <c r="F129" s="212" t="s">
        <v>211</v>
      </c>
      <c r="G129" s="209"/>
      <c r="H129" s="211" t="s">
        <v>21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185</v>
      </c>
      <c r="AU129" s="218" t="s">
        <v>81</v>
      </c>
      <c r="AV129" s="11" t="s">
        <v>74</v>
      </c>
      <c r="AW129" s="11" t="s">
        <v>33</v>
      </c>
      <c r="AX129" s="11" t="s">
        <v>69</v>
      </c>
      <c r="AY129" s="218" t="s">
        <v>110</v>
      </c>
    </row>
    <row r="130" spans="2:51" s="12" customFormat="1" ht="13.5">
      <c r="B130" s="219"/>
      <c r="C130" s="220"/>
      <c r="D130" s="210" t="s">
        <v>185</v>
      </c>
      <c r="E130" s="221" t="s">
        <v>21</v>
      </c>
      <c r="F130" s="222" t="s">
        <v>201</v>
      </c>
      <c r="G130" s="220"/>
      <c r="H130" s="223">
        <v>24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185</v>
      </c>
      <c r="AU130" s="229" t="s">
        <v>81</v>
      </c>
      <c r="AV130" s="12" t="s">
        <v>81</v>
      </c>
      <c r="AW130" s="12" t="s">
        <v>33</v>
      </c>
      <c r="AX130" s="12" t="s">
        <v>69</v>
      </c>
      <c r="AY130" s="229" t="s">
        <v>110</v>
      </c>
    </row>
    <row r="131" spans="2:51" s="11" customFormat="1" ht="13.5">
      <c r="B131" s="208"/>
      <c r="C131" s="209"/>
      <c r="D131" s="210" t="s">
        <v>185</v>
      </c>
      <c r="E131" s="211" t="s">
        <v>21</v>
      </c>
      <c r="F131" s="212" t="s">
        <v>227</v>
      </c>
      <c r="G131" s="209"/>
      <c r="H131" s="211" t="s">
        <v>21</v>
      </c>
      <c r="I131" s="213"/>
      <c r="J131" s="209"/>
      <c r="K131" s="209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185</v>
      </c>
      <c r="AU131" s="218" t="s">
        <v>81</v>
      </c>
      <c r="AV131" s="11" t="s">
        <v>74</v>
      </c>
      <c r="AW131" s="11" t="s">
        <v>33</v>
      </c>
      <c r="AX131" s="11" t="s">
        <v>69</v>
      </c>
      <c r="AY131" s="218" t="s">
        <v>110</v>
      </c>
    </row>
    <row r="132" spans="2:51" s="12" customFormat="1" ht="13.5">
      <c r="B132" s="219"/>
      <c r="C132" s="220"/>
      <c r="D132" s="210" t="s">
        <v>185</v>
      </c>
      <c r="E132" s="221" t="s">
        <v>21</v>
      </c>
      <c r="F132" s="222" t="s">
        <v>213</v>
      </c>
      <c r="G132" s="220"/>
      <c r="H132" s="223">
        <v>5.75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185</v>
      </c>
      <c r="AU132" s="229" t="s">
        <v>81</v>
      </c>
      <c r="AV132" s="12" t="s">
        <v>81</v>
      </c>
      <c r="AW132" s="12" t="s">
        <v>33</v>
      </c>
      <c r="AX132" s="12" t="s">
        <v>69</v>
      </c>
      <c r="AY132" s="229" t="s">
        <v>110</v>
      </c>
    </row>
    <row r="133" spans="2:51" s="11" customFormat="1" ht="13.5">
      <c r="B133" s="208"/>
      <c r="C133" s="209"/>
      <c r="D133" s="210" t="s">
        <v>185</v>
      </c>
      <c r="E133" s="211" t="s">
        <v>21</v>
      </c>
      <c r="F133" s="212" t="s">
        <v>214</v>
      </c>
      <c r="G133" s="209"/>
      <c r="H133" s="211" t="s">
        <v>21</v>
      </c>
      <c r="I133" s="213"/>
      <c r="J133" s="209"/>
      <c r="K133" s="2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185</v>
      </c>
      <c r="AU133" s="218" t="s">
        <v>81</v>
      </c>
      <c r="AV133" s="11" t="s">
        <v>74</v>
      </c>
      <c r="AW133" s="11" t="s">
        <v>33</v>
      </c>
      <c r="AX133" s="11" t="s">
        <v>69</v>
      </c>
      <c r="AY133" s="218" t="s">
        <v>110</v>
      </c>
    </row>
    <row r="134" spans="2:51" s="12" customFormat="1" ht="13.5">
      <c r="B134" s="219"/>
      <c r="C134" s="220"/>
      <c r="D134" s="210" t="s">
        <v>185</v>
      </c>
      <c r="E134" s="221" t="s">
        <v>21</v>
      </c>
      <c r="F134" s="222" t="s">
        <v>215</v>
      </c>
      <c r="G134" s="220"/>
      <c r="H134" s="223">
        <v>3.5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185</v>
      </c>
      <c r="AU134" s="229" t="s">
        <v>81</v>
      </c>
      <c r="AV134" s="12" t="s">
        <v>81</v>
      </c>
      <c r="AW134" s="12" t="s">
        <v>33</v>
      </c>
      <c r="AX134" s="12" t="s">
        <v>69</v>
      </c>
      <c r="AY134" s="229" t="s">
        <v>110</v>
      </c>
    </row>
    <row r="135" spans="2:51" s="13" customFormat="1" ht="13.5">
      <c r="B135" s="230"/>
      <c r="C135" s="231"/>
      <c r="D135" s="210" t="s">
        <v>185</v>
      </c>
      <c r="E135" s="232" t="s">
        <v>21</v>
      </c>
      <c r="F135" s="233" t="s">
        <v>188</v>
      </c>
      <c r="G135" s="231"/>
      <c r="H135" s="234">
        <v>33.25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185</v>
      </c>
      <c r="AU135" s="240" t="s">
        <v>81</v>
      </c>
      <c r="AV135" s="13" t="s">
        <v>117</v>
      </c>
      <c r="AW135" s="13" t="s">
        <v>33</v>
      </c>
      <c r="AX135" s="13" t="s">
        <v>74</v>
      </c>
      <c r="AY135" s="240" t="s">
        <v>110</v>
      </c>
    </row>
    <row r="136" spans="2:65" s="1" customFormat="1" ht="51" customHeight="1">
      <c r="B136" s="40"/>
      <c r="C136" s="186" t="s">
        <v>228</v>
      </c>
      <c r="D136" s="186" t="s">
        <v>112</v>
      </c>
      <c r="E136" s="187" t="s">
        <v>229</v>
      </c>
      <c r="F136" s="188" t="s">
        <v>230</v>
      </c>
      <c r="G136" s="189" t="s">
        <v>183</v>
      </c>
      <c r="H136" s="190">
        <v>20</v>
      </c>
      <c r="I136" s="191"/>
      <c r="J136" s="192">
        <f>ROUND(I136*H136,2)</f>
        <v>0</v>
      </c>
      <c r="K136" s="188" t="s">
        <v>146</v>
      </c>
      <c r="L136" s="60"/>
      <c r="M136" s="193" t="s">
        <v>21</v>
      </c>
      <c r="N136" s="194" t="s">
        <v>40</v>
      </c>
      <c r="O136" s="41"/>
      <c r="P136" s="195">
        <f>O136*H136</f>
        <v>0</v>
      </c>
      <c r="Q136" s="195">
        <v>0.08978</v>
      </c>
      <c r="R136" s="195">
        <f>Q136*H136</f>
        <v>1.7955999999999999</v>
      </c>
      <c r="S136" s="195">
        <v>0</v>
      </c>
      <c r="T136" s="196">
        <f>S136*H136</f>
        <v>0</v>
      </c>
      <c r="AR136" s="23" t="s">
        <v>117</v>
      </c>
      <c r="AT136" s="23" t="s">
        <v>112</v>
      </c>
      <c r="AU136" s="23" t="s">
        <v>81</v>
      </c>
      <c r="AY136" s="23" t="s">
        <v>110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23" t="s">
        <v>74</v>
      </c>
      <c r="BK136" s="197">
        <f>ROUND(I136*H136,2)</f>
        <v>0</v>
      </c>
      <c r="BL136" s="23" t="s">
        <v>117</v>
      </c>
      <c r="BM136" s="23" t="s">
        <v>231</v>
      </c>
    </row>
    <row r="137" spans="2:47" s="1" customFormat="1" ht="27">
      <c r="B137" s="40"/>
      <c r="C137" s="62"/>
      <c r="D137" s="210" t="s">
        <v>232</v>
      </c>
      <c r="E137" s="62"/>
      <c r="F137" s="241" t="s">
        <v>233</v>
      </c>
      <c r="G137" s="62"/>
      <c r="H137" s="62"/>
      <c r="I137" s="157"/>
      <c r="J137" s="62"/>
      <c r="K137" s="62"/>
      <c r="L137" s="60"/>
      <c r="M137" s="242"/>
      <c r="N137" s="41"/>
      <c r="O137" s="41"/>
      <c r="P137" s="41"/>
      <c r="Q137" s="41"/>
      <c r="R137" s="41"/>
      <c r="S137" s="41"/>
      <c r="T137" s="77"/>
      <c r="AT137" s="23" t="s">
        <v>232</v>
      </c>
      <c r="AU137" s="23" t="s">
        <v>81</v>
      </c>
    </row>
    <row r="138" spans="2:65" s="1" customFormat="1" ht="25.5" customHeight="1">
      <c r="B138" s="40"/>
      <c r="C138" s="186" t="s">
        <v>234</v>
      </c>
      <c r="D138" s="186" t="s">
        <v>112</v>
      </c>
      <c r="E138" s="187" t="s">
        <v>235</v>
      </c>
      <c r="F138" s="188" t="s">
        <v>236</v>
      </c>
      <c r="G138" s="189" t="s">
        <v>183</v>
      </c>
      <c r="H138" s="190">
        <v>60</v>
      </c>
      <c r="I138" s="191"/>
      <c r="J138" s="192">
        <f>ROUND(I138*H138,2)</f>
        <v>0</v>
      </c>
      <c r="K138" s="188" t="s">
        <v>146</v>
      </c>
      <c r="L138" s="60"/>
      <c r="M138" s="193" t="s">
        <v>21</v>
      </c>
      <c r="N138" s="194" t="s">
        <v>40</v>
      </c>
      <c r="O138" s="4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AR138" s="23" t="s">
        <v>117</v>
      </c>
      <c r="AT138" s="23" t="s">
        <v>112</v>
      </c>
      <c r="AU138" s="23" t="s">
        <v>81</v>
      </c>
      <c r="AY138" s="23" t="s">
        <v>110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23" t="s">
        <v>74</v>
      </c>
      <c r="BK138" s="197">
        <f>ROUND(I138*H138,2)</f>
        <v>0</v>
      </c>
      <c r="BL138" s="23" t="s">
        <v>117</v>
      </c>
      <c r="BM138" s="23" t="s">
        <v>237</v>
      </c>
    </row>
    <row r="139" spans="2:65" s="1" customFormat="1" ht="38.25" customHeight="1">
      <c r="B139" s="40"/>
      <c r="C139" s="186" t="s">
        <v>222</v>
      </c>
      <c r="D139" s="186" t="s">
        <v>112</v>
      </c>
      <c r="E139" s="187" t="s">
        <v>238</v>
      </c>
      <c r="F139" s="188" t="s">
        <v>239</v>
      </c>
      <c r="G139" s="189" t="s">
        <v>115</v>
      </c>
      <c r="H139" s="190">
        <v>680</v>
      </c>
      <c r="I139" s="191"/>
      <c r="J139" s="192">
        <f>ROUND(I139*H139,2)</f>
        <v>0</v>
      </c>
      <c r="K139" s="188" t="s">
        <v>146</v>
      </c>
      <c r="L139" s="60"/>
      <c r="M139" s="193" t="s">
        <v>21</v>
      </c>
      <c r="N139" s="194" t="s">
        <v>40</v>
      </c>
      <c r="O139" s="41"/>
      <c r="P139" s="195">
        <f>O139*H139</f>
        <v>0</v>
      </c>
      <c r="Q139" s="195">
        <v>0</v>
      </c>
      <c r="R139" s="195">
        <f>Q139*H139</f>
        <v>0</v>
      </c>
      <c r="S139" s="195">
        <v>0.02</v>
      </c>
      <c r="T139" s="196">
        <f>S139*H139</f>
        <v>13.6</v>
      </c>
      <c r="AR139" s="23" t="s">
        <v>117</v>
      </c>
      <c r="AT139" s="23" t="s">
        <v>112</v>
      </c>
      <c r="AU139" s="23" t="s">
        <v>81</v>
      </c>
      <c r="AY139" s="23" t="s">
        <v>110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23" t="s">
        <v>74</v>
      </c>
      <c r="BK139" s="197">
        <f>ROUND(I139*H139,2)</f>
        <v>0</v>
      </c>
      <c r="BL139" s="23" t="s">
        <v>117</v>
      </c>
      <c r="BM139" s="23" t="s">
        <v>240</v>
      </c>
    </row>
    <row r="140" spans="2:63" s="10" customFormat="1" ht="29.85" customHeight="1">
      <c r="B140" s="170"/>
      <c r="C140" s="171"/>
      <c r="D140" s="172" t="s">
        <v>68</v>
      </c>
      <c r="E140" s="184" t="s">
        <v>241</v>
      </c>
      <c r="F140" s="184" t="s">
        <v>242</v>
      </c>
      <c r="G140" s="171"/>
      <c r="H140" s="171"/>
      <c r="I140" s="174"/>
      <c r="J140" s="185">
        <f>BK140</f>
        <v>0</v>
      </c>
      <c r="K140" s="171"/>
      <c r="L140" s="176"/>
      <c r="M140" s="177"/>
      <c r="N140" s="178"/>
      <c r="O140" s="178"/>
      <c r="P140" s="179">
        <f>SUM(P141:P146)</f>
        <v>0</v>
      </c>
      <c r="Q140" s="178"/>
      <c r="R140" s="179">
        <f>SUM(R141:R146)</f>
        <v>0</v>
      </c>
      <c r="S140" s="178"/>
      <c r="T140" s="180">
        <f>SUM(T141:T146)</f>
        <v>0</v>
      </c>
      <c r="AR140" s="181" t="s">
        <v>74</v>
      </c>
      <c r="AT140" s="182" t="s">
        <v>68</v>
      </c>
      <c r="AU140" s="182" t="s">
        <v>74</v>
      </c>
      <c r="AY140" s="181" t="s">
        <v>110</v>
      </c>
      <c r="BK140" s="183">
        <f>SUM(BK141:BK146)</f>
        <v>0</v>
      </c>
    </row>
    <row r="141" spans="2:65" s="1" customFormat="1" ht="25.5" customHeight="1">
      <c r="B141" s="40"/>
      <c r="C141" s="186" t="s">
        <v>81</v>
      </c>
      <c r="D141" s="186" t="s">
        <v>112</v>
      </c>
      <c r="E141" s="187" t="s">
        <v>243</v>
      </c>
      <c r="F141" s="188" t="s">
        <v>244</v>
      </c>
      <c r="G141" s="189" t="s">
        <v>245</v>
      </c>
      <c r="H141" s="190">
        <v>100.74</v>
      </c>
      <c r="I141" s="191"/>
      <c r="J141" s="192">
        <f>ROUND(I141*H141,2)</f>
        <v>0</v>
      </c>
      <c r="K141" s="188" t="s">
        <v>116</v>
      </c>
      <c r="L141" s="60"/>
      <c r="M141" s="193" t="s">
        <v>21</v>
      </c>
      <c r="N141" s="194" t="s">
        <v>40</v>
      </c>
      <c r="O141" s="4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AR141" s="23" t="s">
        <v>117</v>
      </c>
      <c r="AT141" s="23" t="s">
        <v>112</v>
      </c>
      <c r="AU141" s="23" t="s">
        <v>81</v>
      </c>
      <c r="AY141" s="23" t="s">
        <v>110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23" t="s">
        <v>74</v>
      </c>
      <c r="BK141" s="197">
        <f>ROUND(I141*H141,2)</f>
        <v>0</v>
      </c>
      <c r="BL141" s="23" t="s">
        <v>117</v>
      </c>
      <c r="BM141" s="23" t="s">
        <v>246</v>
      </c>
    </row>
    <row r="142" spans="2:65" s="1" customFormat="1" ht="25.5" customHeight="1">
      <c r="B142" s="40"/>
      <c r="C142" s="186" t="s">
        <v>247</v>
      </c>
      <c r="D142" s="186" t="s">
        <v>112</v>
      </c>
      <c r="E142" s="187" t="s">
        <v>248</v>
      </c>
      <c r="F142" s="188" t="s">
        <v>249</v>
      </c>
      <c r="G142" s="189" t="s">
        <v>245</v>
      </c>
      <c r="H142" s="190">
        <v>906.66</v>
      </c>
      <c r="I142" s="191"/>
      <c r="J142" s="192">
        <f>ROUND(I142*H142,2)</f>
        <v>0</v>
      </c>
      <c r="K142" s="188" t="s">
        <v>116</v>
      </c>
      <c r="L142" s="60"/>
      <c r="M142" s="193" t="s">
        <v>21</v>
      </c>
      <c r="N142" s="194" t="s">
        <v>40</v>
      </c>
      <c r="O142" s="41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AR142" s="23" t="s">
        <v>117</v>
      </c>
      <c r="AT142" s="23" t="s">
        <v>112</v>
      </c>
      <c r="AU142" s="23" t="s">
        <v>81</v>
      </c>
      <c r="AY142" s="23" t="s">
        <v>110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23" t="s">
        <v>74</v>
      </c>
      <c r="BK142" s="197">
        <f>ROUND(I142*H142,2)</f>
        <v>0</v>
      </c>
      <c r="BL142" s="23" t="s">
        <v>117</v>
      </c>
      <c r="BM142" s="23" t="s">
        <v>250</v>
      </c>
    </row>
    <row r="143" spans="2:47" s="1" customFormat="1" ht="27">
      <c r="B143" s="40"/>
      <c r="C143" s="62"/>
      <c r="D143" s="210" t="s">
        <v>232</v>
      </c>
      <c r="E143" s="62"/>
      <c r="F143" s="241" t="s">
        <v>251</v>
      </c>
      <c r="G143" s="62"/>
      <c r="H143" s="62"/>
      <c r="I143" s="157"/>
      <c r="J143" s="62"/>
      <c r="K143" s="62"/>
      <c r="L143" s="60"/>
      <c r="M143" s="242"/>
      <c r="N143" s="41"/>
      <c r="O143" s="41"/>
      <c r="P143" s="41"/>
      <c r="Q143" s="41"/>
      <c r="R143" s="41"/>
      <c r="S143" s="41"/>
      <c r="T143" s="77"/>
      <c r="AT143" s="23" t="s">
        <v>232</v>
      </c>
      <c r="AU143" s="23" t="s">
        <v>81</v>
      </c>
    </row>
    <row r="144" spans="2:51" s="12" customFormat="1" ht="13.5">
      <c r="B144" s="219"/>
      <c r="C144" s="220"/>
      <c r="D144" s="210" t="s">
        <v>185</v>
      </c>
      <c r="E144" s="220"/>
      <c r="F144" s="222" t="s">
        <v>252</v>
      </c>
      <c r="G144" s="220"/>
      <c r="H144" s="223">
        <v>906.66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185</v>
      </c>
      <c r="AU144" s="229" t="s">
        <v>81</v>
      </c>
      <c r="AV144" s="12" t="s">
        <v>81</v>
      </c>
      <c r="AW144" s="12" t="s">
        <v>6</v>
      </c>
      <c r="AX144" s="12" t="s">
        <v>74</v>
      </c>
      <c r="AY144" s="229" t="s">
        <v>110</v>
      </c>
    </row>
    <row r="145" spans="2:65" s="1" customFormat="1" ht="25.5" customHeight="1">
      <c r="B145" s="40"/>
      <c r="C145" s="186" t="s">
        <v>117</v>
      </c>
      <c r="D145" s="186" t="s">
        <v>112</v>
      </c>
      <c r="E145" s="187" t="s">
        <v>253</v>
      </c>
      <c r="F145" s="188" t="s">
        <v>254</v>
      </c>
      <c r="G145" s="189" t="s">
        <v>245</v>
      </c>
      <c r="H145" s="190">
        <v>87.04</v>
      </c>
      <c r="I145" s="191">
        <v>0</v>
      </c>
      <c r="J145" s="192">
        <f>ROUND(I145*H145,2)</f>
        <v>0</v>
      </c>
      <c r="K145" s="188" t="s">
        <v>116</v>
      </c>
      <c r="L145" s="60"/>
      <c r="M145" s="193" t="s">
        <v>21</v>
      </c>
      <c r="N145" s="194" t="s">
        <v>40</v>
      </c>
      <c r="O145" s="4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AR145" s="23" t="s">
        <v>117</v>
      </c>
      <c r="AT145" s="23" t="s">
        <v>112</v>
      </c>
      <c r="AU145" s="23" t="s">
        <v>81</v>
      </c>
      <c r="AY145" s="23" t="s">
        <v>110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23" t="s">
        <v>74</v>
      </c>
      <c r="BK145" s="197">
        <f>ROUND(I145*H145,2)</f>
        <v>0</v>
      </c>
      <c r="BL145" s="23" t="s">
        <v>117</v>
      </c>
      <c r="BM145" s="23" t="s">
        <v>255</v>
      </c>
    </row>
    <row r="146" spans="2:47" s="1" customFormat="1" ht="27">
      <c r="B146" s="40"/>
      <c r="C146" s="62"/>
      <c r="D146" s="210" t="s">
        <v>232</v>
      </c>
      <c r="E146" s="62"/>
      <c r="F146" s="241" t="s">
        <v>256</v>
      </c>
      <c r="G146" s="62"/>
      <c r="H146" s="62"/>
      <c r="I146" s="157"/>
      <c r="J146" s="62"/>
      <c r="K146" s="62"/>
      <c r="L146" s="60"/>
      <c r="M146" s="243"/>
      <c r="N146" s="244"/>
      <c r="O146" s="244"/>
      <c r="P146" s="244"/>
      <c r="Q146" s="244"/>
      <c r="R146" s="244"/>
      <c r="S146" s="244"/>
      <c r="T146" s="245"/>
      <c r="AT146" s="23" t="s">
        <v>232</v>
      </c>
      <c r="AU146" s="23" t="s">
        <v>81</v>
      </c>
    </row>
    <row r="147" spans="2:12" s="1" customFormat="1" ht="6.95" customHeight="1">
      <c r="B147" s="55"/>
      <c r="C147" s="56"/>
      <c r="D147" s="56"/>
      <c r="E147" s="56"/>
      <c r="F147" s="56"/>
      <c r="G147" s="56"/>
      <c r="H147" s="56"/>
      <c r="I147" s="133"/>
      <c r="J147" s="56"/>
      <c r="K147" s="56"/>
      <c r="L147" s="60"/>
    </row>
  </sheetData>
  <sheetProtection algorithmName="SHA-512" hashValue="o14DG95bFI5bL7I0twEmlEDcU2bB/rsw+j+/8qGDhX+0NCdRVOZYp+iDcusDjj79yIqpcXmkz3zxtKWT7dJtYg==" saltValue="eMyZjaS0qOlkE+dv7xAZfoC6aekjDgUzDAu4vV4XCufvO7jhhiApo16kqfyndh8s8kFGTHBaVke13bla6SGL+g==" spinCount="100000" sheet="1" objects="1" scenarios="1" formatColumns="0" formatRows="0" autoFilter="0"/>
  <autoFilter ref="C75:K146"/>
  <mergeCells count="7">
    <mergeCell ref="J47:J48"/>
    <mergeCell ref="E68:H68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4" customFormat="1" ht="45" customHeight="1">
      <c r="B3" s="250"/>
      <c r="C3" s="368" t="s">
        <v>257</v>
      </c>
      <c r="D3" s="368"/>
      <c r="E3" s="368"/>
      <c r="F3" s="368"/>
      <c r="G3" s="368"/>
      <c r="H3" s="368"/>
      <c r="I3" s="368"/>
      <c r="J3" s="368"/>
      <c r="K3" s="251"/>
    </row>
    <row r="4" spans="2:11" ht="25.5" customHeight="1">
      <c r="B4" s="252"/>
      <c r="C4" s="369" t="s">
        <v>258</v>
      </c>
      <c r="D4" s="369"/>
      <c r="E4" s="369"/>
      <c r="F4" s="369"/>
      <c r="G4" s="369"/>
      <c r="H4" s="369"/>
      <c r="I4" s="369"/>
      <c r="J4" s="369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67" t="s">
        <v>259</v>
      </c>
      <c r="D6" s="367"/>
      <c r="E6" s="367"/>
      <c r="F6" s="367"/>
      <c r="G6" s="367"/>
      <c r="H6" s="367"/>
      <c r="I6" s="367"/>
      <c r="J6" s="367"/>
      <c r="K6" s="253"/>
    </row>
    <row r="7" spans="2:11" ht="15" customHeight="1">
      <c r="B7" s="256"/>
      <c r="C7" s="367" t="s">
        <v>260</v>
      </c>
      <c r="D7" s="367"/>
      <c r="E7" s="367"/>
      <c r="F7" s="367"/>
      <c r="G7" s="367"/>
      <c r="H7" s="367"/>
      <c r="I7" s="367"/>
      <c r="J7" s="367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67" t="s">
        <v>261</v>
      </c>
      <c r="D9" s="367"/>
      <c r="E9" s="367"/>
      <c r="F9" s="367"/>
      <c r="G9" s="367"/>
      <c r="H9" s="367"/>
      <c r="I9" s="367"/>
      <c r="J9" s="367"/>
      <c r="K9" s="253"/>
    </row>
    <row r="10" spans="2:11" ht="15" customHeight="1">
      <c r="B10" s="256"/>
      <c r="C10" s="255"/>
      <c r="D10" s="367" t="s">
        <v>262</v>
      </c>
      <c r="E10" s="367"/>
      <c r="F10" s="367"/>
      <c r="G10" s="367"/>
      <c r="H10" s="367"/>
      <c r="I10" s="367"/>
      <c r="J10" s="367"/>
      <c r="K10" s="253"/>
    </row>
    <row r="11" spans="2:11" ht="15" customHeight="1">
      <c r="B11" s="256"/>
      <c r="C11" s="257"/>
      <c r="D11" s="367" t="s">
        <v>263</v>
      </c>
      <c r="E11" s="367"/>
      <c r="F11" s="367"/>
      <c r="G11" s="367"/>
      <c r="H11" s="367"/>
      <c r="I11" s="367"/>
      <c r="J11" s="367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367" t="s">
        <v>264</v>
      </c>
      <c r="E13" s="367"/>
      <c r="F13" s="367"/>
      <c r="G13" s="367"/>
      <c r="H13" s="367"/>
      <c r="I13" s="367"/>
      <c r="J13" s="367"/>
      <c r="K13" s="253"/>
    </row>
    <row r="14" spans="2:11" ht="15" customHeight="1">
      <c r="B14" s="256"/>
      <c r="C14" s="257"/>
      <c r="D14" s="367" t="s">
        <v>265</v>
      </c>
      <c r="E14" s="367"/>
      <c r="F14" s="367"/>
      <c r="G14" s="367"/>
      <c r="H14" s="367"/>
      <c r="I14" s="367"/>
      <c r="J14" s="367"/>
      <c r="K14" s="253"/>
    </row>
    <row r="15" spans="2:11" ht="15" customHeight="1">
      <c r="B15" s="256"/>
      <c r="C15" s="257"/>
      <c r="D15" s="367" t="s">
        <v>266</v>
      </c>
      <c r="E15" s="367"/>
      <c r="F15" s="367"/>
      <c r="G15" s="367"/>
      <c r="H15" s="367"/>
      <c r="I15" s="367"/>
      <c r="J15" s="367"/>
      <c r="K15" s="253"/>
    </row>
    <row r="16" spans="2:11" ht="15" customHeight="1">
      <c r="B16" s="256"/>
      <c r="C16" s="257"/>
      <c r="D16" s="257"/>
      <c r="E16" s="258" t="s">
        <v>73</v>
      </c>
      <c r="F16" s="367" t="s">
        <v>267</v>
      </c>
      <c r="G16" s="367"/>
      <c r="H16" s="367"/>
      <c r="I16" s="367"/>
      <c r="J16" s="367"/>
      <c r="K16" s="253"/>
    </row>
    <row r="17" spans="2:11" ht="15" customHeight="1">
      <c r="B17" s="256"/>
      <c r="C17" s="257"/>
      <c r="D17" s="257"/>
      <c r="E17" s="258" t="s">
        <v>268</v>
      </c>
      <c r="F17" s="367" t="s">
        <v>269</v>
      </c>
      <c r="G17" s="367"/>
      <c r="H17" s="367"/>
      <c r="I17" s="367"/>
      <c r="J17" s="367"/>
      <c r="K17" s="253"/>
    </row>
    <row r="18" spans="2:11" ht="15" customHeight="1">
      <c r="B18" s="256"/>
      <c r="C18" s="257"/>
      <c r="D18" s="257"/>
      <c r="E18" s="258" t="s">
        <v>270</v>
      </c>
      <c r="F18" s="367" t="s">
        <v>271</v>
      </c>
      <c r="G18" s="367"/>
      <c r="H18" s="367"/>
      <c r="I18" s="367"/>
      <c r="J18" s="367"/>
      <c r="K18" s="253"/>
    </row>
    <row r="19" spans="2:11" ht="15" customHeight="1">
      <c r="B19" s="256"/>
      <c r="C19" s="257"/>
      <c r="D19" s="257"/>
      <c r="E19" s="258" t="s">
        <v>272</v>
      </c>
      <c r="F19" s="367" t="s">
        <v>273</v>
      </c>
      <c r="G19" s="367"/>
      <c r="H19" s="367"/>
      <c r="I19" s="367"/>
      <c r="J19" s="367"/>
      <c r="K19" s="253"/>
    </row>
    <row r="20" spans="2:11" ht="15" customHeight="1">
      <c r="B20" s="256"/>
      <c r="C20" s="257"/>
      <c r="D20" s="257"/>
      <c r="E20" s="258" t="s">
        <v>274</v>
      </c>
      <c r="F20" s="367" t="s">
        <v>275</v>
      </c>
      <c r="G20" s="367"/>
      <c r="H20" s="367"/>
      <c r="I20" s="367"/>
      <c r="J20" s="367"/>
      <c r="K20" s="253"/>
    </row>
    <row r="21" spans="2:11" ht="15" customHeight="1">
      <c r="B21" s="256"/>
      <c r="C21" s="257"/>
      <c r="D21" s="257"/>
      <c r="E21" s="258" t="s">
        <v>276</v>
      </c>
      <c r="F21" s="367" t="s">
        <v>277</v>
      </c>
      <c r="G21" s="367"/>
      <c r="H21" s="367"/>
      <c r="I21" s="367"/>
      <c r="J21" s="367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367" t="s">
        <v>278</v>
      </c>
      <c r="D23" s="367"/>
      <c r="E23" s="367"/>
      <c r="F23" s="367"/>
      <c r="G23" s="367"/>
      <c r="H23" s="367"/>
      <c r="I23" s="367"/>
      <c r="J23" s="367"/>
      <c r="K23" s="253"/>
    </row>
    <row r="24" spans="2:11" ht="15" customHeight="1">
      <c r="B24" s="256"/>
      <c r="C24" s="367" t="s">
        <v>279</v>
      </c>
      <c r="D24" s="367"/>
      <c r="E24" s="367"/>
      <c r="F24" s="367"/>
      <c r="G24" s="367"/>
      <c r="H24" s="367"/>
      <c r="I24" s="367"/>
      <c r="J24" s="367"/>
      <c r="K24" s="253"/>
    </row>
    <row r="25" spans="2:11" ht="15" customHeight="1">
      <c r="B25" s="256"/>
      <c r="C25" s="255"/>
      <c r="D25" s="367" t="s">
        <v>280</v>
      </c>
      <c r="E25" s="367"/>
      <c r="F25" s="367"/>
      <c r="G25" s="367"/>
      <c r="H25" s="367"/>
      <c r="I25" s="367"/>
      <c r="J25" s="367"/>
      <c r="K25" s="253"/>
    </row>
    <row r="26" spans="2:11" ht="15" customHeight="1">
      <c r="B26" s="256"/>
      <c r="C26" s="257"/>
      <c r="D26" s="367" t="s">
        <v>281</v>
      </c>
      <c r="E26" s="367"/>
      <c r="F26" s="367"/>
      <c r="G26" s="367"/>
      <c r="H26" s="367"/>
      <c r="I26" s="367"/>
      <c r="J26" s="367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367" t="s">
        <v>282</v>
      </c>
      <c r="E28" s="367"/>
      <c r="F28" s="367"/>
      <c r="G28" s="367"/>
      <c r="H28" s="367"/>
      <c r="I28" s="367"/>
      <c r="J28" s="367"/>
      <c r="K28" s="253"/>
    </row>
    <row r="29" spans="2:11" ht="15" customHeight="1">
      <c r="B29" s="256"/>
      <c r="C29" s="257"/>
      <c r="D29" s="367" t="s">
        <v>283</v>
      </c>
      <c r="E29" s="367"/>
      <c r="F29" s="367"/>
      <c r="G29" s="367"/>
      <c r="H29" s="367"/>
      <c r="I29" s="367"/>
      <c r="J29" s="367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367" t="s">
        <v>284</v>
      </c>
      <c r="E31" s="367"/>
      <c r="F31" s="367"/>
      <c r="G31" s="367"/>
      <c r="H31" s="367"/>
      <c r="I31" s="367"/>
      <c r="J31" s="367"/>
      <c r="K31" s="253"/>
    </row>
    <row r="32" spans="2:11" ht="15" customHeight="1">
      <c r="B32" s="256"/>
      <c r="C32" s="257"/>
      <c r="D32" s="367" t="s">
        <v>285</v>
      </c>
      <c r="E32" s="367"/>
      <c r="F32" s="367"/>
      <c r="G32" s="367"/>
      <c r="H32" s="367"/>
      <c r="I32" s="367"/>
      <c r="J32" s="367"/>
      <c r="K32" s="253"/>
    </row>
    <row r="33" spans="2:11" ht="15" customHeight="1">
      <c r="B33" s="256"/>
      <c r="C33" s="257"/>
      <c r="D33" s="367" t="s">
        <v>286</v>
      </c>
      <c r="E33" s="367"/>
      <c r="F33" s="367"/>
      <c r="G33" s="367"/>
      <c r="H33" s="367"/>
      <c r="I33" s="367"/>
      <c r="J33" s="367"/>
      <c r="K33" s="253"/>
    </row>
    <row r="34" spans="2:11" ht="15" customHeight="1">
      <c r="B34" s="256"/>
      <c r="C34" s="257"/>
      <c r="D34" s="255"/>
      <c r="E34" s="259" t="s">
        <v>95</v>
      </c>
      <c r="F34" s="255"/>
      <c r="G34" s="367" t="s">
        <v>287</v>
      </c>
      <c r="H34" s="367"/>
      <c r="I34" s="367"/>
      <c r="J34" s="367"/>
      <c r="K34" s="253"/>
    </row>
    <row r="35" spans="2:11" ht="30.75" customHeight="1">
      <c r="B35" s="256"/>
      <c r="C35" s="257"/>
      <c r="D35" s="255"/>
      <c r="E35" s="259" t="s">
        <v>288</v>
      </c>
      <c r="F35" s="255"/>
      <c r="G35" s="367" t="s">
        <v>289</v>
      </c>
      <c r="H35" s="367"/>
      <c r="I35" s="367"/>
      <c r="J35" s="367"/>
      <c r="K35" s="253"/>
    </row>
    <row r="36" spans="2:11" ht="15" customHeight="1">
      <c r="B36" s="256"/>
      <c r="C36" s="257"/>
      <c r="D36" s="255"/>
      <c r="E36" s="259" t="s">
        <v>50</v>
      </c>
      <c r="F36" s="255"/>
      <c r="G36" s="367" t="s">
        <v>290</v>
      </c>
      <c r="H36" s="367"/>
      <c r="I36" s="367"/>
      <c r="J36" s="367"/>
      <c r="K36" s="253"/>
    </row>
    <row r="37" spans="2:11" ht="15" customHeight="1">
      <c r="B37" s="256"/>
      <c r="C37" s="257"/>
      <c r="D37" s="255"/>
      <c r="E37" s="259" t="s">
        <v>96</v>
      </c>
      <c r="F37" s="255"/>
      <c r="G37" s="367" t="s">
        <v>291</v>
      </c>
      <c r="H37" s="367"/>
      <c r="I37" s="367"/>
      <c r="J37" s="367"/>
      <c r="K37" s="253"/>
    </row>
    <row r="38" spans="2:11" ht="15" customHeight="1">
      <c r="B38" s="256"/>
      <c r="C38" s="257"/>
      <c r="D38" s="255"/>
      <c r="E38" s="259" t="s">
        <v>97</v>
      </c>
      <c r="F38" s="255"/>
      <c r="G38" s="367" t="s">
        <v>292</v>
      </c>
      <c r="H38" s="367"/>
      <c r="I38" s="367"/>
      <c r="J38" s="367"/>
      <c r="K38" s="253"/>
    </row>
    <row r="39" spans="2:11" ht="15" customHeight="1">
      <c r="B39" s="256"/>
      <c r="C39" s="257"/>
      <c r="D39" s="255"/>
      <c r="E39" s="259" t="s">
        <v>98</v>
      </c>
      <c r="F39" s="255"/>
      <c r="G39" s="367" t="s">
        <v>293</v>
      </c>
      <c r="H39" s="367"/>
      <c r="I39" s="367"/>
      <c r="J39" s="367"/>
      <c r="K39" s="253"/>
    </row>
    <row r="40" spans="2:11" ht="15" customHeight="1">
      <c r="B40" s="256"/>
      <c r="C40" s="257"/>
      <c r="D40" s="255"/>
      <c r="E40" s="259" t="s">
        <v>294</v>
      </c>
      <c r="F40" s="255"/>
      <c r="G40" s="367" t="s">
        <v>295</v>
      </c>
      <c r="H40" s="367"/>
      <c r="I40" s="367"/>
      <c r="J40" s="367"/>
      <c r="K40" s="253"/>
    </row>
    <row r="41" spans="2:11" ht="15" customHeight="1">
      <c r="B41" s="256"/>
      <c r="C41" s="257"/>
      <c r="D41" s="255"/>
      <c r="E41" s="259"/>
      <c r="F41" s="255"/>
      <c r="G41" s="367" t="s">
        <v>296</v>
      </c>
      <c r="H41" s="367"/>
      <c r="I41" s="367"/>
      <c r="J41" s="367"/>
      <c r="K41" s="253"/>
    </row>
    <row r="42" spans="2:11" ht="15" customHeight="1">
      <c r="B42" s="256"/>
      <c r="C42" s="257"/>
      <c r="D42" s="255"/>
      <c r="E42" s="259" t="s">
        <v>297</v>
      </c>
      <c r="F42" s="255"/>
      <c r="G42" s="367" t="s">
        <v>298</v>
      </c>
      <c r="H42" s="367"/>
      <c r="I42" s="367"/>
      <c r="J42" s="367"/>
      <c r="K42" s="253"/>
    </row>
    <row r="43" spans="2:11" ht="15" customHeight="1">
      <c r="B43" s="256"/>
      <c r="C43" s="257"/>
      <c r="D43" s="255"/>
      <c r="E43" s="259" t="s">
        <v>100</v>
      </c>
      <c r="F43" s="255"/>
      <c r="G43" s="367" t="s">
        <v>299</v>
      </c>
      <c r="H43" s="367"/>
      <c r="I43" s="367"/>
      <c r="J43" s="367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367" t="s">
        <v>300</v>
      </c>
      <c r="E45" s="367"/>
      <c r="F45" s="367"/>
      <c r="G45" s="367"/>
      <c r="H45" s="367"/>
      <c r="I45" s="367"/>
      <c r="J45" s="367"/>
      <c r="K45" s="253"/>
    </row>
    <row r="46" spans="2:11" ht="15" customHeight="1">
      <c r="B46" s="256"/>
      <c r="C46" s="257"/>
      <c r="D46" s="257"/>
      <c r="E46" s="367" t="s">
        <v>301</v>
      </c>
      <c r="F46" s="367"/>
      <c r="G46" s="367"/>
      <c r="H46" s="367"/>
      <c r="I46" s="367"/>
      <c r="J46" s="367"/>
      <c r="K46" s="253"/>
    </row>
    <row r="47" spans="2:11" ht="15" customHeight="1">
      <c r="B47" s="256"/>
      <c r="C47" s="257"/>
      <c r="D47" s="257"/>
      <c r="E47" s="367" t="s">
        <v>302</v>
      </c>
      <c r="F47" s="367"/>
      <c r="G47" s="367"/>
      <c r="H47" s="367"/>
      <c r="I47" s="367"/>
      <c r="J47" s="367"/>
      <c r="K47" s="253"/>
    </row>
    <row r="48" spans="2:11" ht="15" customHeight="1">
      <c r="B48" s="256"/>
      <c r="C48" s="257"/>
      <c r="D48" s="257"/>
      <c r="E48" s="367" t="s">
        <v>303</v>
      </c>
      <c r="F48" s="367"/>
      <c r="G48" s="367"/>
      <c r="H48" s="367"/>
      <c r="I48" s="367"/>
      <c r="J48" s="367"/>
      <c r="K48" s="253"/>
    </row>
    <row r="49" spans="2:11" ht="15" customHeight="1">
      <c r="B49" s="256"/>
      <c r="C49" s="257"/>
      <c r="D49" s="367" t="s">
        <v>304</v>
      </c>
      <c r="E49" s="367"/>
      <c r="F49" s="367"/>
      <c r="G49" s="367"/>
      <c r="H49" s="367"/>
      <c r="I49" s="367"/>
      <c r="J49" s="367"/>
      <c r="K49" s="253"/>
    </row>
    <row r="50" spans="2:11" ht="25.5" customHeight="1">
      <c r="B50" s="252"/>
      <c r="C50" s="369" t="s">
        <v>305</v>
      </c>
      <c r="D50" s="369"/>
      <c r="E50" s="369"/>
      <c r="F50" s="369"/>
      <c r="G50" s="369"/>
      <c r="H50" s="369"/>
      <c r="I50" s="369"/>
      <c r="J50" s="369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367" t="s">
        <v>306</v>
      </c>
      <c r="D52" s="367"/>
      <c r="E52" s="367"/>
      <c r="F52" s="367"/>
      <c r="G52" s="367"/>
      <c r="H52" s="367"/>
      <c r="I52" s="367"/>
      <c r="J52" s="367"/>
      <c r="K52" s="253"/>
    </row>
    <row r="53" spans="2:11" ht="15" customHeight="1">
      <c r="B53" s="252"/>
      <c r="C53" s="367" t="s">
        <v>307</v>
      </c>
      <c r="D53" s="367"/>
      <c r="E53" s="367"/>
      <c r="F53" s="367"/>
      <c r="G53" s="367"/>
      <c r="H53" s="367"/>
      <c r="I53" s="367"/>
      <c r="J53" s="367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367" t="s">
        <v>308</v>
      </c>
      <c r="D55" s="367"/>
      <c r="E55" s="367"/>
      <c r="F55" s="367"/>
      <c r="G55" s="367"/>
      <c r="H55" s="367"/>
      <c r="I55" s="367"/>
      <c r="J55" s="367"/>
      <c r="K55" s="253"/>
    </row>
    <row r="56" spans="2:11" ht="15" customHeight="1">
      <c r="B56" s="252"/>
      <c r="C56" s="257"/>
      <c r="D56" s="367" t="s">
        <v>309</v>
      </c>
      <c r="E56" s="367"/>
      <c r="F56" s="367"/>
      <c r="G56" s="367"/>
      <c r="H56" s="367"/>
      <c r="I56" s="367"/>
      <c r="J56" s="367"/>
      <c r="K56" s="253"/>
    </row>
    <row r="57" spans="2:11" ht="15" customHeight="1">
      <c r="B57" s="252"/>
      <c r="C57" s="257"/>
      <c r="D57" s="367" t="s">
        <v>310</v>
      </c>
      <c r="E57" s="367"/>
      <c r="F57" s="367"/>
      <c r="G57" s="367"/>
      <c r="H57" s="367"/>
      <c r="I57" s="367"/>
      <c r="J57" s="367"/>
      <c r="K57" s="253"/>
    </row>
    <row r="58" spans="2:11" ht="15" customHeight="1">
      <c r="B58" s="252"/>
      <c r="C58" s="257"/>
      <c r="D58" s="367" t="s">
        <v>311</v>
      </c>
      <c r="E58" s="367"/>
      <c r="F58" s="367"/>
      <c r="G58" s="367"/>
      <c r="H58" s="367"/>
      <c r="I58" s="367"/>
      <c r="J58" s="367"/>
      <c r="K58" s="253"/>
    </row>
    <row r="59" spans="2:11" ht="15" customHeight="1">
      <c r="B59" s="252"/>
      <c r="C59" s="257"/>
      <c r="D59" s="367" t="s">
        <v>312</v>
      </c>
      <c r="E59" s="367"/>
      <c r="F59" s="367"/>
      <c r="G59" s="367"/>
      <c r="H59" s="367"/>
      <c r="I59" s="367"/>
      <c r="J59" s="367"/>
      <c r="K59" s="253"/>
    </row>
    <row r="60" spans="2:11" ht="15" customHeight="1">
      <c r="B60" s="252"/>
      <c r="C60" s="257"/>
      <c r="D60" s="371" t="s">
        <v>313</v>
      </c>
      <c r="E60" s="371"/>
      <c r="F60" s="371"/>
      <c r="G60" s="371"/>
      <c r="H60" s="371"/>
      <c r="I60" s="371"/>
      <c r="J60" s="371"/>
      <c r="K60" s="253"/>
    </row>
    <row r="61" spans="2:11" ht="15" customHeight="1">
      <c r="B61" s="252"/>
      <c r="C61" s="257"/>
      <c r="D61" s="367" t="s">
        <v>314</v>
      </c>
      <c r="E61" s="367"/>
      <c r="F61" s="367"/>
      <c r="G61" s="367"/>
      <c r="H61" s="367"/>
      <c r="I61" s="367"/>
      <c r="J61" s="367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367" t="s">
        <v>315</v>
      </c>
      <c r="E63" s="367"/>
      <c r="F63" s="367"/>
      <c r="G63" s="367"/>
      <c r="H63" s="367"/>
      <c r="I63" s="367"/>
      <c r="J63" s="367"/>
      <c r="K63" s="253"/>
    </row>
    <row r="64" spans="2:11" ht="15" customHeight="1">
      <c r="B64" s="252"/>
      <c r="C64" s="257"/>
      <c r="D64" s="371" t="s">
        <v>316</v>
      </c>
      <c r="E64" s="371"/>
      <c r="F64" s="371"/>
      <c r="G64" s="371"/>
      <c r="H64" s="371"/>
      <c r="I64" s="371"/>
      <c r="J64" s="371"/>
      <c r="K64" s="253"/>
    </row>
    <row r="65" spans="2:11" ht="15" customHeight="1">
      <c r="B65" s="252"/>
      <c r="C65" s="257"/>
      <c r="D65" s="367" t="s">
        <v>317</v>
      </c>
      <c r="E65" s="367"/>
      <c r="F65" s="367"/>
      <c r="G65" s="367"/>
      <c r="H65" s="367"/>
      <c r="I65" s="367"/>
      <c r="J65" s="367"/>
      <c r="K65" s="253"/>
    </row>
    <row r="66" spans="2:11" ht="15" customHeight="1">
      <c r="B66" s="252"/>
      <c r="C66" s="257"/>
      <c r="D66" s="367" t="s">
        <v>318</v>
      </c>
      <c r="E66" s="367"/>
      <c r="F66" s="367"/>
      <c r="G66" s="367"/>
      <c r="H66" s="367"/>
      <c r="I66" s="367"/>
      <c r="J66" s="367"/>
      <c r="K66" s="253"/>
    </row>
    <row r="67" spans="2:11" ht="15" customHeight="1">
      <c r="B67" s="252"/>
      <c r="C67" s="257"/>
      <c r="D67" s="367" t="s">
        <v>319</v>
      </c>
      <c r="E67" s="367"/>
      <c r="F67" s="367"/>
      <c r="G67" s="367"/>
      <c r="H67" s="367"/>
      <c r="I67" s="367"/>
      <c r="J67" s="367"/>
      <c r="K67" s="253"/>
    </row>
    <row r="68" spans="2:11" ht="15" customHeight="1">
      <c r="B68" s="252"/>
      <c r="C68" s="257"/>
      <c r="D68" s="367" t="s">
        <v>320</v>
      </c>
      <c r="E68" s="367"/>
      <c r="F68" s="367"/>
      <c r="G68" s="367"/>
      <c r="H68" s="367"/>
      <c r="I68" s="367"/>
      <c r="J68" s="367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372" t="s">
        <v>80</v>
      </c>
      <c r="D73" s="372"/>
      <c r="E73" s="372"/>
      <c r="F73" s="372"/>
      <c r="G73" s="372"/>
      <c r="H73" s="372"/>
      <c r="I73" s="372"/>
      <c r="J73" s="372"/>
      <c r="K73" s="270"/>
    </row>
    <row r="74" spans="2:11" ht="17.25" customHeight="1">
      <c r="B74" s="269"/>
      <c r="C74" s="271" t="s">
        <v>321</v>
      </c>
      <c r="D74" s="271"/>
      <c r="E74" s="271"/>
      <c r="F74" s="271" t="s">
        <v>322</v>
      </c>
      <c r="G74" s="272"/>
      <c r="H74" s="271" t="s">
        <v>96</v>
      </c>
      <c r="I74" s="271" t="s">
        <v>54</v>
      </c>
      <c r="J74" s="271" t="s">
        <v>323</v>
      </c>
      <c r="K74" s="270"/>
    </row>
    <row r="75" spans="2:11" ht="17.25" customHeight="1">
      <c r="B75" s="269"/>
      <c r="C75" s="273" t="s">
        <v>324</v>
      </c>
      <c r="D75" s="273"/>
      <c r="E75" s="273"/>
      <c r="F75" s="274" t="s">
        <v>325</v>
      </c>
      <c r="G75" s="275"/>
      <c r="H75" s="273"/>
      <c r="I75" s="273"/>
      <c r="J75" s="273" t="s">
        <v>326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50</v>
      </c>
      <c r="D77" s="276"/>
      <c r="E77" s="276"/>
      <c r="F77" s="278" t="s">
        <v>327</v>
      </c>
      <c r="G77" s="277"/>
      <c r="H77" s="259" t="s">
        <v>328</v>
      </c>
      <c r="I77" s="259" t="s">
        <v>329</v>
      </c>
      <c r="J77" s="259">
        <v>20</v>
      </c>
      <c r="K77" s="270"/>
    </row>
    <row r="78" spans="2:11" ht="15" customHeight="1">
      <c r="B78" s="269"/>
      <c r="C78" s="259" t="s">
        <v>330</v>
      </c>
      <c r="D78" s="259"/>
      <c r="E78" s="259"/>
      <c r="F78" s="278" t="s">
        <v>327</v>
      </c>
      <c r="G78" s="277"/>
      <c r="H78" s="259" t="s">
        <v>331</v>
      </c>
      <c r="I78" s="259" t="s">
        <v>329</v>
      </c>
      <c r="J78" s="259">
        <v>120</v>
      </c>
      <c r="K78" s="270"/>
    </row>
    <row r="79" spans="2:11" ht="15" customHeight="1">
      <c r="B79" s="279"/>
      <c r="C79" s="259" t="s">
        <v>332</v>
      </c>
      <c r="D79" s="259"/>
      <c r="E79" s="259"/>
      <c r="F79" s="278" t="s">
        <v>333</v>
      </c>
      <c r="G79" s="277"/>
      <c r="H79" s="259" t="s">
        <v>334</v>
      </c>
      <c r="I79" s="259" t="s">
        <v>329</v>
      </c>
      <c r="J79" s="259">
        <v>50</v>
      </c>
      <c r="K79" s="270"/>
    </row>
    <row r="80" spans="2:11" ht="15" customHeight="1">
      <c r="B80" s="279"/>
      <c r="C80" s="259" t="s">
        <v>335</v>
      </c>
      <c r="D80" s="259"/>
      <c r="E80" s="259"/>
      <c r="F80" s="278" t="s">
        <v>327</v>
      </c>
      <c r="G80" s="277"/>
      <c r="H80" s="259" t="s">
        <v>336</v>
      </c>
      <c r="I80" s="259" t="s">
        <v>337</v>
      </c>
      <c r="J80" s="259"/>
      <c r="K80" s="270"/>
    </row>
    <row r="81" spans="2:11" ht="15" customHeight="1">
      <c r="B81" s="279"/>
      <c r="C81" s="280" t="s">
        <v>338</v>
      </c>
      <c r="D81" s="280"/>
      <c r="E81" s="280"/>
      <c r="F81" s="281" t="s">
        <v>333</v>
      </c>
      <c r="G81" s="280"/>
      <c r="H81" s="280" t="s">
        <v>339</v>
      </c>
      <c r="I81" s="280" t="s">
        <v>329</v>
      </c>
      <c r="J81" s="280">
        <v>15</v>
      </c>
      <c r="K81" s="270"/>
    </row>
    <row r="82" spans="2:11" ht="15" customHeight="1">
      <c r="B82" s="279"/>
      <c r="C82" s="280" t="s">
        <v>340</v>
      </c>
      <c r="D82" s="280"/>
      <c r="E82" s="280"/>
      <c r="F82" s="281" t="s">
        <v>333</v>
      </c>
      <c r="G82" s="280"/>
      <c r="H82" s="280" t="s">
        <v>341</v>
      </c>
      <c r="I82" s="280" t="s">
        <v>329</v>
      </c>
      <c r="J82" s="280">
        <v>15</v>
      </c>
      <c r="K82" s="270"/>
    </row>
    <row r="83" spans="2:11" ht="15" customHeight="1">
      <c r="B83" s="279"/>
      <c r="C83" s="280" t="s">
        <v>342</v>
      </c>
      <c r="D83" s="280"/>
      <c r="E83" s="280"/>
      <c r="F83" s="281" t="s">
        <v>333</v>
      </c>
      <c r="G83" s="280"/>
      <c r="H83" s="280" t="s">
        <v>343</v>
      </c>
      <c r="I83" s="280" t="s">
        <v>329</v>
      </c>
      <c r="J83" s="280">
        <v>20</v>
      </c>
      <c r="K83" s="270"/>
    </row>
    <row r="84" spans="2:11" ht="15" customHeight="1">
      <c r="B84" s="279"/>
      <c r="C84" s="280" t="s">
        <v>344</v>
      </c>
      <c r="D84" s="280"/>
      <c r="E84" s="280"/>
      <c r="F84" s="281" t="s">
        <v>333</v>
      </c>
      <c r="G84" s="280"/>
      <c r="H84" s="280" t="s">
        <v>345</v>
      </c>
      <c r="I84" s="280" t="s">
        <v>329</v>
      </c>
      <c r="J84" s="280">
        <v>20</v>
      </c>
      <c r="K84" s="270"/>
    </row>
    <row r="85" spans="2:11" ht="15" customHeight="1">
      <c r="B85" s="279"/>
      <c r="C85" s="259" t="s">
        <v>346</v>
      </c>
      <c r="D85" s="259"/>
      <c r="E85" s="259"/>
      <c r="F85" s="278" t="s">
        <v>333</v>
      </c>
      <c r="G85" s="277"/>
      <c r="H85" s="259" t="s">
        <v>347</v>
      </c>
      <c r="I85" s="259" t="s">
        <v>329</v>
      </c>
      <c r="J85" s="259">
        <v>50</v>
      </c>
      <c r="K85" s="270"/>
    </row>
    <row r="86" spans="2:11" ht="15" customHeight="1">
      <c r="B86" s="279"/>
      <c r="C86" s="259" t="s">
        <v>348</v>
      </c>
      <c r="D86" s="259"/>
      <c r="E86" s="259"/>
      <c r="F86" s="278" t="s">
        <v>333</v>
      </c>
      <c r="G86" s="277"/>
      <c r="H86" s="259" t="s">
        <v>349</v>
      </c>
      <c r="I86" s="259" t="s">
        <v>329</v>
      </c>
      <c r="J86" s="259">
        <v>20</v>
      </c>
      <c r="K86" s="270"/>
    </row>
    <row r="87" spans="2:11" ht="15" customHeight="1">
      <c r="B87" s="279"/>
      <c r="C87" s="259" t="s">
        <v>350</v>
      </c>
      <c r="D87" s="259"/>
      <c r="E87" s="259"/>
      <c r="F87" s="278" t="s">
        <v>333</v>
      </c>
      <c r="G87" s="277"/>
      <c r="H87" s="259" t="s">
        <v>351</v>
      </c>
      <c r="I87" s="259" t="s">
        <v>329</v>
      </c>
      <c r="J87" s="259">
        <v>20</v>
      </c>
      <c r="K87" s="270"/>
    </row>
    <row r="88" spans="2:11" ht="15" customHeight="1">
      <c r="B88" s="279"/>
      <c r="C88" s="259" t="s">
        <v>352</v>
      </c>
      <c r="D88" s="259"/>
      <c r="E88" s="259"/>
      <c r="F88" s="278" t="s">
        <v>333</v>
      </c>
      <c r="G88" s="277"/>
      <c r="H88" s="259" t="s">
        <v>353</v>
      </c>
      <c r="I88" s="259" t="s">
        <v>329</v>
      </c>
      <c r="J88" s="259">
        <v>50</v>
      </c>
      <c r="K88" s="270"/>
    </row>
    <row r="89" spans="2:11" ht="15" customHeight="1">
      <c r="B89" s="279"/>
      <c r="C89" s="259" t="s">
        <v>354</v>
      </c>
      <c r="D89" s="259"/>
      <c r="E89" s="259"/>
      <c r="F89" s="278" t="s">
        <v>333</v>
      </c>
      <c r="G89" s="277"/>
      <c r="H89" s="259" t="s">
        <v>354</v>
      </c>
      <c r="I89" s="259" t="s">
        <v>329</v>
      </c>
      <c r="J89" s="259">
        <v>50</v>
      </c>
      <c r="K89" s="270"/>
    </row>
    <row r="90" spans="2:11" ht="15" customHeight="1">
      <c r="B90" s="279"/>
      <c r="C90" s="259" t="s">
        <v>101</v>
      </c>
      <c r="D90" s="259"/>
      <c r="E90" s="259"/>
      <c r="F90" s="278" t="s">
        <v>333</v>
      </c>
      <c r="G90" s="277"/>
      <c r="H90" s="259" t="s">
        <v>355</v>
      </c>
      <c r="I90" s="259" t="s">
        <v>329</v>
      </c>
      <c r="J90" s="259">
        <v>255</v>
      </c>
      <c r="K90" s="270"/>
    </row>
    <row r="91" spans="2:11" ht="15" customHeight="1">
      <c r="B91" s="279"/>
      <c r="C91" s="259" t="s">
        <v>356</v>
      </c>
      <c r="D91" s="259"/>
      <c r="E91" s="259"/>
      <c r="F91" s="278" t="s">
        <v>327</v>
      </c>
      <c r="G91" s="277"/>
      <c r="H91" s="259" t="s">
        <v>357</v>
      </c>
      <c r="I91" s="259" t="s">
        <v>358</v>
      </c>
      <c r="J91" s="259"/>
      <c r="K91" s="270"/>
    </row>
    <row r="92" spans="2:11" ht="15" customHeight="1">
      <c r="B92" s="279"/>
      <c r="C92" s="259" t="s">
        <v>359</v>
      </c>
      <c r="D92" s="259"/>
      <c r="E92" s="259"/>
      <c r="F92" s="278" t="s">
        <v>327</v>
      </c>
      <c r="G92" s="277"/>
      <c r="H92" s="259" t="s">
        <v>360</v>
      </c>
      <c r="I92" s="259" t="s">
        <v>361</v>
      </c>
      <c r="J92" s="259"/>
      <c r="K92" s="270"/>
    </row>
    <row r="93" spans="2:11" ht="15" customHeight="1">
      <c r="B93" s="279"/>
      <c r="C93" s="259" t="s">
        <v>362</v>
      </c>
      <c r="D93" s="259"/>
      <c r="E93" s="259"/>
      <c r="F93" s="278" t="s">
        <v>327</v>
      </c>
      <c r="G93" s="277"/>
      <c r="H93" s="259" t="s">
        <v>362</v>
      </c>
      <c r="I93" s="259" t="s">
        <v>361</v>
      </c>
      <c r="J93" s="259"/>
      <c r="K93" s="270"/>
    </row>
    <row r="94" spans="2:11" ht="15" customHeight="1">
      <c r="B94" s="279"/>
      <c r="C94" s="259" t="s">
        <v>35</v>
      </c>
      <c r="D94" s="259"/>
      <c r="E94" s="259"/>
      <c r="F94" s="278" t="s">
        <v>327</v>
      </c>
      <c r="G94" s="277"/>
      <c r="H94" s="259" t="s">
        <v>363</v>
      </c>
      <c r="I94" s="259" t="s">
        <v>361</v>
      </c>
      <c r="J94" s="259"/>
      <c r="K94" s="270"/>
    </row>
    <row r="95" spans="2:11" ht="15" customHeight="1">
      <c r="B95" s="279"/>
      <c r="C95" s="259" t="s">
        <v>45</v>
      </c>
      <c r="D95" s="259"/>
      <c r="E95" s="259"/>
      <c r="F95" s="278" t="s">
        <v>327</v>
      </c>
      <c r="G95" s="277"/>
      <c r="H95" s="259" t="s">
        <v>364</v>
      </c>
      <c r="I95" s="259" t="s">
        <v>361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372" t="s">
        <v>365</v>
      </c>
      <c r="D100" s="372"/>
      <c r="E100" s="372"/>
      <c r="F100" s="372"/>
      <c r="G100" s="372"/>
      <c r="H100" s="372"/>
      <c r="I100" s="372"/>
      <c r="J100" s="372"/>
      <c r="K100" s="270"/>
    </row>
    <row r="101" spans="2:11" ht="17.25" customHeight="1">
      <c r="B101" s="269"/>
      <c r="C101" s="271" t="s">
        <v>321</v>
      </c>
      <c r="D101" s="271"/>
      <c r="E101" s="271"/>
      <c r="F101" s="271" t="s">
        <v>322</v>
      </c>
      <c r="G101" s="272"/>
      <c r="H101" s="271" t="s">
        <v>96</v>
      </c>
      <c r="I101" s="271" t="s">
        <v>54</v>
      </c>
      <c r="J101" s="271" t="s">
        <v>323</v>
      </c>
      <c r="K101" s="270"/>
    </row>
    <row r="102" spans="2:11" ht="17.25" customHeight="1">
      <c r="B102" s="269"/>
      <c r="C102" s="273" t="s">
        <v>324</v>
      </c>
      <c r="D102" s="273"/>
      <c r="E102" s="273"/>
      <c r="F102" s="274" t="s">
        <v>325</v>
      </c>
      <c r="G102" s="275"/>
      <c r="H102" s="273"/>
      <c r="I102" s="273"/>
      <c r="J102" s="273" t="s">
        <v>326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50</v>
      </c>
      <c r="D104" s="276"/>
      <c r="E104" s="276"/>
      <c r="F104" s="278" t="s">
        <v>327</v>
      </c>
      <c r="G104" s="287"/>
      <c r="H104" s="259" t="s">
        <v>366</v>
      </c>
      <c r="I104" s="259" t="s">
        <v>329</v>
      </c>
      <c r="J104" s="259">
        <v>20</v>
      </c>
      <c r="K104" s="270"/>
    </row>
    <row r="105" spans="2:11" ht="15" customHeight="1">
      <c r="B105" s="269"/>
      <c r="C105" s="259" t="s">
        <v>330</v>
      </c>
      <c r="D105" s="259"/>
      <c r="E105" s="259"/>
      <c r="F105" s="278" t="s">
        <v>327</v>
      </c>
      <c r="G105" s="259"/>
      <c r="H105" s="259" t="s">
        <v>366</v>
      </c>
      <c r="I105" s="259" t="s">
        <v>329</v>
      </c>
      <c r="J105" s="259">
        <v>120</v>
      </c>
      <c r="K105" s="270"/>
    </row>
    <row r="106" spans="2:11" ht="15" customHeight="1">
      <c r="B106" s="279"/>
      <c r="C106" s="259" t="s">
        <v>332</v>
      </c>
      <c r="D106" s="259"/>
      <c r="E106" s="259"/>
      <c r="F106" s="278" t="s">
        <v>333</v>
      </c>
      <c r="G106" s="259"/>
      <c r="H106" s="259" t="s">
        <v>366</v>
      </c>
      <c r="I106" s="259" t="s">
        <v>329</v>
      </c>
      <c r="J106" s="259">
        <v>50</v>
      </c>
      <c r="K106" s="270"/>
    </row>
    <row r="107" spans="2:11" ht="15" customHeight="1">
      <c r="B107" s="279"/>
      <c r="C107" s="259" t="s">
        <v>335</v>
      </c>
      <c r="D107" s="259"/>
      <c r="E107" s="259"/>
      <c r="F107" s="278" t="s">
        <v>327</v>
      </c>
      <c r="G107" s="259"/>
      <c r="H107" s="259" t="s">
        <v>366</v>
      </c>
      <c r="I107" s="259" t="s">
        <v>337</v>
      </c>
      <c r="J107" s="259"/>
      <c r="K107" s="270"/>
    </row>
    <row r="108" spans="2:11" ht="15" customHeight="1">
      <c r="B108" s="279"/>
      <c r="C108" s="259" t="s">
        <v>346</v>
      </c>
      <c r="D108" s="259"/>
      <c r="E108" s="259"/>
      <c r="F108" s="278" t="s">
        <v>333</v>
      </c>
      <c r="G108" s="259"/>
      <c r="H108" s="259" t="s">
        <v>366</v>
      </c>
      <c r="I108" s="259" t="s">
        <v>329</v>
      </c>
      <c r="J108" s="259">
        <v>50</v>
      </c>
      <c r="K108" s="270"/>
    </row>
    <row r="109" spans="2:11" ht="15" customHeight="1">
      <c r="B109" s="279"/>
      <c r="C109" s="259" t="s">
        <v>354</v>
      </c>
      <c r="D109" s="259"/>
      <c r="E109" s="259"/>
      <c r="F109" s="278" t="s">
        <v>333</v>
      </c>
      <c r="G109" s="259"/>
      <c r="H109" s="259" t="s">
        <v>366</v>
      </c>
      <c r="I109" s="259" t="s">
        <v>329</v>
      </c>
      <c r="J109" s="259">
        <v>50</v>
      </c>
      <c r="K109" s="270"/>
    </row>
    <row r="110" spans="2:11" ht="15" customHeight="1">
      <c r="B110" s="279"/>
      <c r="C110" s="259" t="s">
        <v>352</v>
      </c>
      <c r="D110" s="259"/>
      <c r="E110" s="259"/>
      <c r="F110" s="278" t="s">
        <v>333</v>
      </c>
      <c r="G110" s="259"/>
      <c r="H110" s="259" t="s">
        <v>366</v>
      </c>
      <c r="I110" s="259" t="s">
        <v>329</v>
      </c>
      <c r="J110" s="259">
        <v>50</v>
      </c>
      <c r="K110" s="270"/>
    </row>
    <row r="111" spans="2:11" ht="15" customHeight="1">
      <c r="B111" s="279"/>
      <c r="C111" s="259" t="s">
        <v>50</v>
      </c>
      <c r="D111" s="259"/>
      <c r="E111" s="259"/>
      <c r="F111" s="278" t="s">
        <v>327</v>
      </c>
      <c r="G111" s="259"/>
      <c r="H111" s="259" t="s">
        <v>367</v>
      </c>
      <c r="I111" s="259" t="s">
        <v>329</v>
      </c>
      <c r="J111" s="259">
        <v>20</v>
      </c>
      <c r="K111" s="270"/>
    </row>
    <row r="112" spans="2:11" ht="15" customHeight="1">
      <c r="B112" s="279"/>
      <c r="C112" s="259" t="s">
        <v>368</v>
      </c>
      <c r="D112" s="259"/>
      <c r="E112" s="259"/>
      <c r="F112" s="278" t="s">
        <v>327</v>
      </c>
      <c r="G112" s="259"/>
      <c r="H112" s="259" t="s">
        <v>369</v>
      </c>
      <c r="I112" s="259" t="s">
        <v>329</v>
      </c>
      <c r="J112" s="259">
        <v>120</v>
      </c>
      <c r="K112" s="270"/>
    </row>
    <row r="113" spans="2:11" ht="15" customHeight="1">
      <c r="B113" s="279"/>
      <c r="C113" s="259" t="s">
        <v>35</v>
      </c>
      <c r="D113" s="259"/>
      <c r="E113" s="259"/>
      <c r="F113" s="278" t="s">
        <v>327</v>
      </c>
      <c r="G113" s="259"/>
      <c r="H113" s="259" t="s">
        <v>370</v>
      </c>
      <c r="I113" s="259" t="s">
        <v>361</v>
      </c>
      <c r="J113" s="259"/>
      <c r="K113" s="270"/>
    </row>
    <row r="114" spans="2:11" ht="15" customHeight="1">
      <c r="B114" s="279"/>
      <c r="C114" s="259" t="s">
        <v>45</v>
      </c>
      <c r="D114" s="259"/>
      <c r="E114" s="259"/>
      <c r="F114" s="278" t="s">
        <v>327</v>
      </c>
      <c r="G114" s="259"/>
      <c r="H114" s="259" t="s">
        <v>371</v>
      </c>
      <c r="I114" s="259" t="s">
        <v>361</v>
      </c>
      <c r="J114" s="259"/>
      <c r="K114" s="270"/>
    </row>
    <row r="115" spans="2:11" ht="15" customHeight="1">
      <c r="B115" s="279"/>
      <c r="C115" s="259" t="s">
        <v>54</v>
      </c>
      <c r="D115" s="259"/>
      <c r="E115" s="259"/>
      <c r="F115" s="278" t="s">
        <v>327</v>
      </c>
      <c r="G115" s="259"/>
      <c r="H115" s="259" t="s">
        <v>372</v>
      </c>
      <c r="I115" s="259" t="s">
        <v>373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368" t="s">
        <v>374</v>
      </c>
      <c r="D120" s="368"/>
      <c r="E120" s="368"/>
      <c r="F120" s="368"/>
      <c r="G120" s="368"/>
      <c r="H120" s="368"/>
      <c r="I120" s="368"/>
      <c r="J120" s="368"/>
      <c r="K120" s="295"/>
    </row>
    <row r="121" spans="2:11" ht="17.25" customHeight="1">
      <c r="B121" s="296"/>
      <c r="C121" s="271" t="s">
        <v>321</v>
      </c>
      <c r="D121" s="271"/>
      <c r="E121" s="271"/>
      <c r="F121" s="271" t="s">
        <v>322</v>
      </c>
      <c r="G121" s="272"/>
      <c r="H121" s="271" t="s">
        <v>96</v>
      </c>
      <c r="I121" s="271" t="s">
        <v>54</v>
      </c>
      <c r="J121" s="271" t="s">
        <v>323</v>
      </c>
      <c r="K121" s="297"/>
    </row>
    <row r="122" spans="2:11" ht="17.25" customHeight="1">
      <c r="B122" s="296"/>
      <c r="C122" s="273" t="s">
        <v>324</v>
      </c>
      <c r="D122" s="273"/>
      <c r="E122" s="273"/>
      <c r="F122" s="274" t="s">
        <v>325</v>
      </c>
      <c r="G122" s="275"/>
      <c r="H122" s="273"/>
      <c r="I122" s="273"/>
      <c r="J122" s="273" t="s">
        <v>326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330</v>
      </c>
      <c r="D124" s="276"/>
      <c r="E124" s="276"/>
      <c r="F124" s="278" t="s">
        <v>327</v>
      </c>
      <c r="G124" s="259"/>
      <c r="H124" s="259" t="s">
        <v>366</v>
      </c>
      <c r="I124" s="259" t="s">
        <v>329</v>
      </c>
      <c r="J124" s="259">
        <v>120</v>
      </c>
      <c r="K124" s="300"/>
    </row>
    <row r="125" spans="2:11" ht="15" customHeight="1">
      <c r="B125" s="298"/>
      <c r="C125" s="259" t="s">
        <v>375</v>
      </c>
      <c r="D125" s="259"/>
      <c r="E125" s="259"/>
      <c r="F125" s="278" t="s">
        <v>327</v>
      </c>
      <c r="G125" s="259"/>
      <c r="H125" s="259" t="s">
        <v>376</v>
      </c>
      <c r="I125" s="259" t="s">
        <v>329</v>
      </c>
      <c r="J125" s="259" t="s">
        <v>377</v>
      </c>
      <c r="K125" s="300"/>
    </row>
    <row r="126" spans="2:11" ht="15" customHeight="1">
      <c r="B126" s="298"/>
      <c r="C126" s="259" t="s">
        <v>276</v>
      </c>
      <c r="D126" s="259"/>
      <c r="E126" s="259"/>
      <c r="F126" s="278" t="s">
        <v>327</v>
      </c>
      <c r="G126" s="259"/>
      <c r="H126" s="259" t="s">
        <v>378</v>
      </c>
      <c r="I126" s="259" t="s">
        <v>329</v>
      </c>
      <c r="J126" s="259" t="s">
        <v>377</v>
      </c>
      <c r="K126" s="300"/>
    </row>
    <row r="127" spans="2:11" ht="15" customHeight="1">
      <c r="B127" s="298"/>
      <c r="C127" s="259" t="s">
        <v>338</v>
      </c>
      <c r="D127" s="259"/>
      <c r="E127" s="259"/>
      <c r="F127" s="278" t="s">
        <v>333</v>
      </c>
      <c r="G127" s="259"/>
      <c r="H127" s="259" t="s">
        <v>339</v>
      </c>
      <c r="I127" s="259" t="s">
        <v>329</v>
      </c>
      <c r="J127" s="259">
        <v>15</v>
      </c>
      <c r="K127" s="300"/>
    </row>
    <row r="128" spans="2:11" ht="15" customHeight="1">
      <c r="B128" s="298"/>
      <c r="C128" s="280" t="s">
        <v>340</v>
      </c>
      <c r="D128" s="280"/>
      <c r="E128" s="280"/>
      <c r="F128" s="281" t="s">
        <v>333</v>
      </c>
      <c r="G128" s="280"/>
      <c r="H128" s="280" t="s">
        <v>341</v>
      </c>
      <c r="I128" s="280" t="s">
        <v>329</v>
      </c>
      <c r="J128" s="280">
        <v>15</v>
      </c>
      <c r="K128" s="300"/>
    </row>
    <row r="129" spans="2:11" ht="15" customHeight="1">
      <c r="B129" s="298"/>
      <c r="C129" s="280" t="s">
        <v>342</v>
      </c>
      <c r="D129" s="280"/>
      <c r="E129" s="280"/>
      <c r="F129" s="281" t="s">
        <v>333</v>
      </c>
      <c r="G129" s="280"/>
      <c r="H129" s="280" t="s">
        <v>343</v>
      </c>
      <c r="I129" s="280" t="s">
        <v>329</v>
      </c>
      <c r="J129" s="280">
        <v>20</v>
      </c>
      <c r="K129" s="300"/>
    </row>
    <row r="130" spans="2:11" ht="15" customHeight="1">
      <c r="B130" s="298"/>
      <c r="C130" s="280" t="s">
        <v>344</v>
      </c>
      <c r="D130" s="280"/>
      <c r="E130" s="280"/>
      <c r="F130" s="281" t="s">
        <v>333</v>
      </c>
      <c r="G130" s="280"/>
      <c r="H130" s="280" t="s">
        <v>345</v>
      </c>
      <c r="I130" s="280" t="s">
        <v>329</v>
      </c>
      <c r="J130" s="280">
        <v>20</v>
      </c>
      <c r="K130" s="300"/>
    </row>
    <row r="131" spans="2:11" ht="15" customHeight="1">
      <c r="B131" s="298"/>
      <c r="C131" s="259" t="s">
        <v>332</v>
      </c>
      <c r="D131" s="259"/>
      <c r="E131" s="259"/>
      <c r="F131" s="278" t="s">
        <v>333</v>
      </c>
      <c r="G131" s="259"/>
      <c r="H131" s="259" t="s">
        <v>366</v>
      </c>
      <c r="I131" s="259" t="s">
        <v>329</v>
      </c>
      <c r="J131" s="259">
        <v>50</v>
      </c>
      <c r="K131" s="300"/>
    </row>
    <row r="132" spans="2:11" ht="15" customHeight="1">
      <c r="B132" s="298"/>
      <c r="C132" s="259" t="s">
        <v>346</v>
      </c>
      <c r="D132" s="259"/>
      <c r="E132" s="259"/>
      <c r="F132" s="278" t="s">
        <v>333</v>
      </c>
      <c r="G132" s="259"/>
      <c r="H132" s="259" t="s">
        <v>366</v>
      </c>
      <c r="I132" s="259" t="s">
        <v>329</v>
      </c>
      <c r="J132" s="259">
        <v>50</v>
      </c>
      <c r="K132" s="300"/>
    </row>
    <row r="133" spans="2:11" ht="15" customHeight="1">
      <c r="B133" s="298"/>
      <c r="C133" s="259" t="s">
        <v>352</v>
      </c>
      <c r="D133" s="259"/>
      <c r="E133" s="259"/>
      <c r="F133" s="278" t="s">
        <v>333</v>
      </c>
      <c r="G133" s="259"/>
      <c r="H133" s="259" t="s">
        <v>366</v>
      </c>
      <c r="I133" s="259" t="s">
        <v>329</v>
      </c>
      <c r="J133" s="259">
        <v>50</v>
      </c>
      <c r="K133" s="300"/>
    </row>
    <row r="134" spans="2:11" ht="15" customHeight="1">
      <c r="B134" s="298"/>
      <c r="C134" s="259" t="s">
        <v>354</v>
      </c>
      <c r="D134" s="259"/>
      <c r="E134" s="259"/>
      <c r="F134" s="278" t="s">
        <v>333</v>
      </c>
      <c r="G134" s="259"/>
      <c r="H134" s="259" t="s">
        <v>366</v>
      </c>
      <c r="I134" s="259" t="s">
        <v>329</v>
      </c>
      <c r="J134" s="259">
        <v>50</v>
      </c>
      <c r="K134" s="300"/>
    </row>
    <row r="135" spans="2:11" ht="15" customHeight="1">
      <c r="B135" s="298"/>
      <c r="C135" s="259" t="s">
        <v>101</v>
      </c>
      <c r="D135" s="259"/>
      <c r="E135" s="259"/>
      <c r="F135" s="278" t="s">
        <v>333</v>
      </c>
      <c r="G135" s="259"/>
      <c r="H135" s="259" t="s">
        <v>379</v>
      </c>
      <c r="I135" s="259" t="s">
        <v>329</v>
      </c>
      <c r="J135" s="259">
        <v>255</v>
      </c>
      <c r="K135" s="300"/>
    </row>
    <row r="136" spans="2:11" ht="15" customHeight="1">
      <c r="B136" s="298"/>
      <c r="C136" s="259" t="s">
        <v>356</v>
      </c>
      <c r="D136" s="259"/>
      <c r="E136" s="259"/>
      <c r="F136" s="278" t="s">
        <v>327</v>
      </c>
      <c r="G136" s="259"/>
      <c r="H136" s="259" t="s">
        <v>380</v>
      </c>
      <c r="I136" s="259" t="s">
        <v>358</v>
      </c>
      <c r="J136" s="259"/>
      <c r="K136" s="300"/>
    </row>
    <row r="137" spans="2:11" ht="15" customHeight="1">
      <c r="B137" s="298"/>
      <c r="C137" s="259" t="s">
        <v>359</v>
      </c>
      <c r="D137" s="259"/>
      <c r="E137" s="259"/>
      <c r="F137" s="278" t="s">
        <v>327</v>
      </c>
      <c r="G137" s="259"/>
      <c r="H137" s="259" t="s">
        <v>381</v>
      </c>
      <c r="I137" s="259" t="s">
        <v>361</v>
      </c>
      <c r="J137" s="259"/>
      <c r="K137" s="300"/>
    </row>
    <row r="138" spans="2:11" ht="15" customHeight="1">
      <c r="B138" s="298"/>
      <c r="C138" s="259" t="s">
        <v>362</v>
      </c>
      <c r="D138" s="259"/>
      <c r="E138" s="259"/>
      <c r="F138" s="278" t="s">
        <v>327</v>
      </c>
      <c r="G138" s="259"/>
      <c r="H138" s="259" t="s">
        <v>362</v>
      </c>
      <c r="I138" s="259" t="s">
        <v>361</v>
      </c>
      <c r="J138" s="259"/>
      <c r="K138" s="300"/>
    </row>
    <row r="139" spans="2:11" ht="15" customHeight="1">
      <c r="B139" s="298"/>
      <c r="C139" s="259" t="s">
        <v>35</v>
      </c>
      <c r="D139" s="259"/>
      <c r="E139" s="259"/>
      <c r="F139" s="278" t="s">
        <v>327</v>
      </c>
      <c r="G139" s="259"/>
      <c r="H139" s="259" t="s">
        <v>382</v>
      </c>
      <c r="I139" s="259" t="s">
        <v>361</v>
      </c>
      <c r="J139" s="259"/>
      <c r="K139" s="300"/>
    </row>
    <row r="140" spans="2:11" ht="15" customHeight="1">
      <c r="B140" s="298"/>
      <c r="C140" s="259" t="s">
        <v>383</v>
      </c>
      <c r="D140" s="259"/>
      <c r="E140" s="259"/>
      <c r="F140" s="278" t="s">
        <v>327</v>
      </c>
      <c r="G140" s="259"/>
      <c r="H140" s="259" t="s">
        <v>384</v>
      </c>
      <c r="I140" s="259" t="s">
        <v>361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372" t="s">
        <v>385</v>
      </c>
      <c r="D145" s="372"/>
      <c r="E145" s="372"/>
      <c r="F145" s="372"/>
      <c r="G145" s="372"/>
      <c r="H145" s="372"/>
      <c r="I145" s="372"/>
      <c r="J145" s="372"/>
      <c r="K145" s="270"/>
    </row>
    <row r="146" spans="2:11" ht="17.25" customHeight="1">
      <c r="B146" s="269"/>
      <c r="C146" s="271" t="s">
        <v>321</v>
      </c>
      <c r="D146" s="271"/>
      <c r="E146" s="271"/>
      <c r="F146" s="271" t="s">
        <v>322</v>
      </c>
      <c r="G146" s="272"/>
      <c r="H146" s="271" t="s">
        <v>96</v>
      </c>
      <c r="I146" s="271" t="s">
        <v>54</v>
      </c>
      <c r="J146" s="271" t="s">
        <v>323</v>
      </c>
      <c r="K146" s="270"/>
    </row>
    <row r="147" spans="2:11" ht="17.25" customHeight="1">
      <c r="B147" s="269"/>
      <c r="C147" s="273" t="s">
        <v>324</v>
      </c>
      <c r="D147" s="273"/>
      <c r="E147" s="273"/>
      <c r="F147" s="274" t="s">
        <v>325</v>
      </c>
      <c r="G147" s="275"/>
      <c r="H147" s="273"/>
      <c r="I147" s="273"/>
      <c r="J147" s="273" t="s">
        <v>326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330</v>
      </c>
      <c r="D149" s="259"/>
      <c r="E149" s="259"/>
      <c r="F149" s="305" t="s">
        <v>327</v>
      </c>
      <c r="G149" s="259"/>
      <c r="H149" s="304" t="s">
        <v>366</v>
      </c>
      <c r="I149" s="304" t="s">
        <v>329</v>
      </c>
      <c r="J149" s="304">
        <v>120</v>
      </c>
      <c r="K149" s="300"/>
    </row>
    <row r="150" spans="2:11" ht="15" customHeight="1">
      <c r="B150" s="279"/>
      <c r="C150" s="304" t="s">
        <v>375</v>
      </c>
      <c r="D150" s="259"/>
      <c r="E150" s="259"/>
      <c r="F150" s="305" t="s">
        <v>327</v>
      </c>
      <c r="G150" s="259"/>
      <c r="H150" s="304" t="s">
        <v>386</v>
      </c>
      <c r="I150" s="304" t="s">
        <v>329</v>
      </c>
      <c r="J150" s="304" t="s">
        <v>377</v>
      </c>
      <c r="K150" s="300"/>
    </row>
    <row r="151" spans="2:11" ht="15" customHeight="1">
      <c r="B151" s="279"/>
      <c r="C151" s="304" t="s">
        <v>276</v>
      </c>
      <c r="D151" s="259"/>
      <c r="E151" s="259"/>
      <c r="F151" s="305" t="s">
        <v>327</v>
      </c>
      <c r="G151" s="259"/>
      <c r="H151" s="304" t="s">
        <v>387</v>
      </c>
      <c r="I151" s="304" t="s">
        <v>329</v>
      </c>
      <c r="J151" s="304" t="s">
        <v>377</v>
      </c>
      <c r="K151" s="300"/>
    </row>
    <row r="152" spans="2:11" ht="15" customHeight="1">
      <c r="B152" s="279"/>
      <c r="C152" s="304" t="s">
        <v>332</v>
      </c>
      <c r="D152" s="259"/>
      <c r="E152" s="259"/>
      <c r="F152" s="305" t="s">
        <v>333</v>
      </c>
      <c r="G152" s="259"/>
      <c r="H152" s="304" t="s">
        <v>366</v>
      </c>
      <c r="I152" s="304" t="s">
        <v>329</v>
      </c>
      <c r="J152" s="304">
        <v>50</v>
      </c>
      <c r="K152" s="300"/>
    </row>
    <row r="153" spans="2:11" ht="15" customHeight="1">
      <c r="B153" s="279"/>
      <c r="C153" s="304" t="s">
        <v>335</v>
      </c>
      <c r="D153" s="259"/>
      <c r="E153" s="259"/>
      <c r="F153" s="305" t="s">
        <v>327</v>
      </c>
      <c r="G153" s="259"/>
      <c r="H153" s="304" t="s">
        <v>366</v>
      </c>
      <c r="I153" s="304" t="s">
        <v>337</v>
      </c>
      <c r="J153" s="304"/>
      <c r="K153" s="300"/>
    </row>
    <row r="154" spans="2:11" ht="15" customHeight="1">
      <c r="B154" s="279"/>
      <c r="C154" s="304" t="s">
        <v>346</v>
      </c>
      <c r="D154" s="259"/>
      <c r="E154" s="259"/>
      <c r="F154" s="305" t="s">
        <v>333</v>
      </c>
      <c r="G154" s="259"/>
      <c r="H154" s="304" t="s">
        <v>366</v>
      </c>
      <c r="I154" s="304" t="s">
        <v>329</v>
      </c>
      <c r="J154" s="304">
        <v>50</v>
      </c>
      <c r="K154" s="300"/>
    </row>
    <row r="155" spans="2:11" ht="15" customHeight="1">
      <c r="B155" s="279"/>
      <c r="C155" s="304" t="s">
        <v>354</v>
      </c>
      <c r="D155" s="259"/>
      <c r="E155" s="259"/>
      <c r="F155" s="305" t="s">
        <v>333</v>
      </c>
      <c r="G155" s="259"/>
      <c r="H155" s="304" t="s">
        <v>366</v>
      </c>
      <c r="I155" s="304" t="s">
        <v>329</v>
      </c>
      <c r="J155" s="304">
        <v>50</v>
      </c>
      <c r="K155" s="300"/>
    </row>
    <row r="156" spans="2:11" ht="15" customHeight="1">
      <c r="B156" s="279"/>
      <c r="C156" s="304" t="s">
        <v>352</v>
      </c>
      <c r="D156" s="259"/>
      <c r="E156" s="259"/>
      <c r="F156" s="305" t="s">
        <v>333</v>
      </c>
      <c r="G156" s="259"/>
      <c r="H156" s="304" t="s">
        <v>366</v>
      </c>
      <c r="I156" s="304" t="s">
        <v>329</v>
      </c>
      <c r="J156" s="304">
        <v>50</v>
      </c>
      <c r="K156" s="300"/>
    </row>
    <row r="157" spans="2:11" ht="15" customHeight="1">
      <c r="B157" s="279"/>
      <c r="C157" s="304" t="s">
        <v>84</v>
      </c>
      <c r="D157" s="259"/>
      <c r="E157" s="259"/>
      <c r="F157" s="305" t="s">
        <v>327</v>
      </c>
      <c r="G157" s="259"/>
      <c r="H157" s="304" t="s">
        <v>388</v>
      </c>
      <c r="I157" s="304" t="s">
        <v>329</v>
      </c>
      <c r="J157" s="304" t="s">
        <v>389</v>
      </c>
      <c r="K157" s="300"/>
    </row>
    <row r="158" spans="2:11" ht="15" customHeight="1">
      <c r="B158" s="279"/>
      <c r="C158" s="304" t="s">
        <v>390</v>
      </c>
      <c r="D158" s="259"/>
      <c r="E158" s="259"/>
      <c r="F158" s="305" t="s">
        <v>327</v>
      </c>
      <c r="G158" s="259"/>
      <c r="H158" s="304" t="s">
        <v>391</v>
      </c>
      <c r="I158" s="304" t="s">
        <v>361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68" t="s">
        <v>392</v>
      </c>
      <c r="D163" s="368"/>
      <c r="E163" s="368"/>
      <c r="F163" s="368"/>
      <c r="G163" s="368"/>
      <c r="H163" s="368"/>
      <c r="I163" s="368"/>
      <c r="J163" s="368"/>
      <c r="K163" s="251"/>
    </row>
    <row r="164" spans="2:11" ht="17.25" customHeight="1">
      <c r="B164" s="250"/>
      <c r="C164" s="271" t="s">
        <v>321</v>
      </c>
      <c r="D164" s="271"/>
      <c r="E164" s="271"/>
      <c r="F164" s="271" t="s">
        <v>322</v>
      </c>
      <c r="G164" s="308"/>
      <c r="H164" s="309" t="s">
        <v>96</v>
      </c>
      <c r="I164" s="309" t="s">
        <v>54</v>
      </c>
      <c r="J164" s="271" t="s">
        <v>323</v>
      </c>
      <c r="K164" s="251"/>
    </row>
    <row r="165" spans="2:11" ht="17.25" customHeight="1">
      <c r="B165" s="252"/>
      <c r="C165" s="273" t="s">
        <v>324</v>
      </c>
      <c r="D165" s="273"/>
      <c r="E165" s="273"/>
      <c r="F165" s="274" t="s">
        <v>325</v>
      </c>
      <c r="G165" s="310"/>
      <c r="H165" s="311"/>
      <c r="I165" s="311"/>
      <c r="J165" s="273" t="s">
        <v>326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330</v>
      </c>
      <c r="D167" s="259"/>
      <c r="E167" s="259"/>
      <c r="F167" s="278" t="s">
        <v>327</v>
      </c>
      <c r="G167" s="259"/>
      <c r="H167" s="259" t="s">
        <v>366</v>
      </c>
      <c r="I167" s="259" t="s">
        <v>329</v>
      </c>
      <c r="J167" s="259">
        <v>120</v>
      </c>
      <c r="K167" s="300"/>
    </row>
    <row r="168" spans="2:11" ht="15" customHeight="1">
      <c r="B168" s="279"/>
      <c r="C168" s="259" t="s">
        <v>375</v>
      </c>
      <c r="D168" s="259"/>
      <c r="E168" s="259"/>
      <c r="F168" s="278" t="s">
        <v>327</v>
      </c>
      <c r="G168" s="259"/>
      <c r="H168" s="259" t="s">
        <v>376</v>
      </c>
      <c r="I168" s="259" t="s">
        <v>329</v>
      </c>
      <c r="J168" s="259" t="s">
        <v>377</v>
      </c>
      <c r="K168" s="300"/>
    </row>
    <row r="169" spans="2:11" ht="15" customHeight="1">
      <c r="B169" s="279"/>
      <c r="C169" s="259" t="s">
        <v>276</v>
      </c>
      <c r="D169" s="259"/>
      <c r="E169" s="259"/>
      <c r="F169" s="278" t="s">
        <v>327</v>
      </c>
      <c r="G169" s="259"/>
      <c r="H169" s="259" t="s">
        <v>393</v>
      </c>
      <c r="I169" s="259" t="s">
        <v>329</v>
      </c>
      <c r="J169" s="259" t="s">
        <v>377</v>
      </c>
      <c r="K169" s="300"/>
    </row>
    <row r="170" spans="2:11" ht="15" customHeight="1">
      <c r="B170" s="279"/>
      <c r="C170" s="259" t="s">
        <v>332</v>
      </c>
      <c r="D170" s="259"/>
      <c r="E170" s="259"/>
      <c r="F170" s="278" t="s">
        <v>333</v>
      </c>
      <c r="G170" s="259"/>
      <c r="H170" s="259" t="s">
        <v>393</v>
      </c>
      <c r="I170" s="259" t="s">
        <v>329</v>
      </c>
      <c r="J170" s="259">
        <v>50</v>
      </c>
      <c r="K170" s="300"/>
    </row>
    <row r="171" spans="2:11" ht="15" customHeight="1">
      <c r="B171" s="279"/>
      <c r="C171" s="259" t="s">
        <v>335</v>
      </c>
      <c r="D171" s="259"/>
      <c r="E171" s="259"/>
      <c r="F171" s="278" t="s">
        <v>327</v>
      </c>
      <c r="G171" s="259"/>
      <c r="H171" s="259" t="s">
        <v>393</v>
      </c>
      <c r="I171" s="259" t="s">
        <v>337</v>
      </c>
      <c r="J171" s="259"/>
      <c r="K171" s="300"/>
    </row>
    <row r="172" spans="2:11" ht="15" customHeight="1">
      <c r="B172" s="279"/>
      <c r="C172" s="259" t="s">
        <v>346</v>
      </c>
      <c r="D172" s="259"/>
      <c r="E172" s="259"/>
      <c r="F172" s="278" t="s">
        <v>333</v>
      </c>
      <c r="G172" s="259"/>
      <c r="H172" s="259" t="s">
        <v>393</v>
      </c>
      <c r="I172" s="259" t="s">
        <v>329</v>
      </c>
      <c r="J172" s="259">
        <v>50</v>
      </c>
      <c r="K172" s="300"/>
    </row>
    <row r="173" spans="2:11" ht="15" customHeight="1">
      <c r="B173" s="279"/>
      <c r="C173" s="259" t="s">
        <v>354</v>
      </c>
      <c r="D173" s="259"/>
      <c r="E173" s="259"/>
      <c r="F173" s="278" t="s">
        <v>333</v>
      </c>
      <c r="G173" s="259"/>
      <c r="H173" s="259" t="s">
        <v>393</v>
      </c>
      <c r="I173" s="259" t="s">
        <v>329</v>
      </c>
      <c r="J173" s="259">
        <v>50</v>
      </c>
      <c r="K173" s="300"/>
    </row>
    <row r="174" spans="2:11" ht="15" customHeight="1">
      <c r="B174" s="279"/>
      <c r="C174" s="259" t="s">
        <v>352</v>
      </c>
      <c r="D174" s="259"/>
      <c r="E174" s="259"/>
      <c r="F174" s="278" t="s">
        <v>333</v>
      </c>
      <c r="G174" s="259"/>
      <c r="H174" s="259" t="s">
        <v>393</v>
      </c>
      <c r="I174" s="259" t="s">
        <v>329</v>
      </c>
      <c r="J174" s="259">
        <v>50</v>
      </c>
      <c r="K174" s="300"/>
    </row>
    <row r="175" spans="2:11" ht="15" customHeight="1">
      <c r="B175" s="279"/>
      <c r="C175" s="259" t="s">
        <v>95</v>
      </c>
      <c r="D175" s="259"/>
      <c r="E175" s="259"/>
      <c r="F175" s="278" t="s">
        <v>327</v>
      </c>
      <c r="G175" s="259"/>
      <c r="H175" s="259" t="s">
        <v>394</v>
      </c>
      <c r="I175" s="259" t="s">
        <v>395</v>
      </c>
      <c r="J175" s="259"/>
      <c r="K175" s="300"/>
    </row>
    <row r="176" spans="2:11" ht="15" customHeight="1">
      <c r="B176" s="279"/>
      <c r="C176" s="259" t="s">
        <v>54</v>
      </c>
      <c r="D176" s="259"/>
      <c r="E176" s="259"/>
      <c r="F176" s="278" t="s">
        <v>327</v>
      </c>
      <c r="G176" s="259"/>
      <c r="H176" s="259" t="s">
        <v>396</v>
      </c>
      <c r="I176" s="259" t="s">
        <v>397</v>
      </c>
      <c r="J176" s="259">
        <v>1</v>
      </c>
      <c r="K176" s="300"/>
    </row>
    <row r="177" spans="2:11" ht="15" customHeight="1">
      <c r="B177" s="279"/>
      <c r="C177" s="259" t="s">
        <v>50</v>
      </c>
      <c r="D177" s="259"/>
      <c r="E177" s="259"/>
      <c r="F177" s="278" t="s">
        <v>327</v>
      </c>
      <c r="G177" s="259"/>
      <c r="H177" s="259" t="s">
        <v>398</v>
      </c>
      <c r="I177" s="259" t="s">
        <v>329</v>
      </c>
      <c r="J177" s="259">
        <v>20</v>
      </c>
      <c r="K177" s="300"/>
    </row>
    <row r="178" spans="2:11" ht="15" customHeight="1">
      <c r="B178" s="279"/>
      <c r="C178" s="259" t="s">
        <v>96</v>
      </c>
      <c r="D178" s="259"/>
      <c r="E178" s="259"/>
      <c r="F178" s="278" t="s">
        <v>327</v>
      </c>
      <c r="G178" s="259"/>
      <c r="H178" s="259" t="s">
        <v>399</v>
      </c>
      <c r="I178" s="259" t="s">
        <v>329</v>
      </c>
      <c r="J178" s="259">
        <v>255</v>
      </c>
      <c r="K178" s="300"/>
    </row>
    <row r="179" spans="2:11" ht="15" customHeight="1">
      <c r="B179" s="279"/>
      <c r="C179" s="259" t="s">
        <v>97</v>
      </c>
      <c r="D179" s="259"/>
      <c r="E179" s="259"/>
      <c r="F179" s="278" t="s">
        <v>327</v>
      </c>
      <c r="G179" s="259"/>
      <c r="H179" s="259" t="s">
        <v>292</v>
      </c>
      <c r="I179" s="259" t="s">
        <v>329</v>
      </c>
      <c r="J179" s="259">
        <v>10</v>
      </c>
      <c r="K179" s="300"/>
    </row>
    <row r="180" spans="2:11" ht="15" customHeight="1">
      <c r="B180" s="279"/>
      <c r="C180" s="259" t="s">
        <v>98</v>
      </c>
      <c r="D180" s="259"/>
      <c r="E180" s="259"/>
      <c r="F180" s="278" t="s">
        <v>327</v>
      </c>
      <c r="G180" s="259"/>
      <c r="H180" s="259" t="s">
        <v>400</v>
      </c>
      <c r="I180" s="259" t="s">
        <v>361</v>
      </c>
      <c r="J180" s="259"/>
      <c r="K180" s="300"/>
    </row>
    <row r="181" spans="2:11" ht="15" customHeight="1">
      <c r="B181" s="279"/>
      <c r="C181" s="259" t="s">
        <v>401</v>
      </c>
      <c r="D181" s="259"/>
      <c r="E181" s="259"/>
      <c r="F181" s="278" t="s">
        <v>327</v>
      </c>
      <c r="G181" s="259"/>
      <c r="H181" s="259" t="s">
        <v>402</v>
      </c>
      <c r="I181" s="259" t="s">
        <v>361</v>
      </c>
      <c r="J181" s="259"/>
      <c r="K181" s="300"/>
    </row>
    <row r="182" spans="2:11" ht="15" customHeight="1">
      <c r="B182" s="279"/>
      <c r="C182" s="259" t="s">
        <v>390</v>
      </c>
      <c r="D182" s="259"/>
      <c r="E182" s="259"/>
      <c r="F182" s="278" t="s">
        <v>327</v>
      </c>
      <c r="G182" s="259"/>
      <c r="H182" s="259" t="s">
        <v>403</v>
      </c>
      <c r="I182" s="259" t="s">
        <v>361</v>
      </c>
      <c r="J182" s="259"/>
      <c r="K182" s="300"/>
    </row>
    <row r="183" spans="2:11" ht="15" customHeight="1">
      <c r="B183" s="279"/>
      <c r="C183" s="259" t="s">
        <v>100</v>
      </c>
      <c r="D183" s="259"/>
      <c r="E183" s="259"/>
      <c r="F183" s="278" t="s">
        <v>333</v>
      </c>
      <c r="G183" s="259"/>
      <c r="H183" s="259" t="s">
        <v>404</v>
      </c>
      <c r="I183" s="259" t="s">
        <v>329</v>
      </c>
      <c r="J183" s="259">
        <v>50</v>
      </c>
      <c r="K183" s="300"/>
    </row>
    <row r="184" spans="2:11" ht="15" customHeight="1">
      <c r="B184" s="279"/>
      <c r="C184" s="259" t="s">
        <v>405</v>
      </c>
      <c r="D184" s="259"/>
      <c r="E184" s="259"/>
      <c r="F184" s="278" t="s">
        <v>333</v>
      </c>
      <c r="G184" s="259"/>
      <c r="H184" s="259" t="s">
        <v>406</v>
      </c>
      <c r="I184" s="259" t="s">
        <v>407</v>
      </c>
      <c r="J184" s="259"/>
      <c r="K184" s="300"/>
    </row>
    <row r="185" spans="2:11" ht="15" customHeight="1">
      <c r="B185" s="279"/>
      <c r="C185" s="259" t="s">
        <v>408</v>
      </c>
      <c r="D185" s="259"/>
      <c r="E185" s="259"/>
      <c r="F185" s="278" t="s">
        <v>333</v>
      </c>
      <c r="G185" s="259"/>
      <c r="H185" s="259" t="s">
        <v>409</v>
      </c>
      <c r="I185" s="259" t="s">
        <v>407</v>
      </c>
      <c r="J185" s="259"/>
      <c r="K185" s="300"/>
    </row>
    <row r="186" spans="2:11" ht="15" customHeight="1">
      <c r="B186" s="279"/>
      <c r="C186" s="259" t="s">
        <v>410</v>
      </c>
      <c r="D186" s="259"/>
      <c r="E186" s="259"/>
      <c r="F186" s="278" t="s">
        <v>333</v>
      </c>
      <c r="G186" s="259"/>
      <c r="H186" s="259" t="s">
        <v>411</v>
      </c>
      <c r="I186" s="259" t="s">
        <v>407</v>
      </c>
      <c r="J186" s="259"/>
      <c r="K186" s="300"/>
    </row>
    <row r="187" spans="2:11" ht="15" customHeight="1">
      <c r="B187" s="279"/>
      <c r="C187" s="312" t="s">
        <v>412</v>
      </c>
      <c r="D187" s="259"/>
      <c r="E187" s="259"/>
      <c r="F187" s="278" t="s">
        <v>333</v>
      </c>
      <c r="G187" s="259"/>
      <c r="H187" s="259" t="s">
        <v>413</v>
      </c>
      <c r="I187" s="259" t="s">
        <v>414</v>
      </c>
      <c r="J187" s="313" t="s">
        <v>415</v>
      </c>
      <c r="K187" s="300"/>
    </row>
    <row r="188" spans="2:11" ht="15" customHeight="1">
      <c r="B188" s="279"/>
      <c r="C188" s="264" t="s">
        <v>39</v>
      </c>
      <c r="D188" s="259"/>
      <c r="E188" s="259"/>
      <c r="F188" s="278" t="s">
        <v>327</v>
      </c>
      <c r="G188" s="259"/>
      <c r="H188" s="255" t="s">
        <v>416</v>
      </c>
      <c r="I188" s="259" t="s">
        <v>417</v>
      </c>
      <c r="J188" s="259"/>
      <c r="K188" s="300"/>
    </row>
    <row r="189" spans="2:11" ht="15" customHeight="1">
      <c r="B189" s="279"/>
      <c r="C189" s="264" t="s">
        <v>418</v>
      </c>
      <c r="D189" s="259"/>
      <c r="E189" s="259"/>
      <c r="F189" s="278" t="s">
        <v>327</v>
      </c>
      <c r="G189" s="259"/>
      <c r="H189" s="259" t="s">
        <v>419</v>
      </c>
      <c r="I189" s="259" t="s">
        <v>361</v>
      </c>
      <c r="J189" s="259"/>
      <c r="K189" s="300"/>
    </row>
    <row r="190" spans="2:11" ht="15" customHeight="1">
      <c r="B190" s="279"/>
      <c r="C190" s="264" t="s">
        <v>420</v>
      </c>
      <c r="D190" s="259"/>
      <c r="E190" s="259"/>
      <c r="F190" s="278" t="s">
        <v>327</v>
      </c>
      <c r="G190" s="259"/>
      <c r="H190" s="259" t="s">
        <v>421</v>
      </c>
      <c r="I190" s="259" t="s">
        <v>361</v>
      </c>
      <c r="J190" s="259"/>
      <c r="K190" s="300"/>
    </row>
    <row r="191" spans="2:11" ht="15" customHeight="1">
      <c r="B191" s="279"/>
      <c r="C191" s="264" t="s">
        <v>422</v>
      </c>
      <c r="D191" s="259"/>
      <c r="E191" s="259"/>
      <c r="F191" s="278" t="s">
        <v>333</v>
      </c>
      <c r="G191" s="259"/>
      <c r="H191" s="259" t="s">
        <v>423</v>
      </c>
      <c r="I191" s="259" t="s">
        <v>361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368" t="s">
        <v>424</v>
      </c>
      <c r="D197" s="368"/>
      <c r="E197" s="368"/>
      <c r="F197" s="368"/>
      <c r="G197" s="368"/>
      <c r="H197" s="368"/>
      <c r="I197" s="368"/>
      <c r="J197" s="368"/>
      <c r="K197" s="251"/>
    </row>
    <row r="198" spans="2:11" ht="25.5" customHeight="1">
      <c r="B198" s="250"/>
      <c r="C198" s="315" t="s">
        <v>425</v>
      </c>
      <c r="D198" s="315"/>
      <c r="E198" s="315"/>
      <c r="F198" s="315" t="s">
        <v>426</v>
      </c>
      <c r="G198" s="316"/>
      <c r="H198" s="373" t="s">
        <v>427</v>
      </c>
      <c r="I198" s="373"/>
      <c r="J198" s="373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417</v>
      </c>
      <c r="D200" s="259"/>
      <c r="E200" s="259"/>
      <c r="F200" s="278" t="s">
        <v>40</v>
      </c>
      <c r="G200" s="259"/>
      <c r="H200" s="370" t="s">
        <v>428</v>
      </c>
      <c r="I200" s="370"/>
      <c r="J200" s="370"/>
      <c r="K200" s="300"/>
    </row>
    <row r="201" spans="2:11" ht="15" customHeight="1">
      <c r="B201" s="279"/>
      <c r="C201" s="285"/>
      <c r="D201" s="259"/>
      <c r="E201" s="259"/>
      <c r="F201" s="278" t="s">
        <v>41</v>
      </c>
      <c r="G201" s="259"/>
      <c r="H201" s="370" t="s">
        <v>429</v>
      </c>
      <c r="I201" s="370"/>
      <c r="J201" s="370"/>
      <c r="K201" s="300"/>
    </row>
    <row r="202" spans="2:11" ht="15" customHeight="1">
      <c r="B202" s="279"/>
      <c r="C202" s="285"/>
      <c r="D202" s="259"/>
      <c r="E202" s="259"/>
      <c r="F202" s="278" t="s">
        <v>44</v>
      </c>
      <c r="G202" s="259"/>
      <c r="H202" s="370" t="s">
        <v>430</v>
      </c>
      <c r="I202" s="370"/>
      <c r="J202" s="370"/>
      <c r="K202" s="300"/>
    </row>
    <row r="203" spans="2:11" ht="15" customHeight="1">
      <c r="B203" s="279"/>
      <c r="C203" s="259"/>
      <c r="D203" s="259"/>
      <c r="E203" s="259"/>
      <c r="F203" s="278" t="s">
        <v>42</v>
      </c>
      <c r="G203" s="259"/>
      <c r="H203" s="370" t="s">
        <v>431</v>
      </c>
      <c r="I203" s="370"/>
      <c r="J203" s="370"/>
      <c r="K203" s="300"/>
    </row>
    <row r="204" spans="2:11" ht="15" customHeight="1">
      <c r="B204" s="279"/>
      <c r="C204" s="259"/>
      <c r="D204" s="259"/>
      <c r="E204" s="259"/>
      <c r="F204" s="278" t="s">
        <v>43</v>
      </c>
      <c r="G204" s="259"/>
      <c r="H204" s="370" t="s">
        <v>432</v>
      </c>
      <c r="I204" s="370"/>
      <c r="J204" s="370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373</v>
      </c>
      <c r="D206" s="259"/>
      <c r="E206" s="259"/>
      <c r="F206" s="278" t="s">
        <v>73</v>
      </c>
      <c r="G206" s="259"/>
      <c r="H206" s="370" t="s">
        <v>433</v>
      </c>
      <c r="I206" s="370"/>
      <c r="J206" s="370"/>
      <c r="K206" s="300"/>
    </row>
    <row r="207" spans="2:11" ht="15" customHeight="1">
      <c r="B207" s="279"/>
      <c r="C207" s="285"/>
      <c r="D207" s="259"/>
      <c r="E207" s="259"/>
      <c r="F207" s="278" t="s">
        <v>270</v>
      </c>
      <c r="G207" s="259"/>
      <c r="H207" s="370" t="s">
        <v>271</v>
      </c>
      <c r="I207" s="370"/>
      <c r="J207" s="370"/>
      <c r="K207" s="300"/>
    </row>
    <row r="208" spans="2:11" ht="15" customHeight="1">
      <c r="B208" s="279"/>
      <c r="C208" s="259"/>
      <c r="D208" s="259"/>
      <c r="E208" s="259"/>
      <c r="F208" s="278" t="s">
        <v>268</v>
      </c>
      <c r="G208" s="259"/>
      <c r="H208" s="370" t="s">
        <v>434</v>
      </c>
      <c r="I208" s="370"/>
      <c r="J208" s="370"/>
      <c r="K208" s="300"/>
    </row>
    <row r="209" spans="2:11" ht="15" customHeight="1">
      <c r="B209" s="317"/>
      <c r="C209" s="285"/>
      <c r="D209" s="285"/>
      <c r="E209" s="285"/>
      <c r="F209" s="278" t="s">
        <v>272</v>
      </c>
      <c r="G209" s="264"/>
      <c r="H209" s="374" t="s">
        <v>273</v>
      </c>
      <c r="I209" s="374"/>
      <c r="J209" s="374"/>
      <c r="K209" s="318"/>
    </row>
    <row r="210" spans="2:11" ht="15" customHeight="1">
      <c r="B210" s="317"/>
      <c r="C210" s="285"/>
      <c r="D210" s="285"/>
      <c r="E210" s="285"/>
      <c r="F210" s="278" t="s">
        <v>274</v>
      </c>
      <c r="G210" s="264"/>
      <c r="H210" s="374" t="s">
        <v>435</v>
      </c>
      <c r="I210" s="374"/>
      <c r="J210" s="374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397</v>
      </c>
      <c r="D212" s="285"/>
      <c r="E212" s="285"/>
      <c r="F212" s="278">
        <v>1</v>
      </c>
      <c r="G212" s="264"/>
      <c r="H212" s="374" t="s">
        <v>436</v>
      </c>
      <c r="I212" s="374"/>
      <c r="J212" s="374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374" t="s">
        <v>437</v>
      </c>
      <c r="I213" s="374"/>
      <c r="J213" s="374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374" t="s">
        <v>438</v>
      </c>
      <c r="I214" s="374"/>
      <c r="J214" s="374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374" t="s">
        <v>439</v>
      </c>
      <c r="I215" s="374"/>
      <c r="J215" s="374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PC-VIKTOR\Viktor Vaidis</dc:creator>
  <cp:keywords/>
  <dc:description/>
  <cp:lastModifiedBy>Špilarová Eva</cp:lastModifiedBy>
  <dcterms:created xsi:type="dcterms:W3CDTF">2018-01-30T12:45:02Z</dcterms:created>
  <dcterms:modified xsi:type="dcterms:W3CDTF">2018-02-13T09:07:25Z</dcterms:modified>
  <cp:category/>
  <cp:version/>
  <cp:contentType/>
  <cp:contentStatus/>
</cp:coreProperties>
</file>