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510" yWindow="540" windowWidth="13095" windowHeight="9150" activeTab="0"/>
  </bookViews>
  <sheets>
    <sheet name="Rekapitulace stavby" sheetId="1" r:id="rId1"/>
    <sheet name="0080 - PLZEŇ - SILNICE II..." sheetId="2" r:id="rId2"/>
    <sheet name="101 - KOMUNIKACE" sheetId="3" r:id="rId3"/>
    <sheet name="SO 401 - VEŘEJNÉ OSVĚTLENÍ" sheetId="4" r:id="rId4"/>
    <sheet name="Pokyny pro vyplnění" sheetId="5" r:id="rId5"/>
  </sheets>
  <definedNames>
    <definedName name="_xlnm._FilterDatabase" localSheetId="1" hidden="1">'0080 - PLZEŇ - SILNICE II...'!$C$72:$K$80</definedName>
    <definedName name="_xlnm._FilterDatabase" localSheetId="2" hidden="1">'101 - KOMUNIKACE'!$C$83:$K$275</definedName>
    <definedName name="_xlnm._FilterDatabase" localSheetId="3" hidden="1">'SO 401 - VEŘEJNÉ OSVĚTLENÍ'!$C$78:$K$119</definedName>
    <definedName name="_xlnm.Print_Area" localSheetId="1">'0080 - PLZEŇ - SILNICE II...'!$C$4:$J$34,'0080 - PLZEŇ - SILNICE II...'!$C$40:$J$56,'0080 - PLZEŇ - SILNICE II...'!$C$62:$K$80</definedName>
    <definedName name="_xlnm.Print_Area" localSheetId="2">'101 - KOMUNIKACE'!$C$4:$J$36,'101 - KOMUNIKACE'!$C$42:$J$65,'101 - KOMUNIKACE'!$C$71:$K$275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Area" localSheetId="3">'SO 401 - VEŘEJNÉ OSVĚTLENÍ'!$C$4:$J$36,'SO 401 - VEŘEJNÉ OSVĚTLENÍ'!$C$42:$J$60,'SO 401 - VEŘEJNÉ OSVĚTLENÍ'!$C$66:$K$119</definedName>
    <definedName name="_xlnm.Print_Titles" localSheetId="0">'Rekapitulace stavby'!$49:$49</definedName>
    <definedName name="_xlnm.Print_Titles" localSheetId="1">'0080 - PLZEŇ - SILNICE II...'!$72:$72</definedName>
    <definedName name="_xlnm.Print_Titles" localSheetId="2">'101 - KOMUNIKACE'!$83:$83</definedName>
    <definedName name="_xlnm.Print_Titles" localSheetId="3">'SO 401 - VEŘEJNÉ OSVĚTLENÍ'!$78:$78</definedName>
  </definedNames>
  <calcPr calcId="145621"/>
</workbook>
</file>

<file path=xl/sharedStrings.xml><?xml version="1.0" encoding="utf-8"?>
<sst xmlns="http://schemas.openxmlformats.org/spreadsheetml/2006/main" count="3571" uniqueCount="793">
  <si>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</si>
  <si>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</si>
  <si>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</si>
  <si>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</si>
  <si>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</si>
  <si>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</si>
  <si>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</si>
  <si>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{3ef31804-3126-43dd-8538-718bd7ccd611}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</si>
  <si>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</si>
  <si>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</si>
  <si>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</si>
  <si>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</si>
  <si>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</si>
  <si>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</si>
  <si>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</si>
  <si>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</si>
  <si>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</si>
  <si>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0080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</si>
  <si>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</si>
  <si>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</si>
  <si>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PLZEŇ - SILNICE III/18032 ULICE 17. LISTOPADU DOČASNÁ ÚPRAVA SMĚROVÉHO OBLOUKU</t>
  </si>
  <si>
    <t>KSO:</t>
  </si>
  <si>
    <t>CC-CZ:</t>
  </si>
  <si>
    <t>Místo:</t>
  </si>
  <si>
    <t xml:space="preserve"> </t>
  </si>
  <si>
    <t>Datum:</t>
  </si>
  <si>
    <t>22. 5. 2017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</si>
  <si>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</si>
  <si>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</si>
  <si>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</si>
  <si>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</si>
  <si>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</si>
  <si>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</si>
  <si>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</si>
  <si>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</si>
  <si>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</si>
  <si>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</si>
  <si>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</si>
  <si>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</si>
  <si>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</si>
  <si>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</si>
  <si>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</si>
  <si>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</si>
  <si>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</si>
  <si>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</si>
  <si>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</si>
  <si>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</si>
  <si>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</si>
  <si>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</si>
  <si>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</si>
  <si>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</si>
  <si>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</si>
  <si>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</si>
  <si>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</si>
  <si>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</si>
  <si>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</si>
  <si>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</si>
  <si>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</si>
  <si>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</si>
  <si>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</si>
  <si>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</si>
  <si>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</si>
  <si>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</si>
  <si>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</si>
  <si>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</si>
  <si>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</si>
  <si>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</si>
  <si>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</si>
  <si>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</si>
  <si>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</si>
  <si>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</si>
  <si>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</si>
  <si>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</si>
  <si>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</si>
  <si>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</si>
  <si>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</si>
  <si>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101</t>
  </si>
  <si>
    <t>KOMUNIKACE</t>
  </si>
  <si>
    <t>{4a914f69-28bc-4d2a-b030-df5233df4676}</t>
  </si>
  <si>
    <t>2</t>
  </si>
  <si>
    <t>SO 401</t>
  </si>
  <si>
    <t>VEŘEJNÉ OSVĚTLENÍ</t>
  </si>
  <si>
    <t>{2382167e-584e-4de0-be69-4850c14446b8}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</si>
  <si>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</si>
  <si>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</si>
  <si>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</si>
  <si>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</si>
  <si>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</si>
  <si>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</si>
  <si>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</si>
  <si>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</si>
  <si>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</si>
  <si>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</si>
  <si>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</si>
  <si>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</si>
  <si>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</si>
  <si>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</si>
  <si>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</si>
  <si>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</si>
  <si>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</si>
  <si>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</si>
  <si>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</si>
  <si>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</si>
  <si>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</si>
  <si>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</si>
  <si>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</si>
  <si>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</si>
  <si>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</si>
  <si>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</si>
  <si>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</si>
  <si>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</si>
  <si>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</si>
  <si>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</si>
  <si>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</si>
  <si>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</si>
  <si>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</si>
  <si>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</si>
  <si>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</si>
  <si>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012103000</t>
  </si>
  <si>
    <t>Průzkumné, geodetické a projektové práce geodetické práce před výstavbou</t>
  </si>
  <si>
    <t>kpl</t>
  </si>
  <si>
    <t>CS ÚRS 2017 01</t>
  </si>
  <si>
    <t>1024</t>
  </si>
  <si>
    <t>-1323833513</t>
  </si>
  <si>
    <t>012303000</t>
  </si>
  <si>
    <t>Průzkumné, geodetické a projektové práce geodetické práce po výstavbě</t>
  </si>
  <si>
    <t>-971093060</t>
  </si>
  <si>
    <t>3</t>
  </si>
  <si>
    <t>012403000</t>
  </si>
  <si>
    <t>Průzkumné, geodetické a projektové práce geodetické práce kartografické práce</t>
  </si>
  <si>
    <t>-109743023</t>
  </si>
  <si>
    <t>VRN3</t>
  </si>
  <si>
    <t>Zařízení staveniště</t>
  </si>
  <si>
    <t>4</t>
  </si>
  <si>
    <t>034403000</t>
  </si>
  <si>
    <t>Zařízení staveniště zabezpečení staveniště dopravní značení na staveništi</t>
  </si>
  <si>
    <t>-216267331</t>
  </si>
  <si>
    <t>Objekt:</t>
  </si>
  <si>
    <t>101 - KOMUNIKACE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</si>
  <si>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</si>
  <si>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</si>
  <si>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</si>
  <si>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</si>
  <si>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</si>
  <si>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</si>
  <si>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</si>
  <si>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</si>
  <si>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>HSV</t>
  </si>
  <si>
    <t>Práce a dodávky HSV</t>
  </si>
  <si>
    <t>Zemní práce</t>
  </si>
  <si>
    <t>103111200</t>
  </si>
  <si>
    <t xml:space="preserve">dodávka ornice - naložení v deponii , přivezení na místo, složení ornice na místo určení 
</t>
  </si>
  <si>
    <t>m3</t>
  </si>
  <si>
    <t>1008199758</t>
  </si>
  <si>
    <t>VV</t>
  </si>
  <si>
    <t>540*0,1</t>
  </si>
  <si>
    <t>113107141</t>
  </si>
  <si>
    <t>Odstranění podkladů nebo krytů s přemístěním hmot na skládku na vzdálenost do 3 m nebo s naložením na dopravní prostředek v ploše jednotlivě do 50 m2 živičných, o tl. vrstvy do 50 mm</t>
  </si>
  <si>
    <t>m2</t>
  </si>
  <si>
    <t>221695345</t>
  </si>
  <si>
    <t>P</t>
  </si>
  <si>
    <t xml:space="preserve">Poznámka k položce:
odstranění povrchu smíšené stezky
</t>
  </si>
  <si>
    <t>113107185</t>
  </si>
  <si>
    <t>Odstranění podkladů nebo krytů s přemístěním hmot na skládku na vzdálenost do 20 m nebo s naložením na dopravní prostředek v ploše jednotlivě přes 50 m2 do 200 m2 živičných, o tl. vrstvy přes 200 do 250 mm</t>
  </si>
  <si>
    <t>1338011258</t>
  </si>
  <si>
    <t>113107213</t>
  </si>
  <si>
    <t>Odstranění podkladů nebo krytů s přemístěním hmot na skládku na vzdálenost do 20 m nebo s naložením na dopravní prostředek v ploše jednotlivě přes 200 m2 z kameniva těženého, o tl. vrstvy přes 200 do 300 mm</t>
  </si>
  <si>
    <t>1637633591</t>
  </si>
  <si>
    <t>Poznámka k položce:
podkladní vrstvy stáv. vozovky silnice</t>
  </si>
  <si>
    <t>113107222</t>
  </si>
  <si>
    <t>Odstranění podkladů nebo krytů s přemístěním hmot na skládku na vzdálenost do 20 m nebo s naložením na dopravní prostředek v ploše jednotlivě přes 200 m2 z kameniva hrubého drceného, o tl. vrstvy přes 100 do 200 mm</t>
  </si>
  <si>
    <t>-1235725770</t>
  </si>
  <si>
    <t>Poznámka k položce:
odstraběí podkladu ze smíšené stezky</t>
  </si>
  <si>
    <t>6</t>
  </si>
  <si>
    <t>113154113</t>
  </si>
  <si>
    <t>Frézování živičného podkladu nebo krytu s naložením na dopravní prostředek plochy do 500 m2 bez překážek v trase pruhu šířky do 0,5 m, tloušťky vrstvy 50 mm</t>
  </si>
  <si>
    <t>-1630812748</t>
  </si>
  <si>
    <t>Poznámka k položce:
frézování pro zámkování as. vrstev - tl. 50mm pro vrstvu ACP16+</t>
  </si>
  <si>
    <t>7</t>
  </si>
  <si>
    <t>113154124</t>
  </si>
  <si>
    <t>Frézování živičného podkladu nebo krytu s naložením na dopravní prostředek plochy do 500 m2 bez překážek v trase pruhu šířky přes 0,5 m do 1 m, tloušťky vrstvy 100 mm</t>
  </si>
  <si>
    <t>-17462816</t>
  </si>
  <si>
    <t>Poznámka k položce:
frézování pro zámkování asf. vrstev  šířka 1,0m - tl. 60mm pro vrstvu ACL16+</t>
  </si>
  <si>
    <t>8</t>
  </si>
  <si>
    <t>113154263</t>
  </si>
  <si>
    <t>Frézování živičného podkladu nebo krytu s naložením na dopravní prostředek plochy přes 500 do 1 000 m2 s překážkami v trase pruhu šířky přes 1 m do 2 m, tloušťky vrstvy 50 mm</t>
  </si>
  <si>
    <t>1661494127</t>
  </si>
  <si>
    <t xml:space="preserve">Poznámka k položce:
frézování stáv. krytu - před pokládkou obrusné vrstvy </t>
  </si>
  <si>
    <t>9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</si>
  <si>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</si>
  <si>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</si>
  <si>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</si>
  <si>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-704250526</t>
  </si>
  <si>
    <t>92,5+95</t>
  </si>
  <si>
    <t>10</t>
  </si>
  <si>
    <t>113203111</t>
  </si>
  <si>
    <t>Vytrhání obrub s vybouráním lože, s přemístěním hmot na skládku na vzdálenost do 3 m nebo s naložením na dopravní prostředek z dlažebních kostek</t>
  </si>
  <si>
    <t>-1883924054</t>
  </si>
  <si>
    <t>přídlažba</t>
  </si>
  <si>
    <t>podél smíšené stezky</t>
  </si>
  <si>
    <t>11</t>
  </si>
  <si>
    <t>Součet</t>
  </si>
  <si>
    <t>122202202</t>
  </si>
  <si>
    <t>Odkopávky a prokopávky nezapažené pro silnice s přemístěním výkopku v příčných profilech na vzdálenost do 15 m nebo s naložením na dopravní prostředek v hornině tř. 3 přes 100 do 1 000 m3</t>
  </si>
  <si>
    <t>-1664944718</t>
  </si>
  <si>
    <t>Poznámka k položce:
výpočet dle příčných řezů</t>
  </si>
  <si>
    <t>12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</si>
  <si>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</si>
  <si>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</si>
  <si>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613904346</t>
  </si>
  <si>
    <t>13</t>
  </si>
  <si>
    <t>132201201</t>
  </si>
  <si>
    <t>Hloubení zapažených i nezapažených rýh šířky přes 600 do 2 000 mm s urovnáním dna do předepsaného profilu a spádu v hornině tř. 3 do 100 m3</t>
  </si>
  <si>
    <t>1068785923</t>
  </si>
  <si>
    <t>Poznámka k položce:
výkop pro UV</t>
  </si>
  <si>
    <t>3,5*2*0,8</t>
  </si>
  <si>
    <t>14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</si>
  <si>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</si>
  <si>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</si>
  <si>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1727360884</t>
  </si>
  <si>
    <t>214,5+5,6-75</t>
  </si>
  <si>
    <t>171101103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</si>
  <si>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96 do 100 % PS</t>
  </si>
  <si>
    <t>443614092</t>
  </si>
  <si>
    <t>Poznámka k položce:
zásyp výkopu po stáv. konstrukcích ružené části vozovky</t>
  </si>
  <si>
    <t>188*0,4</t>
  </si>
  <si>
    <t>16</t>
  </si>
  <si>
    <t>171201211</t>
  </si>
  <si>
    <t>Uložení sypaniny poplatek za uložení sypaniny na skládce (skládkovné)</t>
  </si>
  <si>
    <t>t</t>
  </si>
  <si>
    <t>-1961375461</t>
  </si>
  <si>
    <t>238*2 'Přepočtené koeficientem množství</t>
  </si>
  <si>
    <t>17</t>
  </si>
  <si>
    <t>174101101</t>
  </si>
  <si>
    <t>Zásyp sypaninou z jakékoliv horniny s uložením výkopku ve vrstvách se zhutněním jam, šachet, rýh nebo kolem objektů v těchto vykopávkách</t>
  </si>
  <si>
    <t>-1641367199</t>
  </si>
  <si>
    <t xml:space="preserve">Poznámka k položce:
ZÁSYP PŘÍPOJEK ŠDb 0-63 </t>
  </si>
  <si>
    <t>1,2*0,8*3,5</t>
  </si>
  <si>
    <t>18</t>
  </si>
  <si>
    <t>M</t>
  </si>
  <si>
    <t>583441970</t>
  </si>
  <si>
    <t>štěrkodrť frakce 0-63</t>
  </si>
  <si>
    <t>-5170090</t>
  </si>
  <si>
    <t xml:space="preserve">Poznámka k položce:
zásyp výkopu přípojky
</t>
  </si>
  <si>
    <t>3,36*2 'Přepočtené koeficientem množství</t>
  </si>
  <si>
    <t>19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</si>
  <si>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</si>
  <si>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</si>
  <si>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-338576493</t>
  </si>
  <si>
    <t>0,35*3,5</t>
  </si>
  <si>
    <t>20</t>
  </si>
  <si>
    <t>583373020</t>
  </si>
  <si>
    <t>štěrkopísek frakce 0-16</t>
  </si>
  <si>
    <t>1888425778</t>
  </si>
  <si>
    <t>1,225*2 'Přepočtené koeficientem množství</t>
  </si>
  <si>
    <t>181102301</t>
  </si>
  <si>
    <t>Úprava pláně na stavbách dálnic v zářezech mimo skalních bez zhutnění</t>
  </si>
  <si>
    <t>1038484624</t>
  </si>
  <si>
    <t>trávníky včetně v místě rušené vozovky</t>
  </si>
  <si>
    <t>540</t>
  </si>
  <si>
    <t>22</t>
  </si>
  <si>
    <t>181102302</t>
  </si>
  <si>
    <t>Úprava pláně na stavbách dálnic v zářezech mimo skalních se zhutněním</t>
  </si>
  <si>
    <t>1388483101</t>
  </si>
  <si>
    <t>vozovka</t>
  </si>
  <si>
    <t>210</t>
  </si>
  <si>
    <t>smíšená stezka</t>
  </si>
  <si>
    <t>28</t>
  </si>
  <si>
    <t>23</t>
  </si>
  <si>
    <t>181301111</t>
  </si>
  <si>
    <t>Rozprostření a urovnání ornice v rovině nebo ve svahu sklonu do 1:5 při souvislé ploše přes 500 m2, tl. vrstvy do 100 mm</t>
  </si>
  <si>
    <t>1176355636</t>
  </si>
  <si>
    <t>24</t>
  </si>
  <si>
    <t>181411131</t>
  </si>
  <si>
    <t>Založení trávníku na půdě předem připravené plochy do 1000 m2 výsevem včetně utažení parkového v rovině nebo na svahu do 1:5</t>
  </si>
  <si>
    <t>29266083</t>
  </si>
  <si>
    <t>25</t>
  </si>
  <si>
    <t>005724100</t>
  </si>
  <si>
    <t>osivo směs travní parková</t>
  </si>
  <si>
    <t>kg</t>
  </si>
  <si>
    <t>587417326</t>
  </si>
  <si>
    <t>540*0,015 'Přepočtené koeficientem množství</t>
  </si>
  <si>
    <t>26</t>
  </si>
  <si>
    <t>999100100</t>
  </si>
  <si>
    <t>Sanace - Výměna nevhodné podložní zeminy (odkop zeminy, odvoz, skládkovné, dovoz vhodného materiálu - LOMOVÝ KÁMEN 0-125   TL. MIN 300mm  
 vč. nákupu, pokládka se zhutněním)</t>
  </si>
  <si>
    <t>-2078357204</t>
  </si>
  <si>
    <t>210*0,3</t>
  </si>
  <si>
    <t>Zakládání</t>
  </si>
  <si>
    <t>27</t>
  </si>
  <si>
    <t>213141112</t>
  </si>
  <si>
    <t>Zřízení vrstvy z geotextilie filtrační, separační, odvodňovací, ochranné, výztužné nebo protierozní v rovině nebo ve sklonu do 1:5, šířky přes 3 do 6 m</t>
  </si>
  <si>
    <t>-1041603330</t>
  </si>
  <si>
    <t xml:space="preserve">Poznámka k položce:
sanace - sepační geotextilie
</t>
  </si>
  <si>
    <t>693110620</t>
  </si>
  <si>
    <t>geotextilie z polyesterových vláken netkaná, 300 g/m2, šíře 200 cm</t>
  </si>
  <si>
    <t>1067281554</t>
  </si>
  <si>
    <t>210*1,15 'Přepočtené koeficientem množství</t>
  </si>
  <si>
    <t>Vodorovné konstrukce</t>
  </si>
  <si>
    <t>29</t>
  </si>
  <si>
    <t>451572111</t>
  </si>
  <si>
    <t>Lože pod potrubí, stoky a drobné objekty v otevřeném výkopu z kameniva drobného těženého 0 až 4 mm</t>
  </si>
  <si>
    <t>-1933511252</t>
  </si>
  <si>
    <t>0,1*3,5*0,8</t>
  </si>
  <si>
    <t>Komunikace pozemní</t>
  </si>
  <si>
    <t>30</t>
  </si>
  <si>
    <t>564861111</t>
  </si>
  <si>
    <t>Podklad ze štěrkodrti ŠD s rozprostřením a zhutněním, po zhutnění tl. 200 mm</t>
  </si>
  <si>
    <t>-88096701</t>
  </si>
  <si>
    <t>Poznámka k položce:
PODKLADNÍ VRSTVA SMÍŠENÁ STEZKA</t>
  </si>
  <si>
    <t>31</t>
  </si>
  <si>
    <t>564861113</t>
  </si>
  <si>
    <t>Podklad ze štěrkodrti ŠD s rozprostřením a zhutněním, po zhutnění tl. 220 mm</t>
  </si>
  <si>
    <t>-1587833047</t>
  </si>
  <si>
    <t>210*1,1 'Přepočtené koeficientem množství</t>
  </si>
  <si>
    <t>32</t>
  </si>
  <si>
    <t>564921411</t>
  </si>
  <si>
    <t>Podklad nebo podsyp z asfaltového recyklátu s rozprostřením a zhutněním, po zhutnění tl. 60 mm</t>
  </si>
  <si>
    <t>-1561723607</t>
  </si>
  <si>
    <t>Poznámka k položce:
PODKLADNÍ VRSTVA CYKLOSTEZKY-DODÁVKA MATERÍLU ZE STAVBY (FRÉZOVANÝ ASF.)</t>
  </si>
  <si>
    <t>33</t>
  </si>
  <si>
    <t>565135111</t>
  </si>
  <si>
    <t>Asfaltový beton vrstva podkladní ACP 16 (obalované kamenivo střednězrnné - OKS) s rozprostřením a zhutněním v pruhu šířky do 3 m, po zhutnění tl. 50 mm</t>
  </si>
  <si>
    <t>-1257527223</t>
  </si>
  <si>
    <t>NOVÁ KONSTRUKCE</t>
  </si>
  <si>
    <t>PODÉLNÝ PRUH (ZÁMKOVÁNÍ ASF. VRSTEV)</t>
  </si>
  <si>
    <t>63*0,2</t>
  </si>
  <si>
    <t>34</t>
  </si>
  <si>
    <t>567122113</t>
  </si>
  <si>
    <t>Podklad ze směsi stmelené cementem SC bez dilatačních spár, s rozprostřením a zhutněním SC C 8/10 (KSC I), po zhutnění tl. 140 mm</t>
  </si>
  <si>
    <t>853210993</t>
  </si>
  <si>
    <t>210*1,05 'Přepočtené koeficientem množství</t>
  </si>
  <si>
    <t>35</t>
  </si>
  <si>
    <t>573211112</t>
  </si>
  <si>
    <t>Postřik spojovací PS bez posypu kamenivem z asfaltu silničního, v množství 0,70 kg/m2</t>
  </si>
  <si>
    <t>-683440721</t>
  </si>
  <si>
    <t>36</t>
  </si>
  <si>
    <t>577133111</t>
  </si>
  <si>
    <t>Asfaltový beton vrstva obrusná ACO 8 (ABJ) s rozprostřením a se zhutněním z nemodifikovaného asfaltu v pruhu šířky do 3 m, po zhutnění tl. 40 mm</t>
  </si>
  <si>
    <t>-496507742</t>
  </si>
  <si>
    <t>Poznámka k položce:
POVRCH SMÍŠENÁ STEZKA</t>
  </si>
  <si>
    <t>37</t>
  </si>
  <si>
    <t>577144111</t>
  </si>
  <si>
    <t>Asfaltový beton vrstva obrusná ACO 11 (ABS) s rozprostřením a se zhutněním z nemodifikovaného asfaltu v pruhu šířky do 3 m tř. I, po zhutnění tl. 50 mm</t>
  </si>
  <si>
    <t>-404289436</t>
  </si>
  <si>
    <t>OBRUS STÁV. VOZOVKA</t>
  </si>
  <si>
    <t>475</t>
  </si>
  <si>
    <t>38</t>
  </si>
  <si>
    <t>577155112</t>
  </si>
  <si>
    <t>Asfaltový beton vrstva ložní ACL 16 (ABH) s rozprostřením a zhutněním z nemodifikovaného asfaltu v pruhu šířky do 3 m, po zhutnění tl. 60 mm</t>
  </si>
  <si>
    <t>-894008907</t>
  </si>
  <si>
    <t>63*1</t>
  </si>
  <si>
    <t>39</t>
  </si>
  <si>
    <t>00001</t>
  </si>
  <si>
    <t>Odstranění uliční vpusti</t>
  </si>
  <si>
    <t>kus</t>
  </si>
  <si>
    <t>512</t>
  </si>
  <si>
    <t>-2146984096</t>
  </si>
  <si>
    <t>Trubní vedení</t>
  </si>
  <si>
    <t>40</t>
  </si>
  <si>
    <t>871313121</t>
  </si>
  <si>
    <t>Montáž kanalizačního potrubí z plastů z tvrdého PVC těsněných gumovým kroužkem v otevřeném výkopu ve sklonu do 20 % DN 160</t>
  </si>
  <si>
    <t>-39866978</t>
  </si>
  <si>
    <t>41</t>
  </si>
  <si>
    <t>286114730</t>
  </si>
  <si>
    <t>trubka kanalizační plastová PVC KG DN 160x1000 mm SN 10</t>
  </si>
  <si>
    <t>-2055397571</t>
  </si>
  <si>
    <t>42</t>
  </si>
  <si>
    <t>877310310</t>
  </si>
  <si>
    <t>Montáž tvarovek na kanalizačním plastovém potrubí z polypropylenu PP hladkého plnostěnného kolen DN 150</t>
  </si>
  <si>
    <t>985923204</t>
  </si>
  <si>
    <t>Poznámka k položce:
dopojení na stáv. přípojky a odbočky</t>
  </si>
  <si>
    <t>43</t>
  </si>
  <si>
    <t>286171820</t>
  </si>
  <si>
    <t>koleno kanalizační PP SN 16 45 ° DN 150</t>
  </si>
  <si>
    <t>-1045113304</t>
  </si>
  <si>
    <t>44</t>
  </si>
  <si>
    <t>895941111</t>
  </si>
  <si>
    <t>Zřízení vpusti kanalizační uliční z betonových dílců typ UV-50 normální</t>
  </si>
  <si>
    <t>-593743480</t>
  </si>
  <si>
    <t>45</t>
  </si>
  <si>
    <t>592238520</t>
  </si>
  <si>
    <t>dno betonové pro uliční vpusť s kalovou prohlubní 45x30x5 cm</t>
  </si>
  <si>
    <t>1017974891</t>
  </si>
  <si>
    <t>46</t>
  </si>
  <si>
    <t>592238540</t>
  </si>
  <si>
    <t>skruž betonová pro uliční vpusť s výtokovým otvorem PVC, 45x35x5 cm</t>
  </si>
  <si>
    <t>887489670</t>
  </si>
  <si>
    <t>47</t>
  </si>
  <si>
    <t>592238580</t>
  </si>
  <si>
    <t>skruž betonová pro uliční vpusť horní 45 x 57 x 5 cm</t>
  </si>
  <si>
    <t>-184579712</t>
  </si>
  <si>
    <t>48</t>
  </si>
  <si>
    <t>592238570</t>
  </si>
  <si>
    <t>skruž betonová pro uliční vpusť horní 45 x 29,5 x 5 cm</t>
  </si>
  <si>
    <t>1493975667</t>
  </si>
  <si>
    <t>49</t>
  </si>
  <si>
    <t>592238640</t>
  </si>
  <si>
    <t>prstenec betonový pro uliční vpusť vyrovnávací 39 x 6 x 13 cm</t>
  </si>
  <si>
    <t>2112549632</t>
  </si>
  <si>
    <t>50</t>
  </si>
  <si>
    <t>899201111</t>
  </si>
  <si>
    <t>Osazení mříží litinových včetně rámů a košů na bahno hmotnosti jednotlivě do 50 kg</t>
  </si>
  <si>
    <t>-1857530296</t>
  </si>
  <si>
    <t>51</t>
  </si>
  <si>
    <t>592238740</t>
  </si>
  <si>
    <t>koš vysoký pro uliční vpusti, žárově zinkovaný plech,pro rám 500/300</t>
  </si>
  <si>
    <t>-351902247</t>
  </si>
  <si>
    <t>52</t>
  </si>
  <si>
    <t>592238780</t>
  </si>
  <si>
    <t>mříž vtoková pro uliční vpusti 500/500 mm</t>
  </si>
  <si>
    <t>-1618621580</t>
  </si>
  <si>
    <t>Ostatní konstrukce a práce, bourání</t>
  </si>
  <si>
    <t>53</t>
  </si>
  <si>
    <t>915221112</t>
  </si>
  <si>
    <t>Vodorovné dopravní značení stříkaným plastem vodící čára bílá šířky 250 mm souvislá retroreflexní</t>
  </si>
  <si>
    <t>103701694</t>
  </si>
  <si>
    <t>Poznámka k položce:
V4 0,25</t>
  </si>
  <si>
    <t>89+93</t>
  </si>
  <si>
    <t>54</t>
  </si>
  <si>
    <t>915611111</t>
  </si>
  <si>
    <t>Předznačení pro vodorovné značení stříkané barvou nebo prováděné z nátěrových hmot liniové dělicí čáry, vodicí proužky</t>
  </si>
  <si>
    <t>-1041659108</t>
  </si>
  <si>
    <t>55</t>
  </si>
  <si>
    <t>916111123</t>
  </si>
  <si>
    <t>Osazení silniční obruby z dlažebních kostek v jedné řadě s ložem tl. přes 50 do 100 mm, s vyplněním a zatřením spár cementovou maltou z drobných kostek s boční opěrou z betonu prostého tř. C 12/15, do lože z betonu prostého téže značky</t>
  </si>
  <si>
    <t>1065492900</t>
  </si>
  <si>
    <t>182</t>
  </si>
  <si>
    <t>linka podél smíšené stezky</t>
  </si>
  <si>
    <t>56</t>
  </si>
  <si>
    <t>583801100</t>
  </si>
  <si>
    <t>kostka dlažební drobná, žula, I.jakost, velikost 10 cm</t>
  </si>
  <si>
    <t>1774305791</t>
  </si>
  <si>
    <t>Poznámka k položce:
dodávka z vybouraných dlažebních kostek</t>
  </si>
  <si>
    <t>57</t>
  </si>
  <si>
    <t>916241213</t>
  </si>
  <si>
    <t>Osazení obrubníku kamenného se zřízením lože, s vyplněním a zatřením spár cementovou maltou stojatého s boční opěrou z betonu prostého tř. C 12/15, do lože z betonu prostého téže značky</t>
  </si>
  <si>
    <t>-2131674827</t>
  </si>
  <si>
    <t>58</t>
  </si>
  <si>
    <t>583802030</t>
  </si>
  <si>
    <t>krajník silniční kamenný, žula 18x20 x 30-80</t>
  </si>
  <si>
    <t>-702775623</t>
  </si>
  <si>
    <t>Poznámka k položce:
dodávka z vybouraných krajníků v rámci upravovanéh oúseku</t>
  </si>
  <si>
    <t>59</t>
  </si>
  <si>
    <t>919721201</t>
  </si>
  <si>
    <t>Geomříž pro vyztužení asfaltového povrchu z polypropylénu</t>
  </si>
  <si>
    <t>325717370</t>
  </si>
  <si>
    <t>0,75*63</t>
  </si>
  <si>
    <t>60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</si>
  <si>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</si>
  <si>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</si>
  <si>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-1177318339</t>
  </si>
  <si>
    <t>VOZOVKA SILNICE III/18032</t>
  </si>
  <si>
    <t>CYKOSTEZKA</t>
  </si>
  <si>
    <t>61</t>
  </si>
  <si>
    <t>919735111</t>
  </si>
  <si>
    <t>Řezání stávajícího živičného krytu nebo podkladu hloubky do 50 mm</t>
  </si>
  <si>
    <t>-1672854714</t>
  </si>
  <si>
    <t>Poznámka k položce:
ZAŘÍZNUTÍ STÁV. SMÍŠENÉ STEZKY</t>
  </si>
  <si>
    <t>62</t>
  </si>
  <si>
    <t>919735112</t>
  </si>
  <si>
    <t>Řezání stávajícího živičného krytu nebo podkladu hloubky přes 50 do 100 mm</t>
  </si>
  <si>
    <t>230618409</t>
  </si>
  <si>
    <t>Poznámka k položce:
PŘÍČNÁ PRACOVNÍ SPÁRA - NAPOJENÍ NA STÁV. VOZOVKY</t>
  </si>
  <si>
    <t>63</t>
  </si>
  <si>
    <t>919735115</t>
  </si>
  <si>
    <t>Řezání stávajícího živičného krytu nebo podkladu hloubky přes 200 do 250 mm</t>
  </si>
  <si>
    <t>-1990811841</t>
  </si>
  <si>
    <t>Poznámka k položce:
ZAŘÍZNUTÍ STÁV. ŽIVIČENÉHO KRYTU VOZOVKY - OSAZSENÍ OBRUB</t>
  </si>
  <si>
    <t>64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</si>
  <si>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</si>
  <si>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</si>
  <si>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991144021</t>
  </si>
  <si>
    <t>Poznámka k položce:
očištění povrchu před pokládkou asf. vrstev 3x přejezd</t>
  </si>
  <si>
    <t>475*3 'Přepočtené koeficientem množství</t>
  </si>
  <si>
    <t>65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</si>
  <si>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</si>
  <si>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</si>
  <si>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1560552686</t>
  </si>
  <si>
    <t>66</t>
  </si>
  <si>
    <t>979071122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</si>
  <si>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živicí nebo cementovou maltou</t>
  </si>
  <si>
    <t>2112926220</t>
  </si>
  <si>
    <t>11+92,5+95</t>
  </si>
  <si>
    <t>997</t>
  </si>
  <si>
    <t>Přesun sutě</t>
  </si>
  <si>
    <t>67</t>
  </si>
  <si>
    <t>997221551</t>
  </si>
  <si>
    <t>Vodorovná doprava suti bez naložení, ale se složením a s hrubým urovnáním ze sypkých materiálů, na vzdálenost do 1 km</t>
  </si>
  <si>
    <t>-785307164</t>
  </si>
  <si>
    <t>frézovaný materiál - asfalt</t>
  </si>
  <si>
    <t>4,09+121,6+60,8</t>
  </si>
  <si>
    <t>použito zpětně</t>
  </si>
  <si>
    <t>-0,65</t>
  </si>
  <si>
    <t>kamenivo - vozovka</t>
  </si>
  <si>
    <t>94</t>
  </si>
  <si>
    <t>kamenivo - smíšená stezka</t>
  </si>
  <si>
    <t>8,12</t>
  </si>
  <si>
    <t>68</t>
  </si>
  <si>
    <t>997221559</t>
  </si>
  <si>
    <t>Vodorovná doprava suti bez naložení, ale se složením a s hrubým urovnáním Příplatek k ceně za každý další i započatý 1 km přes 1 km</t>
  </si>
  <si>
    <t>2085340744</t>
  </si>
  <si>
    <t>Poznámka k položce:
odvoz do 10km</t>
  </si>
  <si>
    <t>287,96*9 'Přepočtené koeficientem množství</t>
  </si>
  <si>
    <t>69</t>
  </si>
  <si>
    <t>997221571</t>
  </si>
  <si>
    <t>Vodorovná doprava vybouraných hmot bez naložení, ale se složením a s hrubým urovnáním na vzdálenost do 1 km</t>
  </si>
  <si>
    <t>-181515492</t>
  </si>
  <si>
    <t>vozovka - asf. povrch - kry</t>
  </si>
  <si>
    <t>109,416</t>
  </si>
  <si>
    <t>2,74</t>
  </si>
  <si>
    <t>70</t>
  </si>
  <si>
    <t>997221579</t>
  </si>
  <si>
    <t>Vodorovná doprava vybouraných hmot bez naložení, ale se složením a s hrubým urovnáním na vzdálenost Příplatek k ceně za každý další i započatý 1 km přes 1 km</t>
  </si>
  <si>
    <t>1842767544</t>
  </si>
  <si>
    <t>Poznámka k položce:
doprava do 10km</t>
  </si>
  <si>
    <t>112,156*9 'Přepočtené koeficientem množství</t>
  </si>
  <si>
    <t>71</t>
  </si>
  <si>
    <t>997221845</t>
  </si>
  <si>
    <t>Poplatek za uložení stavebního odpadu na skládce (skládkovné) z asfaltových povrchů</t>
  </si>
  <si>
    <t>-76535397</t>
  </si>
  <si>
    <t>109,416+2,74</t>
  </si>
  <si>
    <t>4,09+121,6+60,8-0,65</t>
  </si>
  <si>
    <t>72</t>
  </si>
  <si>
    <t>997221855</t>
  </si>
  <si>
    <t>Poplatek za uložení stavebního odpadu na skládce (skládkovné) z kameniva</t>
  </si>
  <si>
    <t>943550387</t>
  </si>
  <si>
    <t>SO 401 - VEŘEJNÉ OSVĚTLENÍ</t>
  </si>
  <si>
    <t>Položka číslo - DEMONTÁŽE</t>
  </si>
  <si>
    <t>D1 - MONTÁŽE</t>
  </si>
  <si>
    <t>D2 - ZEMNÍ PRÁCE C46-M</t>
  </si>
  <si>
    <t>Položka číslo</t>
  </si>
  <si>
    <t>DEMONTÁŽE</t>
  </si>
  <si>
    <t>21090-1071D</t>
  </si>
  <si>
    <t>Demontáž kabelu AYKY-J 4x35 - volně uložený</t>
  </si>
  <si>
    <t>21010-0152D</t>
  </si>
  <si>
    <t>Demontáž ukončení celoplastových kabelů do 4x35</t>
  </si>
  <si>
    <t>ks</t>
  </si>
  <si>
    <t>21020-4011D</t>
  </si>
  <si>
    <t>Demontáž  silničního osvětlovacího stožáru</t>
  </si>
  <si>
    <t>21020-4103D</t>
  </si>
  <si>
    <t>Demontáž jednoramenného výložníku</t>
  </si>
  <si>
    <t>21020-4201D</t>
  </si>
  <si>
    <t>Demontáž elektrovýzbroje ve stožáru</t>
  </si>
  <si>
    <t>21010-0173D</t>
  </si>
  <si>
    <t>Demontáž ukončení celoplastových kabelů do 3x1,5 až 4</t>
  </si>
  <si>
    <t>21020-2013D</t>
  </si>
  <si>
    <t>Demontáž výbojkového svítidla</t>
  </si>
  <si>
    <t>D1</t>
  </si>
  <si>
    <t>MONTÁŽE</t>
  </si>
  <si>
    <t>21081-0005</t>
  </si>
  <si>
    <t>Kabel CYKY-J 3x1,5 volně uložený</t>
  </si>
  <si>
    <t>21090-1071</t>
  </si>
  <si>
    <t>Kabel AYKY-J 4x35 volně uložený</t>
  </si>
  <si>
    <t>21010-0152</t>
  </si>
  <si>
    <t>Ukončení celoplastových kabelů do 4x35</t>
  </si>
  <si>
    <t>21010-0173</t>
  </si>
  <si>
    <t>Ukončení celoplastových kabelů do 3x1,5 až 4</t>
  </si>
  <si>
    <t>21020-4011</t>
  </si>
  <si>
    <t>Opětná montáž silničního osvětlovacího stožáru</t>
  </si>
  <si>
    <t>21020-4103</t>
  </si>
  <si>
    <t>Opětná montáž jednoramenného výložníku</t>
  </si>
  <si>
    <t>21020-2013</t>
  </si>
  <si>
    <t>Opětná montáž výbojkového svítidla</t>
  </si>
  <si>
    <t>21020-4201</t>
  </si>
  <si>
    <t>Elektrovýzbroj stožáru pro 1 okruh</t>
  </si>
  <si>
    <t>21022-0022</t>
  </si>
  <si>
    <t>Uzemnění v zemi - drát FeZn O 8 mm v městské zástavbě</t>
  </si>
  <si>
    <t>21010-1234</t>
  </si>
  <si>
    <t>Kabelová spojka 1 kV SVCZC 6-35</t>
  </si>
  <si>
    <t>21095-0201</t>
  </si>
  <si>
    <t>Příplatek na zatahování kabelu v ochranné trubce do 0,75 kg</t>
  </si>
  <si>
    <t>21095-0101</t>
  </si>
  <si>
    <t>Štítek označovací  pro kabel</t>
  </si>
  <si>
    <t>D2</t>
  </si>
  <si>
    <t>ZEMNÍ PRÁCE C46-M</t>
  </si>
  <si>
    <t>46005-0703</t>
  </si>
  <si>
    <t>Hloubení jámy pro stožár VO v zemině 3</t>
  </si>
  <si>
    <t>46012-0013</t>
  </si>
  <si>
    <t>Zásyp jámy vč. úpravy povrchu - zemina 3</t>
  </si>
  <si>
    <t>46015-0133</t>
  </si>
  <si>
    <t>Výkop kabelové rýhy 35x50 cm ručně, zem. tř.3</t>
  </si>
  <si>
    <t>46056-0133</t>
  </si>
  <si>
    <t>Zához kabelové rýhy 35x50 cm ručně, zem. tř.3</t>
  </si>
  <si>
    <t>46042-1191</t>
  </si>
  <si>
    <t>Kabelové lože z prohozeného výkopku, bez zakrytí, šířky do 65 cm</t>
  </si>
  <si>
    <t>46008-0112</t>
  </si>
  <si>
    <t>Bourání základu betonového</t>
  </si>
  <si>
    <t>46008-0031</t>
  </si>
  <si>
    <t>Základ z betonu C8/10 bez výztuže</t>
  </si>
  <si>
    <t>46049-0051</t>
  </si>
  <si>
    <t>Krytí kabelové spojky do 1 kV</t>
  </si>
  <si>
    <t>460 47-0011</t>
  </si>
  <si>
    <t>Provizorní zajištění kabelů při křižování</t>
  </si>
  <si>
    <t>46060-0023</t>
  </si>
  <si>
    <t>Odvoz horniny do 1 km</t>
  </si>
  <si>
    <t>46060-0031</t>
  </si>
  <si>
    <t>Odvoz horniny za každých další 1 km - 10 km</t>
  </si>
  <si>
    <t>46062-0013</t>
  </si>
  <si>
    <t>Provizorní úprava terénu, zem. tř. 3</t>
  </si>
  <si>
    <t>46049-0013</t>
  </si>
  <si>
    <t>Krytí kabelu výstražnou fólií š. do 33 cm</t>
  </si>
  <si>
    <t>46051-0054</t>
  </si>
  <si>
    <t>Kabelový prostup z plastové roury průměr 50 mm, včetně dodávky roury</t>
  </si>
  <si>
    <t>SKLÁDKOVNÉ</t>
  </si>
  <si>
    <t>REVIZE A REVIZNÍ ZPRÁVA</t>
  </si>
  <si>
    <t>GEODETICKÉ ZAMĚŘENÍ SKUTEČNÉHO PROVEDENÍ</t>
  </si>
  <si>
    <t>DOKUMENTACE SKUTEČNÉHO PROVEDENÍ</t>
  </si>
  <si>
    <t>74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</si>
  <si>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</si>
  <si>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</si>
  <si>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</si>
  <si>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</si>
  <si>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</si>
  <si>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</si>
  <si>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</si>
  <si>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</si>
  <si>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</si>
  <si>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</si>
  <si>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</si>
  <si>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</si>
  <si>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</si>
  <si>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</si>
  <si>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</si>
  <si>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</si>
  <si>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</si>
  <si>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</si>
  <si>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</si>
  <si>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</si>
  <si>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</si>
  <si>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</si>
  <si>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</si>
  <si>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</si>
  <si>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</si>
  <si>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</si>
  <si>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</si>
  <si>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</si>
  <si>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</si>
  <si>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</si>
  <si>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</si>
  <si>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</si>
  <si>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</si>
  <si>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</si>
  <si>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</si>
  <si>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</si>
  <si>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</si>
  <si>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</si>
  <si>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</si>
  <si>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</si>
  <si>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</si>
  <si>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</si>
  <si>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</si>
  <si>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</si>
  <si>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</si>
  <si>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</si>
  <si>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</si>
  <si>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</si>
  <si>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</si>
  <si>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</si>
  <si>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</si>
  <si>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</si>
  <si>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</si>
  <si>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</si>
  <si>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</si>
  <si>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</si>
  <si>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</si>
  <si>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</si>
  <si>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</si>
  <si>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</si>
  <si>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</si>
  <si>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</si>
  <si>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</si>
  <si>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</si>
  <si>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</si>
  <si>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</si>
  <si>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</si>
  <si>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</si>
  <si>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</si>
  <si>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</si>
  <si>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</si>
  <si>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</si>
  <si>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</si>
  <si>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</si>
  <si>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</si>
  <si>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</si>
  <si>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</si>
  <si>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</si>
  <si>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</si>
  <si>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</si>
  <si>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</si>
  <si>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</si>
  <si>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</si>
  <si>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</si>
  <si>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</si>
  <si>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</si>
  <si>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</si>
  <si>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</si>
  <si>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</si>
  <si>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</si>
  <si>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</si>
  <si>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</si>
  <si>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</si>
  <si>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</si>
  <si>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</si>
  <si>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</si>
  <si>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</si>
  <si>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</si>
  <si>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</si>
  <si>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</si>
  <si>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</si>
  <si>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</si>
  <si>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</si>
  <si>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</si>
  <si>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</si>
  <si>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</si>
  <si>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</si>
  <si>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</si>
  <si>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</si>
  <si>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</si>
  <si>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</si>
  <si>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</si>
  <si>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</si>
  <si>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</si>
  <si>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</si>
  <si>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</si>
  <si>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</si>
  <si>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</si>
  <si>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</si>
  <si>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</si>
  <si>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</si>
  <si>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</si>
  <si>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</si>
  <si>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</si>
  <si>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</si>
  <si>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</si>
  <si>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</si>
  <si>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</si>
  <si>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</si>
  <si>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</si>
  <si>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</si>
  <si>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</si>
  <si>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</si>
  <si>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</si>
  <si>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</si>
  <si>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</si>
  <si>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</si>
  <si>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</si>
  <si>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</si>
  <si>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</si>
  <si>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</si>
  <si>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</si>
  <si>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</si>
  <si>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</si>
  <si>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</si>
  <si>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</si>
  <si>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</si>
  <si>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</si>
  <si>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</si>
  <si>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</si>
  <si>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</si>
  <si>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</si>
  <si>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</si>
  <si>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</si>
  <si>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</si>
  <si>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</si>
  <si>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</si>
  <si>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</si>
  <si>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</si>
  <si>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</si>
  <si>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</si>
  <si>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</si>
  <si>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</si>
  <si>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</si>
  <si>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</si>
  <si>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</si>
  <si>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</si>
  <si>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</si>
  <si>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</si>
  <si>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</si>
  <si>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</si>
  <si>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</si>
  <si>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</si>
  <si>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</si>
  <si>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</si>
  <si>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</si>
  <si>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</si>
  <si>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</si>
  <si>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</si>
  <si>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</si>
  <si>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</si>
  <si>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</si>
  <si>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</si>
  <si>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frézovany - ULOŽENÍ NA SKLÁDCE SÚSPK VOCHOV (bez poplatku)</t>
  </si>
  <si>
    <t>asf. kry.  - uložit na skládce dle výběru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</si>
</sst>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6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4" fontId="29" fillId="0" borderId="21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>
      <alignment vertical="center"/>
    </xf>
    <xf numFmtId="4" fontId="29" fillId="0" borderId="23" xfId="0" applyNumberFormat="1" applyFont="1" applyBorder="1" applyAlignment="1">
      <alignment vertical="center"/>
    </xf>
    <xf numFmtId="166" fontId="29" fillId="0" borderId="23" xfId="0" applyNumberFormat="1" applyFont="1" applyBorder="1" applyAlignment="1">
      <alignment vertical="center"/>
    </xf>
    <xf numFmtId="4" fontId="29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3" xfId="0" applyNumberFormat="1" applyFont="1" applyBorder="1" applyAlignment="1">
      <alignment/>
    </xf>
    <xf numFmtId="166" fontId="32" fillId="0" borderId="14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5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0" fillId="2" borderId="0" xfId="20" applyFont="1" applyFill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06" t="s">
        <v>8</v>
      </c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34" t="s">
        <v>17</v>
      </c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28"/>
      <c r="AQ5" s="30"/>
      <c r="BE5" s="332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36" t="s">
        <v>20</v>
      </c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28"/>
      <c r="AQ6" s="30"/>
      <c r="BE6" s="333"/>
      <c r="BS6" s="23" t="s">
        <v>9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5</v>
      </c>
      <c r="AO7" s="28"/>
      <c r="AP7" s="28"/>
      <c r="AQ7" s="30"/>
      <c r="BE7" s="333"/>
      <c r="BS7" s="23" t="s">
        <v>9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33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33"/>
      <c r="BS9" s="23" t="s">
        <v>9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5</v>
      </c>
      <c r="AO10" s="28"/>
      <c r="AP10" s="28"/>
      <c r="AQ10" s="30"/>
      <c r="BE10" s="333"/>
      <c r="BS10" s="23" t="s">
        <v>9</v>
      </c>
    </row>
    <row r="11" spans="2:71" ht="18.4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5</v>
      </c>
      <c r="AO11" s="28"/>
      <c r="AP11" s="28"/>
      <c r="AQ11" s="30"/>
      <c r="BE11" s="333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33"/>
      <c r="BS12" s="23" t="s">
        <v>9</v>
      </c>
    </row>
    <row r="13" spans="2:71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31</v>
      </c>
      <c r="AO13" s="28"/>
      <c r="AP13" s="28"/>
      <c r="AQ13" s="30"/>
      <c r="BE13" s="333"/>
      <c r="BS13" s="23" t="s">
        <v>9</v>
      </c>
    </row>
    <row r="14" spans="2:71" ht="15">
      <c r="B14" s="27"/>
      <c r="C14" s="28"/>
      <c r="D14" s="28"/>
      <c r="E14" s="337" t="s">
        <v>31</v>
      </c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6" t="s">
        <v>29</v>
      </c>
      <c r="AL14" s="28"/>
      <c r="AM14" s="28"/>
      <c r="AN14" s="38" t="s">
        <v>31</v>
      </c>
      <c r="AO14" s="28"/>
      <c r="AP14" s="28"/>
      <c r="AQ14" s="30"/>
      <c r="BE14" s="333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33"/>
      <c r="BS15" s="23" t="s">
        <v>6</v>
      </c>
    </row>
    <row r="16" spans="2:71" ht="14.4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5</v>
      </c>
      <c r="AO16" s="28"/>
      <c r="AP16" s="28"/>
      <c r="AQ16" s="30"/>
      <c r="BE16" s="333"/>
      <c r="BS16" s="23" t="s">
        <v>6</v>
      </c>
    </row>
    <row r="17" spans="2:71" ht="18.4" customHeight="1">
      <c r="B17" s="27"/>
      <c r="C17" s="28"/>
      <c r="D17" s="28"/>
      <c r="E17" s="34" t="s">
        <v>24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5</v>
      </c>
      <c r="AO17" s="28"/>
      <c r="AP17" s="28"/>
      <c r="AQ17" s="30"/>
      <c r="BE17" s="333"/>
      <c r="BS17" s="23" t="s">
        <v>33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33"/>
      <c r="BS18" s="23" t="s">
        <v>9</v>
      </c>
    </row>
    <row r="19" spans="2:71" ht="14.45" customHeight="1">
      <c r="B19" s="27"/>
      <c r="C19" s="28"/>
      <c r="D19" s="36" t="s">
        <v>34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33"/>
      <c r="BS19" s="23" t="s">
        <v>9</v>
      </c>
    </row>
    <row r="20" spans="2:71" ht="16.5" customHeight="1">
      <c r="B20" s="27"/>
      <c r="C20" s="28"/>
      <c r="D20" s="28"/>
      <c r="E20" s="339" t="s">
        <v>5</v>
      </c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28"/>
      <c r="AP20" s="28"/>
      <c r="AQ20" s="30"/>
      <c r="BE20" s="333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33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33"/>
    </row>
    <row r="23" spans="2:57" s="1" customFormat="1" ht="25.9" customHeight="1">
      <c r="B23" s="40"/>
      <c r="C23" s="41"/>
      <c r="D23" s="42" t="s">
        <v>35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40">
        <f>ROUND(AG51,2)</f>
        <v>0</v>
      </c>
      <c r="AL23" s="341"/>
      <c r="AM23" s="341"/>
      <c r="AN23" s="341"/>
      <c r="AO23" s="341"/>
      <c r="AP23" s="41"/>
      <c r="AQ23" s="44"/>
      <c r="BE23" s="333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33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42" t="s">
        <v>36</v>
      </c>
      <c r="M25" s="342"/>
      <c r="N25" s="342"/>
      <c r="O25" s="342"/>
      <c r="P25" s="41"/>
      <c r="Q25" s="41"/>
      <c r="R25" s="41"/>
      <c r="S25" s="41"/>
      <c r="T25" s="41"/>
      <c r="U25" s="41"/>
      <c r="V25" s="41"/>
      <c r="W25" s="342" t="s">
        <v>37</v>
      </c>
      <c r="X25" s="342"/>
      <c r="Y25" s="342"/>
      <c r="Z25" s="342"/>
      <c r="AA25" s="342"/>
      <c r="AB25" s="342"/>
      <c r="AC25" s="342"/>
      <c r="AD25" s="342"/>
      <c r="AE25" s="342"/>
      <c r="AF25" s="41"/>
      <c r="AG25" s="41"/>
      <c r="AH25" s="41"/>
      <c r="AI25" s="41"/>
      <c r="AJ25" s="41"/>
      <c r="AK25" s="342" t="s">
        <v>38</v>
      </c>
      <c r="AL25" s="342"/>
      <c r="AM25" s="342"/>
      <c r="AN25" s="342"/>
      <c r="AO25" s="342"/>
      <c r="AP25" s="41"/>
      <c r="AQ25" s="44"/>
      <c r="BE25" s="333"/>
    </row>
    <row r="26" spans="2:57" s="2" customFormat="1" ht="14.45" customHeight="1">
      <c r="B26" s="46"/>
      <c r="C26" s="47"/>
      <c r="D26" s="48" t="s">
        <v>39</v>
      </c>
      <c r="E26" s="47"/>
      <c r="F26" s="48" t="s">
        <v>40</v>
      </c>
      <c r="G26" s="47"/>
      <c r="H26" s="47"/>
      <c r="I26" s="47"/>
      <c r="J26" s="47"/>
      <c r="K26" s="47"/>
      <c r="L26" s="325">
        <v>0.21</v>
      </c>
      <c r="M26" s="326"/>
      <c r="N26" s="326"/>
      <c r="O26" s="326"/>
      <c r="P26" s="47"/>
      <c r="Q26" s="47"/>
      <c r="R26" s="47"/>
      <c r="S26" s="47"/>
      <c r="T26" s="47"/>
      <c r="U26" s="47"/>
      <c r="V26" s="47"/>
      <c r="W26" s="327">
        <f>ROUND(AZ51,2)</f>
        <v>0</v>
      </c>
      <c r="X26" s="326"/>
      <c r="Y26" s="326"/>
      <c r="Z26" s="326"/>
      <c r="AA26" s="326"/>
      <c r="AB26" s="326"/>
      <c r="AC26" s="326"/>
      <c r="AD26" s="326"/>
      <c r="AE26" s="326"/>
      <c r="AF26" s="47"/>
      <c r="AG26" s="47"/>
      <c r="AH26" s="47"/>
      <c r="AI26" s="47"/>
      <c r="AJ26" s="47"/>
      <c r="AK26" s="327">
        <f>ROUND(AV51,2)</f>
        <v>0</v>
      </c>
      <c r="AL26" s="326"/>
      <c r="AM26" s="326"/>
      <c r="AN26" s="326"/>
      <c r="AO26" s="326"/>
      <c r="AP26" s="47"/>
      <c r="AQ26" s="49"/>
      <c r="BE26" s="333"/>
    </row>
    <row r="27" spans="2:57" s="2" customFormat="1" ht="14.45" customHeight="1">
      <c r="B27" s="46"/>
      <c r="C27" s="47"/>
      <c r="D27" s="47"/>
      <c r="E27" s="47"/>
      <c r="F27" s="48" t="s">
        <v>41</v>
      </c>
      <c r="G27" s="47"/>
      <c r="H27" s="47"/>
      <c r="I27" s="47"/>
      <c r="J27" s="47"/>
      <c r="K27" s="47"/>
      <c r="L27" s="325">
        <v>0.15</v>
      </c>
      <c r="M27" s="326"/>
      <c r="N27" s="326"/>
      <c r="O27" s="326"/>
      <c r="P27" s="47"/>
      <c r="Q27" s="47"/>
      <c r="R27" s="47"/>
      <c r="S27" s="47"/>
      <c r="T27" s="47"/>
      <c r="U27" s="47"/>
      <c r="V27" s="47"/>
      <c r="W27" s="327">
        <f>ROUND(BA51,2)</f>
        <v>0</v>
      </c>
      <c r="X27" s="326"/>
      <c r="Y27" s="326"/>
      <c r="Z27" s="326"/>
      <c r="AA27" s="326"/>
      <c r="AB27" s="326"/>
      <c r="AC27" s="326"/>
      <c r="AD27" s="326"/>
      <c r="AE27" s="326"/>
      <c r="AF27" s="47"/>
      <c r="AG27" s="47"/>
      <c r="AH27" s="47"/>
      <c r="AI27" s="47"/>
      <c r="AJ27" s="47"/>
      <c r="AK27" s="327">
        <f>ROUND(AW51,2)</f>
        <v>0</v>
      </c>
      <c r="AL27" s="326"/>
      <c r="AM27" s="326"/>
      <c r="AN27" s="326"/>
      <c r="AO27" s="326"/>
      <c r="AP27" s="47"/>
      <c r="AQ27" s="49"/>
      <c r="BE27" s="333"/>
    </row>
    <row r="28" spans="2:57" s="2" customFormat="1" ht="14.45" customHeight="1" hidden="1">
      <c r="B28" s="46"/>
      <c r="C28" s="47"/>
      <c r="D28" s="47"/>
      <c r="E28" s="47"/>
      <c r="F28" s="48" t="s">
        <v>42</v>
      </c>
      <c r="G28" s="47"/>
      <c r="H28" s="47"/>
      <c r="I28" s="47"/>
      <c r="J28" s="47"/>
      <c r="K28" s="47"/>
      <c r="L28" s="325">
        <v>0.21</v>
      </c>
      <c r="M28" s="326"/>
      <c r="N28" s="326"/>
      <c r="O28" s="326"/>
      <c r="P28" s="47"/>
      <c r="Q28" s="47"/>
      <c r="R28" s="47"/>
      <c r="S28" s="47"/>
      <c r="T28" s="47"/>
      <c r="U28" s="47"/>
      <c r="V28" s="47"/>
      <c r="W28" s="327">
        <f>ROUND(BB51,2)</f>
        <v>0</v>
      </c>
      <c r="X28" s="326"/>
      <c r="Y28" s="326"/>
      <c r="Z28" s="326"/>
      <c r="AA28" s="326"/>
      <c r="AB28" s="326"/>
      <c r="AC28" s="326"/>
      <c r="AD28" s="326"/>
      <c r="AE28" s="326"/>
      <c r="AF28" s="47"/>
      <c r="AG28" s="47"/>
      <c r="AH28" s="47"/>
      <c r="AI28" s="47"/>
      <c r="AJ28" s="47"/>
      <c r="AK28" s="327">
        <v>0</v>
      </c>
      <c r="AL28" s="326"/>
      <c r="AM28" s="326"/>
      <c r="AN28" s="326"/>
      <c r="AO28" s="326"/>
      <c r="AP28" s="47"/>
      <c r="AQ28" s="49"/>
      <c r="BE28" s="333"/>
    </row>
    <row r="29" spans="2:57" s="2" customFormat="1" ht="14.45" customHeight="1" hidden="1">
      <c r="B29" s="46"/>
      <c r="C29" s="47"/>
      <c r="D29" s="47"/>
      <c r="E29" s="47"/>
      <c r="F29" s="48" t="s">
        <v>43</v>
      </c>
      <c r="G29" s="47"/>
      <c r="H29" s="47"/>
      <c r="I29" s="47"/>
      <c r="J29" s="47"/>
      <c r="K29" s="47"/>
      <c r="L29" s="325">
        <v>0.15</v>
      </c>
      <c r="M29" s="326"/>
      <c r="N29" s="326"/>
      <c r="O29" s="326"/>
      <c r="P29" s="47"/>
      <c r="Q29" s="47"/>
      <c r="R29" s="47"/>
      <c r="S29" s="47"/>
      <c r="T29" s="47"/>
      <c r="U29" s="47"/>
      <c r="V29" s="47"/>
      <c r="W29" s="327">
        <f>ROUND(BC51,2)</f>
        <v>0</v>
      </c>
      <c r="X29" s="326"/>
      <c r="Y29" s="326"/>
      <c r="Z29" s="326"/>
      <c r="AA29" s="326"/>
      <c r="AB29" s="326"/>
      <c r="AC29" s="326"/>
      <c r="AD29" s="326"/>
      <c r="AE29" s="326"/>
      <c r="AF29" s="47"/>
      <c r="AG29" s="47"/>
      <c r="AH29" s="47"/>
      <c r="AI29" s="47"/>
      <c r="AJ29" s="47"/>
      <c r="AK29" s="327">
        <v>0</v>
      </c>
      <c r="AL29" s="326"/>
      <c r="AM29" s="326"/>
      <c r="AN29" s="326"/>
      <c r="AO29" s="326"/>
      <c r="AP29" s="47"/>
      <c r="AQ29" s="49"/>
      <c r="BE29" s="333"/>
    </row>
    <row r="30" spans="2:57" s="2" customFormat="1" ht="14.45" customHeight="1" hidden="1">
      <c r="B30" s="46"/>
      <c r="C30" s="47"/>
      <c r="D30" s="47"/>
      <c r="E30" s="47"/>
      <c r="F30" s="48" t="s">
        <v>44</v>
      </c>
      <c r="G30" s="47"/>
      <c r="H30" s="47"/>
      <c r="I30" s="47"/>
      <c r="J30" s="47"/>
      <c r="K30" s="47"/>
      <c r="L30" s="325">
        <v>0</v>
      </c>
      <c r="M30" s="326"/>
      <c r="N30" s="326"/>
      <c r="O30" s="326"/>
      <c r="P30" s="47"/>
      <c r="Q30" s="47"/>
      <c r="R30" s="47"/>
      <c r="S30" s="47"/>
      <c r="T30" s="47"/>
      <c r="U30" s="47"/>
      <c r="V30" s="47"/>
      <c r="W30" s="327">
        <f>ROUND(BD51,2)</f>
        <v>0</v>
      </c>
      <c r="X30" s="326"/>
      <c r="Y30" s="326"/>
      <c r="Z30" s="326"/>
      <c r="AA30" s="326"/>
      <c r="AB30" s="326"/>
      <c r="AC30" s="326"/>
      <c r="AD30" s="326"/>
      <c r="AE30" s="326"/>
      <c r="AF30" s="47"/>
      <c r="AG30" s="47"/>
      <c r="AH30" s="47"/>
      <c r="AI30" s="47"/>
      <c r="AJ30" s="47"/>
      <c r="AK30" s="327">
        <v>0</v>
      </c>
      <c r="AL30" s="326"/>
      <c r="AM30" s="326"/>
      <c r="AN30" s="326"/>
      <c r="AO30" s="326"/>
      <c r="AP30" s="47"/>
      <c r="AQ30" s="49"/>
      <c r="BE30" s="333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33"/>
    </row>
    <row r="32" spans="2:57" s="1" customFormat="1" ht="25.9" customHeight="1">
      <c r="B32" s="40"/>
      <c r="C32" s="50"/>
      <c r="D32" s="51" t="s">
        <v>45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46</v>
      </c>
      <c r="U32" s="52"/>
      <c r="V32" s="52"/>
      <c r="W32" s="52"/>
      <c r="X32" s="328" t="s">
        <v>47</v>
      </c>
      <c r="Y32" s="329"/>
      <c r="Z32" s="329"/>
      <c r="AA32" s="329"/>
      <c r="AB32" s="329"/>
      <c r="AC32" s="52"/>
      <c r="AD32" s="52"/>
      <c r="AE32" s="52"/>
      <c r="AF32" s="52"/>
      <c r="AG32" s="52"/>
      <c r="AH32" s="52"/>
      <c r="AI32" s="52"/>
      <c r="AJ32" s="52"/>
      <c r="AK32" s="330">
        <f>SUM(AK23:AK30)</f>
        <v>0</v>
      </c>
      <c r="AL32" s="329"/>
      <c r="AM32" s="329"/>
      <c r="AN32" s="329"/>
      <c r="AO32" s="331"/>
      <c r="AP32" s="50"/>
      <c r="AQ32" s="54"/>
      <c r="BE32" s="333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48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0080</v>
      </c>
      <c r="AR41" s="61"/>
    </row>
    <row r="42" spans="2:44" s="4" customFormat="1" ht="36.95" customHeight="1">
      <c r="B42" s="63"/>
      <c r="C42" s="64" t="s">
        <v>19</v>
      </c>
      <c r="L42" s="313" t="str">
        <f>K6</f>
        <v>PLZEŇ - SILNICE III/18032 ULICE 17. LISTOPADU DOČASNÁ ÚPRAVA SMĚROVÉHO OBLOUKU</v>
      </c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314"/>
      <c r="AM42" s="314"/>
      <c r="AN42" s="314"/>
      <c r="AO42" s="314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23</v>
      </c>
      <c r="L44" s="65" t="str">
        <f>IF(K8="","",K8)</f>
        <v xml:space="preserve"> </v>
      </c>
      <c r="AI44" s="62" t="s">
        <v>25</v>
      </c>
      <c r="AM44" s="315" t="str">
        <f>IF(AN8="","",AN8)</f>
        <v>22. 5. 2017</v>
      </c>
      <c r="AN44" s="315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27</v>
      </c>
      <c r="L46" s="3" t="str">
        <f>IF(E11="","",E11)</f>
        <v xml:space="preserve"> </v>
      </c>
      <c r="AI46" s="62" t="s">
        <v>32</v>
      </c>
      <c r="AM46" s="316" t="str">
        <f>IF(E17="","",E17)</f>
        <v xml:space="preserve"> </v>
      </c>
      <c r="AN46" s="316"/>
      <c r="AO46" s="316"/>
      <c r="AP46" s="316"/>
      <c r="AR46" s="40"/>
      <c r="AS46" s="317" t="s">
        <v>49</v>
      </c>
      <c r="AT46" s="318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30</v>
      </c>
      <c r="L47" s="3" t="str">
        <f>IF(E14="Vyplň údaj","",E14)</f>
        <v/>
      </c>
      <c r="AR47" s="40"/>
      <c r="AS47" s="319"/>
      <c r="AT47" s="320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19"/>
      <c r="AT48" s="320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21" t="s">
        <v>50</v>
      </c>
      <c r="D49" s="322"/>
      <c r="E49" s="322"/>
      <c r="F49" s="322"/>
      <c r="G49" s="322"/>
      <c r="H49" s="70"/>
      <c r="I49" s="323" t="s">
        <v>51</v>
      </c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4" t="s">
        <v>52</v>
      </c>
      <c r="AH49" s="322"/>
      <c r="AI49" s="322"/>
      <c r="AJ49" s="322"/>
      <c r="AK49" s="322"/>
      <c r="AL49" s="322"/>
      <c r="AM49" s="322"/>
      <c r="AN49" s="323" t="s">
        <v>53</v>
      </c>
      <c r="AO49" s="322"/>
      <c r="AP49" s="322"/>
      <c r="AQ49" s="71" t="s">
        <v>54</v>
      </c>
      <c r="AR49" s="40"/>
      <c r="AS49" s="72" t="s">
        <v>55</v>
      </c>
      <c r="AT49" s="73" t="s">
        <v>56</v>
      </c>
      <c r="AU49" s="73" t="s">
        <v>57</v>
      </c>
      <c r="AV49" s="73" t="s">
        <v>58</v>
      </c>
      <c r="AW49" s="73" t="s">
        <v>59</v>
      </c>
      <c r="AX49" s="73" t="s">
        <v>60</v>
      </c>
      <c r="AY49" s="73" t="s">
        <v>61</v>
      </c>
      <c r="AZ49" s="73" t="s">
        <v>62</v>
      </c>
      <c r="BA49" s="73" t="s">
        <v>63</v>
      </c>
      <c r="BB49" s="73" t="s">
        <v>64</v>
      </c>
      <c r="BC49" s="73" t="s">
        <v>65</v>
      </c>
      <c r="BD49" s="74" t="s">
        <v>66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67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11">
        <f>ROUND(SUM(AG52:AG54),2)</f>
        <v>0</v>
      </c>
      <c r="AH51" s="311"/>
      <c r="AI51" s="311"/>
      <c r="AJ51" s="311"/>
      <c r="AK51" s="311"/>
      <c r="AL51" s="311"/>
      <c r="AM51" s="311"/>
      <c r="AN51" s="312">
        <f>SUM(AG51,AT51)</f>
        <v>0</v>
      </c>
      <c r="AO51" s="312"/>
      <c r="AP51" s="312"/>
      <c r="AQ51" s="78" t="s">
        <v>5</v>
      </c>
      <c r="AR51" s="63"/>
      <c r="AS51" s="79">
        <f>ROUND(SUM(AS52:AS54),2)</f>
        <v>0</v>
      </c>
      <c r="AT51" s="80">
        <f>ROUND(SUM(AV51:AW51),2)</f>
        <v>0</v>
      </c>
      <c r="AU51" s="81">
        <f>ROUND(SUM(AU52:AU54),5)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ROUND(SUM(AZ52:AZ54),2)</f>
        <v>0</v>
      </c>
      <c r="BA51" s="80">
        <f>ROUND(SUM(BA52:BA54),2)</f>
        <v>0</v>
      </c>
      <c r="BB51" s="80">
        <f>ROUND(SUM(BB52:BB54),2)</f>
        <v>0</v>
      </c>
      <c r="BC51" s="80">
        <f>ROUND(SUM(BC52:BC54),2)</f>
        <v>0</v>
      </c>
      <c r="BD51" s="82">
        <f>ROUND(SUM(BD52:BD54),2)</f>
        <v>0</v>
      </c>
      <c r="BS51" s="64" t="s">
        <v>68</v>
      </c>
      <c r="BT51" s="64" t="s">
        <v>69</v>
      </c>
      <c r="BV51" s="64" t="s">
        <v>70</v>
      </c>
      <c r="BW51" s="64" t="s">
        <v>7</v>
      </c>
      <c r="BX51" s="64" t="s">
        <v>71</v>
      </c>
      <c r="CL51" s="64" t="s">
        <v>5</v>
      </c>
    </row>
    <row r="52" spans="1:90" s="5" customFormat="1" ht="47.25" customHeight="1">
      <c r="A52" s="83" t="s">
        <v>72</v>
      </c>
      <c r="B52" s="84"/>
      <c r="C52" s="85"/>
      <c r="D52" s="310" t="s">
        <v>17</v>
      </c>
      <c r="E52" s="310"/>
      <c r="F52" s="310"/>
      <c r="G52" s="310"/>
      <c r="H52" s="310"/>
      <c r="I52" s="86"/>
      <c r="J52" s="310" t="s">
        <v>20</v>
      </c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0"/>
      <c r="AB52" s="310"/>
      <c r="AC52" s="310"/>
      <c r="AD52" s="310"/>
      <c r="AE52" s="310"/>
      <c r="AF52" s="310"/>
      <c r="AG52" s="308">
        <f>'0080 - PLZEŇ - SILNICE II...'!J25</f>
        <v>0</v>
      </c>
      <c r="AH52" s="309"/>
      <c r="AI52" s="309"/>
      <c r="AJ52" s="309"/>
      <c r="AK52" s="309"/>
      <c r="AL52" s="309"/>
      <c r="AM52" s="309"/>
      <c r="AN52" s="308">
        <f>SUM(AG52,AT52)</f>
        <v>0</v>
      </c>
      <c r="AO52" s="309"/>
      <c r="AP52" s="309"/>
      <c r="AQ52" s="87" t="s">
        <v>73</v>
      </c>
      <c r="AR52" s="84"/>
      <c r="AS52" s="88">
        <v>0</v>
      </c>
      <c r="AT52" s="89">
        <f>ROUND(SUM(AV52:AW52),2)</f>
        <v>0</v>
      </c>
      <c r="AU52" s="90">
        <f>'0080 - PLZEŇ - SILNICE II...'!P73</f>
        <v>0</v>
      </c>
      <c r="AV52" s="89">
        <f>'0080 - PLZEŇ - SILNICE II...'!J28</f>
        <v>0</v>
      </c>
      <c r="AW52" s="89">
        <f>'0080 - PLZEŇ - SILNICE II...'!J29</f>
        <v>0</v>
      </c>
      <c r="AX52" s="89">
        <f>'0080 - PLZEŇ - SILNICE II...'!J30</f>
        <v>0</v>
      </c>
      <c r="AY52" s="89">
        <f>'0080 - PLZEŇ - SILNICE II...'!J31</f>
        <v>0</v>
      </c>
      <c r="AZ52" s="89">
        <f>'0080 - PLZEŇ - SILNICE II...'!F28</f>
        <v>0</v>
      </c>
      <c r="BA52" s="89">
        <f>'0080 - PLZEŇ - SILNICE II...'!F29</f>
        <v>0</v>
      </c>
      <c r="BB52" s="89">
        <f>'0080 - PLZEŇ - SILNICE II...'!F30</f>
        <v>0</v>
      </c>
      <c r="BC52" s="89">
        <f>'0080 - PLZEŇ - SILNICE II...'!F31</f>
        <v>0</v>
      </c>
      <c r="BD52" s="91">
        <f>'0080 - PLZEŇ - SILNICE II...'!F32</f>
        <v>0</v>
      </c>
      <c r="BT52" s="92" t="s">
        <v>74</v>
      </c>
      <c r="BU52" s="92" t="s">
        <v>75</v>
      </c>
      <c r="BV52" s="92" t="s">
        <v>70</v>
      </c>
      <c r="BW52" s="92" t="s">
        <v>7</v>
      </c>
      <c r="BX52" s="92" t="s">
        <v>71</v>
      </c>
      <c r="CL52" s="92" t="s">
        <v>5</v>
      </c>
    </row>
    <row r="53" spans="1:91" s="5" customFormat="1" ht="16.5" customHeight="1">
      <c r="A53" s="83" t="s">
        <v>72</v>
      </c>
      <c r="B53" s="84"/>
      <c r="C53" s="85"/>
      <c r="D53" s="310" t="s">
        <v>76</v>
      </c>
      <c r="E53" s="310"/>
      <c r="F53" s="310"/>
      <c r="G53" s="310"/>
      <c r="H53" s="310"/>
      <c r="I53" s="86"/>
      <c r="J53" s="310" t="s">
        <v>77</v>
      </c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0"/>
      <c r="X53" s="310"/>
      <c r="Y53" s="310"/>
      <c r="Z53" s="310"/>
      <c r="AA53" s="310"/>
      <c r="AB53" s="310"/>
      <c r="AC53" s="310"/>
      <c r="AD53" s="310"/>
      <c r="AE53" s="310"/>
      <c r="AF53" s="310"/>
      <c r="AG53" s="308">
        <f>'101 - KOMUNIKACE'!J27</f>
        <v>0</v>
      </c>
      <c r="AH53" s="309"/>
      <c r="AI53" s="309"/>
      <c r="AJ53" s="309"/>
      <c r="AK53" s="309"/>
      <c r="AL53" s="309"/>
      <c r="AM53" s="309"/>
      <c r="AN53" s="308">
        <f>SUM(AG53,AT53)</f>
        <v>0</v>
      </c>
      <c r="AO53" s="309"/>
      <c r="AP53" s="309"/>
      <c r="AQ53" s="87" t="s">
        <v>73</v>
      </c>
      <c r="AR53" s="84"/>
      <c r="AS53" s="88">
        <v>0</v>
      </c>
      <c r="AT53" s="89">
        <f>ROUND(SUM(AV53:AW53),2)</f>
        <v>0</v>
      </c>
      <c r="AU53" s="90">
        <f>'101 - KOMUNIKACE'!P84</f>
        <v>0</v>
      </c>
      <c r="AV53" s="89">
        <f>'101 - KOMUNIKACE'!J30</f>
        <v>0</v>
      </c>
      <c r="AW53" s="89">
        <f>'101 - KOMUNIKACE'!J31</f>
        <v>0</v>
      </c>
      <c r="AX53" s="89">
        <f>'101 - KOMUNIKACE'!J32</f>
        <v>0</v>
      </c>
      <c r="AY53" s="89">
        <f>'101 - KOMUNIKACE'!J33</f>
        <v>0</v>
      </c>
      <c r="AZ53" s="89">
        <f>'101 - KOMUNIKACE'!F30</f>
        <v>0</v>
      </c>
      <c r="BA53" s="89">
        <f>'101 - KOMUNIKACE'!F31</f>
        <v>0</v>
      </c>
      <c r="BB53" s="89">
        <f>'101 - KOMUNIKACE'!F32</f>
        <v>0</v>
      </c>
      <c r="BC53" s="89">
        <f>'101 - KOMUNIKACE'!F33</f>
        <v>0</v>
      </c>
      <c r="BD53" s="91">
        <f>'101 - KOMUNIKACE'!F34</f>
        <v>0</v>
      </c>
      <c r="BT53" s="92" t="s">
        <v>74</v>
      </c>
      <c r="BV53" s="92" t="s">
        <v>70</v>
      </c>
      <c r="BW53" s="92" t="s">
        <v>78</v>
      </c>
      <c r="BX53" s="92" t="s">
        <v>7</v>
      </c>
      <c r="CL53" s="92" t="s">
        <v>5</v>
      </c>
      <c r="CM53" s="92" t="s">
        <v>79</v>
      </c>
    </row>
    <row r="54" spans="1:91" s="5" customFormat="1" ht="16.5" customHeight="1">
      <c r="A54" s="83" t="s">
        <v>72</v>
      </c>
      <c r="B54" s="84"/>
      <c r="C54" s="85"/>
      <c r="D54" s="310" t="s">
        <v>80</v>
      </c>
      <c r="E54" s="310"/>
      <c r="F54" s="310"/>
      <c r="G54" s="310"/>
      <c r="H54" s="310"/>
      <c r="I54" s="86"/>
      <c r="J54" s="310" t="s">
        <v>81</v>
      </c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310"/>
      <c r="AC54" s="310"/>
      <c r="AD54" s="310"/>
      <c r="AE54" s="310"/>
      <c r="AF54" s="310"/>
      <c r="AG54" s="308">
        <f>'SO 401 - VEŘEJNÉ OSVĚTLENÍ'!J27</f>
        <v>0</v>
      </c>
      <c r="AH54" s="309"/>
      <c r="AI54" s="309"/>
      <c r="AJ54" s="309"/>
      <c r="AK54" s="309"/>
      <c r="AL54" s="309"/>
      <c r="AM54" s="309"/>
      <c r="AN54" s="308">
        <f>SUM(AG54,AT54)</f>
        <v>0</v>
      </c>
      <c r="AO54" s="309"/>
      <c r="AP54" s="309"/>
      <c r="AQ54" s="87" t="s">
        <v>73</v>
      </c>
      <c r="AR54" s="84"/>
      <c r="AS54" s="93">
        <v>0</v>
      </c>
      <c r="AT54" s="94">
        <f>ROUND(SUM(AV54:AW54),2)</f>
        <v>0</v>
      </c>
      <c r="AU54" s="95">
        <f>'SO 401 - VEŘEJNÉ OSVĚTLENÍ'!P79</f>
        <v>0</v>
      </c>
      <c r="AV54" s="94">
        <f>'SO 401 - VEŘEJNÉ OSVĚTLENÍ'!J30</f>
        <v>0</v>
      </c>
      <c r="AW54" s="94">
        <f>'SO 401 - VEŘEJNÉ OSVĚTLENÍ'!J31</f>
        <v>0</v>
      </c>
      <c r="AX54" s="94">
        <f>'SO 401 - VEŘEJNÉ OSVĚTLENÍ'!J32</f>
        <v>0</v>
      </c>
      <c r="AY54" s="94">
        <f>'SO 401 - VEŘEJNÉ OSVĚTLENÍ'!J33</f>
        <v>0</v>
      </c>
      <c r="AZ54" s="94">
        <f>'SO 401 - VEŘEJNÉ OSVĚTLENÍ'!F30</f>
        <v>0</v>
      </c>
      <c r="BA54" s="94">
        <f>'SO 401 - VEŘEJNÉ OSVĚTLENÍ'!F31</f>
        <v>0</v>
      </c>
      <c r="BB54" s="94">
        <f>'SO 401 - VEŘEJNÉ OSVĚTLENÍ'!F32</f>
        <v>0</v>
      </c>
      <c r="BC54" s="94">
        <f>'SO 401 - VEŘEJNÉ OSVĚTLENÍ'!F33</f>
        <v>0</v>
      </c>
      <c r="BD54" s="96">
        <f>'SO 401 - VEŘEJNÉ OSVĚTLENÍ'!F34</f>
        <v>0</v>
      </c>
      <c r="BT54" s="92" t="s">
        <v>74</v>
      </c>
      <c r="BV54" s="92" t="s">
        <v>70</v>
      </c>
      <c r="BW54" s="92" t="s">
        <v>82</v>
      </c>
      <c r="BX54" s="92" t="s">
        <v>7</v>
      </c>
      <c r="CL54" s="92" t="s">
        <v>5</v>
      </c>
      <c r="CM54" s="92" t="s">
        <v>79</v>
      </c>
    </row>
    <row r="55" spans="2:44" s="1" customFormat="1" ht="30" customHeight="1">
      <c r="B55" s="40"/>
      <c r="AR55" s="40"/>
    </row>
    <row r="56" spans="2:44" s="1" customFormat="1" ht="6.95" customHeight="1">
      <c r="B56" s="55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40"/>
    </row>
  </sheetData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AM44:AN44"/>
    <mergeCell ref="AM46:AP46"/>
    <mergeCell ref="AS46:AT48"/>
    <mergeCell ref="C49:G49"/>
    <mergeCell ref="I49:AF49"/>
    <mergeCell ref="AG49:AM49"/>
    <mergeCell ref="AN49:AP49"/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</mergeCells>
  <hyperlinks>
    <hyperlink ref="K1:S1" location="C2" display="1) Rekapitulace stavby"/>
    <hyperlink ref="W1:AI1" location="C51" display="2) Rekapitulace objektů stavby a soupisů prací"/>
    <hyperlink ref="A52" location="'0080 - PLZEŇ - SILNICE II...'!C2" display="/"/>
    <hyperlink ref="A53" location="'101 - KOMUNIKACE'!C2" display="/"/>
    <hyperlink ref="A54" location="'SO 401 - VEŘEJNÉ OSVĚTLENÍ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1"/>
  <sheetViews>
    <sheetView showGridLines="0" workbookViewId="0" topLeftCell="A1">
      <pane ySplit="1" topLeftCell="A14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8"/>
      <c r="C1" s="98"/>
      <c r="D1" s="99" t="s">
        <v>1</v>
      </c>
      <c r="E1" s="98"/>
      <c r="F1" s="100" t="s">
        <v>83</v>
      </c>
      <c r="G1" s="343" t="s">
        <v>84</v>
      </c>
      <c r="H1" s="343"/>
      <c r="I1" s="101"/>
      <c r="J1" s="100" t="s">
        <v>85</v>
      </c>
      <c r="K1" s="99" t="s">
        <v>86</v>
      </c>
      <c r="L1" s="100" t="s">
        <v>87</v>
      </c>
      <c r="M1" s="100"/>
      <c r="N1" s="100"/>
      <c r="O1" s="100"/>
      <c r="P1" s="100"/>
      <c r="Q1" s="100"/>
      <c r="R1" s="100"/>
      <c r="S1" s="100"/>
      <c r="T1" s="100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3" t="s">
        <v>7</v>
      </c>
    </row>
    <row r="3" spans="2:46" ht="6.95" customHeight="1">
      <c r="B3" s="24"/>
      <c r="C3" s="25"/>
      <c r="D3" s="25"/>
      <c r="E3" s="25"/>
      <c r="F3" s="25"/>
      <c r="G3" s="25"/>
      <c r="H3" s="25"/>
      <c r="I3" s="102"/>
      <c r="J3" s="25"/>
      <c r="K3" s="26"/>
      <c r="AT3" s="23" t="s">
        <v>79</v>
      </c>
    </row>
    <row r="4" spans="2:46" ht="36.95" customHeight="1">
      <c r="B4" s="27"/>
      <c r="C4" s="28"/>
      <c r="D4" s="29" t="s">
        <v>88</v>
      </c>
      <c r="E4" s="28"/>
      <c r="F4" s="28"/>
      <c r="G4" s="28"/>
      <c r="H4" s="28"/>
      <c r="I4" s="103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3"/>
      <c r="J5" s="28"/>
      <c r="K5" s="30"/>
    </row>
    <row r="6" spans="2:11" s="1" customFormat="1" ht="15">
      <c r="B6" s="40"/>
      <c r="C6" s="41"/>
      <c r="D6" s="36" t="s">
        <v>19</v>
      </c>
      <c r="E6" s="41"/>
      <c r="F6" s="41"/>
      <c r="G6" s="41"/>
      <c r="H6" s="41"/>
      <c r="I6" s="104"/>
      <c r="J6" s="41"/>
      <c r="K6" s="44"/>
    </row>
    <row r="7" spans="2:11" s="1" customFormat="1" ht="36.95" customHeight="1">
      <c r="B7" s="40"/>
      <c r="C7" s="41"/>
      <c r="D7" s="41"/>
      <c r="E7" s="344" t="s">
        <v>20</v>
      </c>
      <c r="F7" s="345"/>
      <c r="G7" s="345"/>
      <c r="H7" s="345"/>
      <c r="I7" s="104"/>
      <c r="J7" s="41"/>
      <c r="K7" s="44"/>
    </row>
    <row r="8" spans="2:11" s="1" customFormat="1" ht="13.5">
      <c r="B8" s="40"/>
      <c r="C8" s="41"/>
      <c r="D8" s="41"/>
      <c r="E8" s="41"/>
      <c r="F8" s="41"/>
      <c r="G8" s="41"/>
      <c r="H8" s="41"/>
      <c r="I8" s="104"/>
      <c r="J8" s="41"/>
      <c r="K8" s="44"/>
    </row>
    <row r="9" spans="2:11" s="1" customFormat="1" ht="14.45" customHeight="1">
      <c r="B9" s="40"/>
      <c r="C9" s="41"/>
      <c r="D9" s="36" t="s">
        <v>21</v>
      </c>
      <c r="E9" s="41"/>
      <c r="F9" s="34" t="s">
        <v>5</v>
      </c>
      <c r="G9" s="41"/>
      <c r="H9" s="41"/>
      <c r="I9" s="105" t="s">
        <v>22</v>
      </c>
      <c r="J9" s="34" t="s">
        <v>5</v>
      </c>
      <c r="K9" s="44"/>
    </row>
    <row r="10" spans="2:11" s="1" customFormat="1" ht="14.45" customHeight="1">
      <c r="B10" s="40"/>
      <c r="C10" s="41"/>
      <c r="D10" s="36" t="s">
        <v>23</v>
      </c>
      <c r="E10" s="41"/>
      <c r="F10" s="34" t="s">
        <v>24</v>
      </c>
      <c r="G10" s="41"/>
      <c r="H10" s="41"/>
      <c r="I10" s="105" t="s">
        <v>25</v>
      </c>
      <c r="J10" s="106" t="str">
        <f>'Rekapitulace stavby'!AN8</f>
        <v>22. 5. 2017</v>
      </c>
      <c r="K10" s="44"/>
    </row>
    <row r="11" spans="2:11" s="1" customFormat="1" ht="10.9" customHeight="1">
      <c r="B11" s="40"/>
      <c r="C11" s="41"/>
      <c r="D11" s="41"/>
      <c r="E11" s="41"/>
      <c r="F11" s="41"/>
      <c r="G11" s="41"/>
      <c r="H11" s="41"/>
      <c r="I11" s="104"/>
      <c r="J11" s="41"/>
      <c r="K11" s="44"/>
    </row>
    <row r="12" spans="2:11" s="1" customFormat="1" ht="14.45" customHeight="1">
      <c r="B12" s="40"/>
      <c r="C12" s="41"/>
      <c r="D12" s="36" t="s">
        <v>27</v>
      </c>
      <c r="E12" s="41"/>
      <c r="F12" s="41"/>
      <c r="G12" s="41"/>
      <c r="H12" s="41"/>
      <c r="I12" s="105" t="s">
        <v>28</v>
      </c>
      <c r="J12" s="34" t="str">
        <f>IF('Rekapitulace stavby'!AN10="","",'Rekapitulace stavby'!AN10)</f>
        <v/>
      </c>
      <c r="K12" s="44"/>
    </row>
    <row r="13" spans="2:11" s="1" customFormat="1" ht="18" customHeight="1">
      <c r="B13" s="40"/>
      <c r="C13" s="41"/>
      <c r="D13" s="41"/>
      <c r="E13" s="34" t="str">
        <f>IF('Rekapitulace stavby'!E11="","",'Rekapitulace stavby'!E11)</f>
        <v xml:space="preserve"> </v>
      </c>
      <c r="F13" s="41"/>
      <c r="G13" s="41"/>
      <c r="H13" s="41"/>
      <c r="I13" s="105" t="s">
        <v>29</v>
      </c>
      <c r="J13" s="34" t="str">
        <f>IF('Rekapitulace stavby'!AN11="","",'Rekapitulace stavby'!AN11)</f>
        <v/>
      </c>
      <c r="K13" s="44"/>
    </row>
    <row r="14" spans="2:11" s="1" customFormat="1" ht="6.95" customHeight="1">
      <c r="B14" s="40"/>
      <c r="C14" s="41"/>
      <c r="D14" s="41"/>
      <c r="E14" s="41"/>
      <c r="F14" s="41"/>
      <c r="G14" s="41"/>
      <c r="H14" s="41"/>
      <c r="I14" s="104"/>
      <c r="J14" s="41"/>
      <c r="K14" s="44"/>
    </row>
    <row r="15" spans="2:11" s="1" customFormat="1" ht="14.45" customHeight="1">
      <c r="B15" s="40"/>
      <c r="C15" s="41"/>
      <c r="D15" s="36" t="s">
        <v>30</v>
      </c>
      <c r="E15" s="41"/>
      <c r="F15" s="41"/>
      <c r="G15" s="41"/>
      <c r="H15" s="41"/>
      <c r="I15" s="105" t="s">
        <v>28</v>
      </c>
      <c r="J15" s="34" t="str">
        <f>IF('Rekapitulace stavby'!AN13="Vyplň údaj","",IF('Rekapitulace stavby'!AN13="","",'Rekapitulace stavby'!AN13))</f>
        <v/>
      </c>
      <c r="K15" s="44"/>
    </row>
    <row r="16" spans="2:11" s="1" customFormat="1" ht="18" customHeight="1">
      <c r="B16" s="40"/>
      <c r="C16" s="41"/>
      <c r="D16" s="41"/>
      <c r="E16" s="34" t="str">
        <f>IF('Rekapitulace stavby'!E14="Vyplň údaj","",IF('Rekapitulace stavby'!E14="","",'Rekapitulace stavby'!E14))</f>
        <v/>
      </c>
      <c r="F16" s="41"/>
      <c r="G16" s="41"/>
      <c r="H16" s="41"/>
      <c r="I16" s="105" t="s">
        <v>29</v>
      </c>
      <c r="J16" s="34" t="str">
        <f>IF('Rekapitulace stavby'!AN14="Vyplň údaj","",IF('Rekapitulace stavby'!AN14="","",'Rekapitulace stavby'!AN14))</f>
        <v/>
      </c>
      <c r="K16" s="44"/>
    </row>
    <row r="17" spans="2:11" s="1" customFormat="1" ht="6.95" customHeight="1">
      <c r="B17" s="40"/>
      <c r="C17" s="41"/>
      <c r="D17" s="41"/>
      <c r="E17" s="41"/>
      <c r="F17" s="41"/>
      <c r="G17" s="41"/>
      <c r="H17" s="41"/>
      <c r="I17" s="104"/>
      <c r="J17" s="41"/>
      <c r="K17" s="44"/>
    </row>
    <row r="18" spans="2:11" s="1" customFormat="1" ht="14.45" customHeight="1">
      <c r="B18" s="40"/>
      <c r="C18" s="41"/>
      <c r="D18" s="36" t="s">
        <v>32</v>
      </c>
      <c r="E18" s="41"/>
      <c r="F18" s="41"/>
      <c r="G18" s="41"/>
      <c r="H18" s="41"/>
      <c r="I18" s="105" t="s">
        <v>28</v>
      </c>
      <c r="J18" s="34" t="str">
        <f>IF('Rekapitulace stavby'!AN16="","",'Rekapitulace stavby'!AN16)</f>
        <v/>
      </c>
      <c r="K18" s="44"/>
    </row>
    <row r="19" spans="2:11" s="1" customFormat="1" ht="18" customHeight="1">
      <c r="B19" s="40"/>
      <c r="C19" s="41"/>
      <c r="D19" s="41"/>
      <c r="E19" s="34" t="str">
        <f>IF('Rekapitulace stavby'!E17="","",'Rekapitulace stavby'!E17)</f>
        <v xml:space="preserve"> </v>
      </c>
      <c r="F19" s="41"/>
      <c r="G19" s="41"/>
      <c r="H19" s="41"/>
      <c r="I19" s="105" t="s">
        <v>29</v>
      </c>
      <c r="J19" s="34" t="str">
        <f>IF('Rekapitulace stavby'!AN17="","",'Rekapitulace stavby'!AN17)</f>
        <v/>
      </c>
      <c r="K19" s="44"/>
    </row>
    <row r="20" spans="2:11" s="1" customFormat="1" ht="6.95" customHeight="1">
      <c r="B20" s="40"/>
      <c r="C20" s="41"/>
      <c r="D20" s="41"/>
      <c r="E20" s="41"/>
      <c r="F20" s="41"/>
      <c r="G20" s="41"/>
      <c r="H20" s="41"/>
      <c r="I20" s="104"/>
      <c r="J20" s="41"/>
      <c r="K20" s="44"/>
    </row>
    <row r="21" spans="2:11" s="1" customFormat="1" ht="14.45" customHeight="1">
      <c r="B21" s="40"/>
      <c r="C21" s="41"/>
      <c r="D21" s="36" t="s">
        <v>34</v>
      </c>
      <c r="E21" s="41"/>
      <c r="F21" s="41"/>
      <c r="G21" s="41"/>
      <c r="H21" s="41"/>
      <c r="I21" s="104"/>
      <c r="J21" s="41"/>
      <c r="K21" s="44"/>
    </row>
    <row r="22" spans="2:11" s="6" customFormat="1" ht="16.5" customHeight="1">
      <c r="B22" s="107"/>
      <c r="C22" s="108"/>
      <c r="D22" s="108"/>
      <c r="E22" s="339" t="s">
        <v>5</v>
      </c>
      <c r="F22" s="339"/>
      <c r="G22" s="339"/>
      <c r="H22" s="339"/>
      <c r="I22" s="109"/>
      <c r="J22" s="108"/>
      <c r="K22" s="110"/>
    </row>
    <row r="23" spans="2:11" s="1" customFormat="1" ht="6.95" customHeight="1">
      <c r="B23" s="40"/>
      <c r="C23" s="41"/>
      <c r="D23" s="41"/>
      <c r="E23" s="41"/>
      <c r="F23" s="41"/>
      <c r="G23" s="41"/>
      <c r="H23" s="41"/>
      <c r="I23" s="104"/>
      <c r="J23" s="41"/>
      <c r="K23" s="44"/>
    </row>
    <row r="24" spans="2:11" s="1" customFormat="1" ht="6.95" customHeight="1">
      <c r="B24" s="40"/>
      <c r="C24" s="41"/>
      <c r="D24" s="67"/>
      <c r="E24" s="67"/>
      <c r="F24" s="67"/>
      <c r="G24" s="67"/>
      <c r="H24" s="67"/>
      <c r="I24" s="111"/>
      <c r="J24" s="67"/>
      <c r="K24" s="112"/>
    </row>
    <row r="25" spans="2:11" s="1" customFormat="1" ht="25.35" customHeight="1">
      <c r="B25" s="40"/>
      <c r="C25" s="41"/>
      <c r="D25" s="113" t="s">
        <v>35</v>
      </c>
      <c r="E25" s="41"/>
      <c r="F25" s="41"/>
      <c r="G25" s="41"/>
      <c r="H25" s="41"/>
      <c r="I25" s="104"/>
      <c r="J25" s="114">
        <f>ROUND(J73,2)</f>
        <v>0</v>
      </c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1"/>
      <c r="J26" s="67"/>
      <c r="K26" s="112"/>
    </row>
    <row r="27" spans="2:11" s="1" customFormat="1" ht="14.45" customHeight="1">
      <c r="B27" s="40"/>
      <c r="C27" s="41"/>
      <c r="D27" s="41"/>
      <c r="E27" s="41"/>
      <c r="F27" s="45" t="s">
        <v>37</v>
      </c>
      <c r="G27" s="41"/>
      <c r="H27" s="41"/>
      <c r="I27" s="115" t="s">
        <v>36</v>
      </c>
      <c r="J27" s="45" t="s">
        <v>38</v>
      </c>
      <c r="K27" s="44"/>
    </row>
    <row r="28" spans="2:11" s="1" customFormat="1" ht="14.45" customHeight="1">
      <c r="B28" s="40"/>
      <c r="C28" s="41"/>
      <c r="D28" s="48" t="s">
        <v>39</v>
      </c>
      <c r="E28" s="48" t="s">
        <v>40</v>
      </c>
      <c r="F28" s="116">
        <f>ROUND(SUM(BE73:BE80),2)</f>
        <v>0</v>
      </c>
      <c r="G28" s="41"/>
      <c r="H28" s="41"/>
      <c r="I28" s="117">
        <v>0.21</v>
      </c>
      <c r="J28" s="116">
        <f>ROUND(ROUND((SUM(BE73:BE80)),2)*I28,2)</f>
        <v>0</v>
      </c>
      <c r="K28" s="44"/>
    </row>
    <row r="29" spans="2:11" s="1" customFormat="1" ht="14.45" customHeight="1">
      <c r="B29" s="40"/>
      <c r="C29" s="41"/>
      <c r="D29" s="41"/>
      <c r="E29" s="48" t="s">
        <v>41</v>
      </c>
      <c r="F29" s="116">
        <f>ROUND(SUM(BF73:BF80),2)</f>
        <v>0</v>
      </c>
      <c r="G29" s="41"/>
      <c r="H29" s="41"/>
      <c r="I29" s="117">
        <v>0.15</v>
      </c>
      <c r="J29" s="116">
        <f>ROUND(ROUND((SUM(BF73:BF80)),2)*I29,2)</f>
        <v>0</v>
      </c>
      <c r="K29" s="44"/>
    </row>
    <row r="30" spans="2:11" s="1" customFormat="1" ht="14.45" customHeight="1" hidden="1">
      <c r="B30" s="40"/>
      <c r="C30" s="41"/>
      <c r="D30" s="41"/>
      <c r="E30" s="48" t="s">
        <v>42</v>
      </c>
      <c r="F30" s="116">
        <f>ROUND(SUM(BG73:BG80),2)</f>
        <v>0</v>
      </c>
      <c r="G30" s="41"/>
      <c r="H30" s="41"/>
      <c r="I30" s="117">
        <v>0.21</v>
      </c>
      <c r="J30" s="116">
        <v>0</v>
      </c>
      <c r="K30" s="44"/>
    </row>
    <row r="31" spans="2:11" s="1" customFormat="1" ht="14.45" customHeight="1" hidden="1">
      <c r="B31" s="40"/>
      <c r="C31" s="41"/>
      <c r="D31" s="41"/>
      <c r="E31" s="48" t="s">
        <v>43</v>
      </c>
      <c r="F31" s="116">
        <f>ROUND(SUM(BH73:BH80),2)</f>
        <v>0</v>
      </c>
      <c r="G31" s="41"/>
      <c r="H31" s="41"/>
      <c r="I31" s="117">
        <v>0.15</v>
      </c>
      <c r="J31" s="116"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44</v>
      </c>
      <c r="F32" s="116">
        <f>ROUND(SUM(BI73:BI80),2)</f>
        <v>0</v>
      </c>
      <c r="G32" s="41"/>
      <c r="H32" s="41"/>
      <c r="I32" s="117">
        <v>0</v>
      </c>
      <c r="J32" s="116">
        <v>0</v>
      </c>
      <c r="K32" s="44"/>
    </row>
    <row r="33" spans="2:11" s="1" customFormat="1" ht="6.95" customHeight="1">
      <c r="B33" s="40"/>
      <c r="C33" s="41"/>
      <c r="D33" s="41"/>
      <c r="E33" s="41"/>
      <c r="F33" s="41"/>
      <c r="G33" s="41"/>
      <c r="H33" s="41"/>
      <c r="I33" s="104"/>
      <c r="J33" s="41"/>
      <c r="K33" s="44"/>
    </row>
    <row r="34" spans="2:11" s="1" customFormat="1" ht="25.35" customHeight="1">
      <c r="B34" s="40"/>
      <c r="C34" s="118"/>
      <c r="D34" s="119" t="s">
        <v>45</v>
      </c>
      <c r="E34" s="70"/>
      <c r="F34" s="70"/>
      <c r="G34" s="120" t="s">
        <v>46</v>
      </c>
      <c r="H34" s="121" t="s">
        <v>47</v>
      </c>
      <c r="I34" s="122"/>
      <c r="J34" s="123">
        <f>SUM(J25:J32)</f>
        <v>0</v>
      </c>
      <c r="K34" s="124"/>
    </row>
    <row r="35" spans="2:11" s="1" customFormat="1" ht="14.45" customHeight="1">
      <c r="B35" s="55"/>
      <c r="C35" s="56"/>
      <c r="D35" s="56"/>
      <c r="E35" s="56"/>
      <c r="F35" s="56"/>
      <c r="G35" s="56"/>
      <c r="H35" s="56"/>
      <c r="I35" s="125"/>
      <c r="J35" s="56"/>
      <c r="K35" s="57"/>
    </row>
    <row r="39" spans="2:11" s="1" customFormat="1" ht="6.95" customHeight="1">
      <c r="B39" s="58"/>
      <c r="C39" s="59"/>
      <c r="D39" s="59"/>
      <c r="E39" s="59"/>
      <c r="F39" s="59"/>
      <c r="G39" s="59"/>
      <c r="H39" s="59"/>
      <c r="I39" s="126"/>
      <c r="J39" s="59"/>
      <c r="K39" s="127"/>
    </row>
    <row r="40" spans="2:11" s="1" customFormat="1" ht="36.95" customHeight="1">
      <c r="B40" s="40"/>
      <c r="C40" s="29" t="s">
        <v>89</v>
      </c>
      <c r="D40" s="41"/>
      <c r="E40" s="41"/>
      <c r="F40" s="41"/>
      <c r="G40" s="41"/>
      <c r="H40" s="41"/>
      <c r="I40" s="104"/>
      <c r="J40" s="41"/>
      <c r="K40" s="44"/>
    </row>
    <row r="41" spans="2:11" s="1" customFormat="1" ht="6.95" customHeight="1">
      <c r="B41" s="40"/>
      <c r="C41" s="41"/>
      <c r="D41" s="41"/>
      <c r="E41" s="41"/>
      <c r="F41" s="41"/>
      <c r="G41" s="41"/>
      <c r="H41" s="41"/>
      <c r="I41" s="104"/>
      <c r="J41" s="41"/>
      <c r="K41" s="44"/>
    </row>
    <row r="42" spans="2:11" s="1" customFormat="1" ht="14.45" customHeight="1">
      <c r="B42" s="40"/>
      <c r="C42" s="36" t="s">
        <v>19</v>
      </c>
      <c r="D42" s="41"/>
      <c r="E42" s="41"/>
      <c r="F42" s="41"/>
      <c r="G42" s="41"/>
      <c r="H42" s="41"/>
      <c r="I42" s="104"/>
      <c r="J42" s="41"/>
      <c r="K42" s="44"/>
    </row>
    <row r="43" spans="2:11" s="1" customFormat="1" ht="17.25" customHeight="1">
      <c r="B43" s="40"/>
      <c r="C43" s="41"/>
      <c r="D43" s="41"/>
      <c r="E43" s="344" t="str">
        <f>E7</f>
        <v>PLZEŇ - SILNICE III/18032 ULICE 17. LISTOPADU DOČASNÁ ÚPRAVA SMĚROVÉHO OBLOUKU</v>
      </c>
      <c r="F43" s="345"/>
      <c r="G43" s="345"/>
      <c r="H43" s="345"/>
      <c r="I43" s="104"/>
      <c r="J43" s="41"/>
      <c r="K43" s="44"/>
    </row>
    <row r="44" spans="2:11" s="1" customFormat="1" ht="6.95" customHeight="1">
      <c r="B44" s="40"/>
      <c r="C44" s="41"/>
      <c r="D44" s="41"/>
      <c r="E44" s="41"/>
      <c r="F44" s="41"/>
      <c r="G44" s="41"/>
      <c r="H44" s="41"/>
      <c r="I44" s="104"/>
      <c r="J44" s="41"/>
      <c r="K44" s="44"/>
    </row>
    <row r="45" spans="2:11" s="1" customFormat="1" ht="18" customHeight="1">
      <c r="B45" s="40"/>
      <c r="C45" s="36" t="s">
        <v>23</v>
      </c>
      <c r="D45" s="41"/>
      <c r="E45" s="41"/>
      <c r="F45" s="34" t="str">
        <f>F10</f>
        <v xml:space="preserve"> </v>
      </c>
      <c r="G45" s="41"/>
      <c r="H45" s="41"/>
      <c r="I45" s="105" t="s">
        <v>25</v>
      </c>
      <c r="J45" s="106" t="str">
        <f>IF(J10="","",J10)</f>
        <v>22. 5. 2017</v>
      </c>
      <c r="K45" s="44"/>
    </row>
    <row r="46" spans="2:11" s="1" customFormat="1" ht="6.95" customHeight="1">
      <c r="B46" s="40"/>
      <c r="C46" s="41"/>
      <c r="D46" s="41"/>
      <c r="E46" s="41"/>
      <c r="F46" s="41"/>
      <c r="G46" s="41"/>
      <c r="H46" s="41"/>
      <c r="I46" s="104"/>
      <c r="J46" s="41"/>
      <c r="K46" s="44"/>
    </row>
    <row r="47" spans="2:11" s="1" customFormat="1" ht="15">
      <c r="B47" s="40"/>
      <c r="C47" s="36" t="s">
        <v>27</v>
      </c>
      <c r="D47" s="41"/>
      <c r="E47" s="41"/>
      <c r="F47" s="34" t="str">
        <f>E13</f>
        <v xml:space="preserve"> </v>
      </c>
      <c r="G47" s="41"/>
      <c r="H47" s="41"/>
      <c r="I47" s="105" t="s">
        <v>32</v>
      </c>
      <c r="J47" s="339" t="str">
        <f>E19</f>
        <v xml:space="preserve"> </v>
      </c>
      <c r="K47" s="44"/>
    </row>
    <row r="48" spans="2:11" s="1" customFormat="1" ht="14.45" customHeight="1">
      <c r="B48" s="40"/>
      <c r="C48" s="36" t="s">
        <v>30</v>
      </c>
      <c r="D48" s="41"/>
      <c r="E48" s="41"/>
      <c r="F48" s="34" t="str">
        <f>IF(E16="","",E16)</f>
        <v/>
      </c>
      <c r="G48" s="41"/>
      <c r="H48" s="41"/>
      <c r="I48" s="104"/>
      <c r="J48" s="346"/>
      <c r="K48" s="44"/>
    </row>
    <row r="49" spans="2:11" s="1" customFormat="1" ht="10.35" customHeight="1">
      <c r="B49" s="40"/>
      <c r="C49" s="41"/>
      <c r="D49" s="41"/>
      <c r="E49" s="41"/>
      <c r="F49" s="41"/>
      <c r="G49" s="41"/>
      <c r="H49" s="41"/>
      <c r="I49" s="104"/>
      <c r="J49" s="41"/>
      <c r="K49" s="44"/>
    </row>
    <row r="50" spans="2:11" s="1" customFormat="1" ht="29.25" customHeight="1">
      <c r="B50" s="40"/>
      <c r="C50" s="128" t="s">
        <v>90</v>
      </c>
      <c r="D50" s="118"/>
      <c r="E50" s="118"/>
      <c r="F50" s="118"/>
      <c r="G50" s="118"/>
      <c r="H50" s="118"/>
      <c r="I50" s="129"/>
      <c r="J50" s="130" t="s">
        <v>91</v>
      </c>
      <c r="K50" s="131"/>
    </row>
    <row r="51" spans="2:11" s="1" customFormat="1" ht="10.35" customHeight="1">
      <c r="B51" s="40"/>
      <c r="C51" s="41"/>
      <c r="D51" s="41"/>
      <c r="E51" s="41"/>
      <c r="F51" s="41"/>
      <c r="G51" s="41"/>
      <c r="H51" s="41"/>
      <c r="I51" s="104"/>
      <c r="J51" s="41"/>
      <c r="K51" s="44"/>
    </row>
    <row r="52" spans="2:47" s="1" customFormat="1" ht="29.25" customHeight="1">
      <c r="B52" s="40"/>
      <c r="C52" s="132" t="s">
        <v>92</v>
      </c>
      <c r="D52" s="41"/>
      <c r="E52" s="41"/>
      <c r="F52" s="41"/>
      <c r="G52" s="41"/>
      <c r="H52" s="41"/>
      <c r="I52" s="104"/>
      <c r="J52" s="114">
        <f>J73</f>
        <v>0</v>
      </c>
      <c r="K52" s="44"/>
      <c r="AU52" s="23" t="s">
        <v>93</v>
      </c>
    </row>
    <row r="53" spans="2:11" s="7" customFormat="1" ht="24.95" customHeight="1">
      <c r="B53" s="133"/>
      <c r="C53" s="134"/>
      <c r="D53" s="135" t="s">
        <v>94</v>
      </c>
      <c r="E53" s="136"/>
      <c r="F53" s="136"/>
      <c r="G53" s="136"/>
      <c r="H53" s="136"/>
      <c r="I53" s="137"/>
      <c r="J53" s="138">
        <f>J74</f>
        <v>0</v>
      </c>
      <c r="K53" s="139"/>
    </row>
    <row r="54" spans="2:11" s="8" customFormat="1" ht="19.9" customHeight="1">
      <c r="B54" s="140"/>
      <c r="C54" s="141"/>
      <c r="D54" s="142" t="s">
        <v>95</v>
      </c>
      <c r="E54" s="143"/>
      <c r="F54" s="143"/>
      <c r="G54" s="143"/>
      <c r="H54" s="143"/>
      <c r="I54" s="144"/>
      <c r="J54" s="145">
        <f>J75</f>
        <v>0</v>
      </c>
      <c r="K54" s="146"/>
    </row>
    <row r="55" spans="2:11" s="8" customFormat="1" ht="19.9" customHeight="1">
      <c r="B55" s="140"/>
      <c r="C55" s="141"/>
      <c r="D55" s="142" t="s">
        <v>96</v>
      </c>
      <c r="E55" s="143"/>
      <c r="F55" s="143"/>
      <c r="G55" s="143"/>
      <c r="H55" s="143"/>
      <c r="I55" s="144"/>
      <c r="J55" s="145">
        <f>J79</f>
        <v>0</v>
      </c>
      <c r="K55" s="146"/>
    </row>
    <row r="56" spans="2:11" s="1" customFormat="1" ht="21.75" customHeight="1">
      <c r="B56" s="40"/>
      <c r="C56" s="41"/>
      <c r="D56" s="41"/>
      <c r="E56" s="41"/>
      <c r="F56" s="41"/>
      <c r="G56" s="41"/>
      <c r="H56" s="41"/>
      <c r="I56" s="104"/>
      <c r="J56" s="41"/>
      <c r="K56" s="44"/>
    </row>
    <row r="57" spans="2:11" s="1" customFormat="1" ht="6.95" customHeight="1">
      <c r="B57" s="55"/>
      <c r="C57" s="56"/>
      <c r="D57" s="56"/>
      <c r="E57" s="56"/>
      <c r="F57" s="56"/>
      <c r="G57" s="56"/>
      <c r="H57" s="56"/>
      <c r="I57" s="125"/>
      <c r="J57" s="56"/>
      <c r="K57" s="57"/>
    </row>
    <row r="61" spans="2:12" s="1" customFormat="1" ht="6.95" customHeight="1">
      <c r="B61" s="58"/>
      <c r="C61" s="59"/>
      <c r="D61" s="59"/>
      <c r="E61" s="59"/>
      <c r="F61" s="59"/>
      <c r="G61" s="59"/>
      <c r="H61" s="59"/>
      <c r="I61" s="126"/>
      <c r="J61" s="59"/>
      <c r="K61" s="59"/>
      <c r="L61" s="40"/>
    </row>
    <row r="62" spans="2:12" s="1" customFormat="1" ht="36.95" customHeight="1">
      <c r="B62" s="40"/>
      <c r="C62" s="60" t="s">
        <v>97</v>
      </c>
      <c r="L62" s="40"/>
    </row>
    <row r="63" spans="2:12" s="1" customFormat="1" ht="6.95" customHeight="1">
      <c r="B63" s="40"/>
      <c r="L63" s="40"/>
    </row>
    <row r="64" spans="2:12" s="1" customFormat="1" ht="14.45" customHeight="1">
      <c r="B64" s="40"/>
      <c r="C64" s="62" t="s">
        <v>19</v>
      </c>
      <c r="L64" s="40"/>
    </row>
    <row r="65" spans="2:12" s="1" customFormat="1" ht="17.25" customHeight="1">
      <c r="B65" s="40"/>
      <c r="E65" s="313" t="str">
        <f>E7</f>
        <v>PLZEŇ - SILNICE III/18032 ULICE 17. LISTOPADU DOČASNÁ ÚPRAVA SMĚROVÉHO OBLOUKU</v>
      </c>
      <c r="F65" s="347"/>
      <c r="G65" s="347"/>
      <c r="H65" s="347"/>
      <c r="L65" s="40"/>
    </row>
    <row r="66" spans="2:12" s="1" customFormat="1" ht="6.95" customHeight="1">
      <c r="B66" s="40"/>
      <c r="L66" s="40"/>
    </row>
    <row r="67" spans="2:12" s="1" customFormat="1" ht="18" customHeight="1">
      <c r="B67" s="40"/>
      <c r="C67" s="62" t="s">
        <v>23</v>
      </c>
      <c r="F67" s="147" t="str">
        <f>F10</f>
        <v xml:space="preserve"> </v>
      </c>
      <c r="I67" s="148" t="s">
        <v>25</v>
      </c>
      <c r="J67" s="66" t="str">
        <f>IF(J10="","",J10)</f>
        <v>22. 5. 2017</v>
      </c>
      <c r="L67" s="40"/>
    </row>
    <row r="68" spans="2:12" s="1" customFormat="1" ht="6.95" customHeight="1">
      <c r="B68" s="40"/>
      <c r="L68" s="40"/>
    </row>
    <row r="69" spans="2:12" s="1" customFormat="1" ht="15">
      <c r="B69" s="40"/>
      <c r="C69" s="62" t="s">
        <v>27</v>
      </c>
      <c r="F69" s="147" t="str">
        <f>E13</f>
        <v xml:space="preserve"> </v>
      </c>
      <c r="I69" s="148" t="s">
        <v>32</v>
      </c>
      <c r="J69" s="147" t="str">
        <f>E19</f>
        <v xml:space="preserve"> </v>
      </c>
      <c r="L69" s="40"/>
    </row>
    <row r="70" spans="2:12" s="1" customFormat="1" ht="14.45" customHeight="1">
      <c r="B70" s="40"/>
      <c r="C70" s="62" t="s">
        <v>30</v>
      </c>
      <c r="F70" s="147" t="str">
        <f>IF(E16="","",E16)</f>
        <v/>
      </c>
      <c r="L70" s="40"/>
    </row>
    <row r="71" spans="2:12" s="1" customFormat="1" ht="10.35" customHeight="1">
      <c r="B71" s="40"/>
      <c r="L71" s="40"/>
    </row>
    <row r="72" spans="2:20" s="9" customFormat="1" ht="29.25" customHeight="1">
      <c r="B72" s="149"/>
      <c r="C72" s="150" t="s">
        <v>98</v>
      </c>
      <c r="D72" s="151" t="s">
        <v>54</v>
      </c>
      <c r="E72" s="151" t="s">
        <v>50</v>
      </c>
      <c r="F72" s="151" t="s">
        <v>99</v>
      </c>
      <c r="G72" s="151" t="s">
        <v>100</v>
      </c>
      <c r="H72" s="151" t="s">
        <v>101</v>
      </c>
      <c r="I72" s="152" t="s">
        <v>102</v>
      </c>
      <c r="J72" s="151" t="s">
        <v>91</v>
      </c>
      <c r="K72" s="153" t="s">
        <v>103</v>
      </c>
      <c r="L72" s="149"/>
      <c r="M72" s="72" t="s">
        <v>104</v>
      </c>
      <c r="N72" s="73" t="s">
        <v>39</v>
      </c>
      <c r="O72" s="73" t="s">
        <v>105</v>
      </c>
      <c r="P72" s="73" t="s">
        <v>106</v>
      </c>
      <c r="Q72" s="73" t="s">
        <v>107</v>
      </c>
      <c r="R72" s="73" t="s">
        <v>108</v>
      </c>
      <c r="S72" s="73" t="s">
        <v>109</v>
      </c>
      <c r="T72" s="74" t="s">
        <v>110</v>
      </c>
    </row>
    <row r="73" spans="2:63" s="1" customFormat="1" ht="29.25" customHeight="1">
      <c r="B73" s="40"/>
      <c r="C73" s="76" t="s">
        <v>92</v>
      </c>
      <c r="J73" s="154">
        <f>BK73</f>
        <v>0</v>
      </c>
      <c r="L73" s="40"/>
      <c r="M73" s="75"/>
      <c r="N73" s="67"/>
      <c r="O73" s="67"/>
      <c r="P73" s="155">
        <f>P74</f>
        <v>0</v>
      </c>
      <c r="Q73" s="67"/>
      <c r="R73" s="155">
        <f>R74</f>
        <v>0</v>
      </c>
      <c r="S73" s="67"/>
      <c r="T73" s="156">
        <f>T74</f>
        <v>0</v>
      </c>
      <c r="AT73" s="23" t="s">
        <v>68</v>
      </c>
      <c r="AU73" s="23" t="s">
        <v>93</v>
      </c>
      <c r="BK73" s="157">
        <f>BK74</f>
        <v>0</v>
      </c>
    </row>
    <row r="74" spans="2:63" s="10" customFormat="1" ht="37.35" customHeight="1">
      <c r="B74" s="158"/>
      <c r="D74" s="159" t="s">
        <v>68</v>
      </c>
      <c r="E74" s="160" t="s">
        <v>111</v>
      </c>
      <c r="F74" s="160" t="s">
        <v>112</v>
      </c>
      <c r="I74" s="161"/>
      <c r="J74" s="162">
        <f>BK74</f>
        <v>0</v>
      </c>
      <c r="L74" s="158"/>
      <c r="M74" s="163"/>
      <c r="N74" s="164"/>
      <c r="O74" s="164"/>
      <c r="P74" s="165">
        <f>P75+P79</f>
        <v>0</v>
      </c>
      <c r="Q74" s="164"/>
      <c r="R74" s="165">
        <f>R75+R79</f>
        <v>0</v>
      </c>
      <c r="S74" s="164"/>
      <c r="T74" s="166">
        <f>T75+T79</f>
        <v>0</v>
      </c>
      <c r="AR74" s="159" t="s">
        <v>113</v>
      </c>
      <c r="AT74" s="167" t="s">
        <v>68</v>
      </c>
      <c r="AU74" s="167" t="s">
        <v>69</v>
      </c>
      <c r="AY74" s="159" t="s">
        <v>114</v>
      </c>
      <c r="BK74" s="168">
        <f>BK75+BK79</f>
        <v>0</v>
      </c>
    </row>
    <row r="75" spans="2:63" s="10" customFormat="1" ht="19.9" customHeight="1">
      <c r="B75" s="158"/>
      <c r="D75" s="159" t="s">
        <v>68</v>
      </c>
      <c r="E75" s="169" t="s">
        <v>115</v>
      </c>
      <c r="F75" s="169" t="s">
        <v>116</v>
      </c>
      <c r="I75" s="161"/>
      <c r="J75" s="170">
        <f>BK75</f>
        <v>0</v>
      </c>
      <c r="L75" s="158"/>
      <c r="M75" s="163"/>
      <c r="N75" s="164"/>
      <c r="O75" s="164"/>
      <c r="P75" s="165">
        <f>SUM(P76:P78)</f>
        <v>0</v>
      </c>
      <c r="Q75" s="164"/>
      <c r="R75" s="165">
        <f>SUM(R76:R78)</f>
        <v>0</v>
      </c>
      <c r="S75" s="164"/>
      <c r="T75" s="166">
        <f>SUM(T76:T78)</f>
        <v>0</v>
      </c>
      <c r="AR75" s="159" t="s">
        <v>113</v>
      </c>
      <c r="AT75" s="167" t="s">
        <v>68</v>
      </c>
      <c r="AU75" s="167" t="s">
        <v>74</v>
      </c>
      <c r="AY75" s="159" t="s">
        <v>114</v>
      </c>
      <c r="BK75" s="168">
        <f>SUM(BK76:BK78)</f>
        <v>0</v>
      </c>
    </row>
    <row r="76" spans="2:65" s="1" customFormat="1" ht="16.5" customHeight="1">
      <c r="B76" s="171"/>
      <c r="C76" s="172" t="s">
        <v>74</v>
      </c>
      <c r="D76" s="172" t="s">
        <v>117</v>
      </c>
      <c r="E76" s="173" t="s">
        <v>118</v>
      </c>
      <c r="F76" s="174" t="s">
        <v>119</v>
      </c>
      <c r="G76" s="175" t="s">
        <v>120</v>
      </c>
      <c r="H76" s="176">
        <v>1</v>
      </c>
      <c r="I76" s="177"/>
      <c r="J76" s="178">
        <f>ROUND(I76*H76,2)</f>
        <v>0</v>
      </c>
      <c r="K76" s="174" t="s">
        <v>121</v>
      </c>
      <c r="L76" s="40"/>
      <c r="M76" s="179" t="s">
        <v>5</v>
      </c>
      <c r="N76" s="180" t="s">
        <v>40</v>
      </c>
      <c r="O76" s="41"/>
      <c r="P76" s="181">
        <f>O76*H76</f>
        <v>0</v>
      </c>
      <c r="Q76" s="181">
        <v>0</v>
      </c>
      <c r="R76" s="181">
        <f>Q76*H76</f>
        <v>0</v>
      </c>
      <c r="S76" s="181">
        <v>0</v>
      </c>
      <c r="T76" s="182">
        <f>S76*H76</f>
        <v>0</v>
      </c>
      <c r="AR76" s="23" t="s">
        <v>122</v>
      </c>
      <c r="AT76" s="23" t="s">
        <v>117</v>
      </c>
      <c r="AU76" s="23" t="s">
        <v>79</v>
      </c>
      <c r="AY76" s="23" t="s">
        <v>114</v>
      </c>
      <c r="BE76" s="183">
        <f>IF(N76="základní",J76,0)</f>
        <v>0</v>
      </c>
      <c r="BF76" s="183">
        <f>IF(N76="snížená",J76,0)</f>
        <v>0</v>
      </c>
      <c r="BG76" s="183">
        <f>IF(N76="zákl. přenesená",J76,0)</f>
        <v>0</v>
      </c>
      <c r="BH76" s="183">
        <f>IF(N76="sníž. přenesená",J76,0)</f>
        <v>0</v>
      </c>
      <c r="BI76" s="183">
        <f>IF(N76="nulová",J76,0)</f>
        <v>0</v>
      </c>
      <c r="BJ76" s="23" t="s">
        <v>74</v>
      </c>
      <c r="BK76" s="183">
        <f>ROUND(I76*H76,2)</f>
        <v>0</v>
      </c>
      <c r="BL76" s="23" t="s">
        <v>122</v>
      </c>
      <c r="BM76" s="23" t="s">
        <v>123</v>
      </c>
    </row>
    <row r="77" spans="2:65" s="1" customFormat="1" ht="16.5" customHeight="1">
      <c r="B77" s="171"/>
      <c r="C77" s="172" t="s">
        <v>79</v>
      </c>
      <c r="D77" s="172" t="s">
        <v>117</v>
      </c>
      <c r="E77" s="173" t="s">
        <v>124</v>
      </c>
      <c r="F77" s="174" t="s">
        <v>125</v>
      </c>
      <c r="G77" s="175" t="s">
        <v>120</v>
      </c>
      <c r="H77" s="176">
        <v>1</v>
      </c>
      <c r="I77" s="177"/>
      <c r="J77" s="178">
        <f>ROUND(I77*H77,2)</f>
        <v>0</v>
      </c>
      <c r="K77" s="174" t="s">
        <v>121</v>
      </c>
      <c r="L77" s="40"/>
      <c r="M77" s="179" t="s">
        <v>5</v>
      </c>
      <c r="N77" s="180" t="s">
        <v>40</v>
      </c>
      <c r="O77" s="41"/>
      <c r="P77" s="181">
        <f>O77*H77</f>
        <v>0</v>
      </c>
      <c r="Q77" s="181">
        <v>0</v>
      </c>
      <c r="R77" s="181">
        <f>Q77*H77</f>
        <v>0</v>
      </c>
      <c r="S77" s="181">
        <v>0</v>
      </c>
      <c r="T77" s="182">
        <f>S77*H77</f>
        <v>0</v>
      </c>
      <c r="AR77" s="23" t="s">
        <v>122</v>
      </c>
      <c r="AT77" s="23" t="s">
        <v>117</v>
      </c>
      <c r="AU77" s="23" t="s">
        <v>79</v>
      </c>
      <c r="AY77" s="23" t="s">
        <v>114</v>
      </c>
      <c r="BE77" s="183">
        <f>IF(N77="základní",J77,0)</f>
        <v>0</v>
      </c>
      <c r="BF77" s="183">
        <f>IF(N77="snížená",J77,0)</f>
        <v>0</v>
      </c>
      <c r="BG77" s="183">
        <f>IF(N77="zákl. přenesená",J77,0)</f>
        <v>0</v>
      </c>
      <c r="BH77" s="183">
        <f>IF(N77="sníž. přenesená",J77,0)</f>
        <v>0</v>
      </c>
      <c r="BI77" s="183">
        <f>IF(N77="nulová",J77,0)</f>
        <v>0</v>
      </c>
      <c r="BJ77" s="23" t="s">
        <v>74</v>
      </c>
      <c r="BK77" s="183">
        <f>ROUND(I77*H77,2)</f>
        <v>0</v>
      </c>
      <c r="BL77" s="23" t="s">
        <v>122</v>
      </c>
      <c r="BM77" s="23" t="s">
        <v>126</v>
      </c>
    </row>
    <row r="78" spans="2:65" s="1" customFormat="1" ht="25.5" customHeight="1">
      <c r="B78" s="171"/>
      <c r="C78" s="172" t="s">
        <v>127</v>
      </c>
      <c r="D78" s="172" t="s">
        <v>117</v>
      </c>
      <c r="E78" s="173" t="s">
        <v>128</v>
      </c>
      <c r="F78" s="174" t="s">
        <v>129</v>
      </c>
      <c r="G78" s="175" t="s">
        <v>120</v>
      </c>
      <c r="H78" s="176">
        <v>1</v>
      </c>
      <c r="I78" s="177"/>
      <c r="J78" s="178">
        <f>ROUND(I78*H78,2)</f>
        <v>0</v>
      </c>
      <c r="K78" s="174" t="s">
        <v>121</v>
      </c>
      <c r="L78" s="40"/>
      <c r="M78" s="179" t="s">
        <v>5</v>
      </c>
      <c r="N78" s="180" t="s">
        <v>40</v>
      </c>
      <c r="O78" s="41"/>
      <c r="P78" s="181">
        <f>O78*H78</f>
        <v>0</v>
      </c>
      <c r="Q78" s="181">
        <v>0</v>
      </c>
      <c r="R78" s="181">
        <f>Q78*H78</f>
        <v>0</v>
      </c>
      <c r="S78" s="181">
        <v>0</v>
      </c>
      <c r="T78" s="182">
        <f>S78*H78</f>
        <v>0</v>
      </c>
      <c r="AR78" s="23" t="s">
        <v>122</v>
      </c>
      <c r="AT78" s="23" t="s">
        <v>117</v>
      </c>
      <c r="AU78" s="23" t="s">
        <v>79</v>
      </c>
      <c r="AY78" s="23" t="s">
        <v>114</v>
      </c>
      <c r="BE78" s="183">
        <f>IF(N78="základní",J78,0)</f>
        <v>0</v>
      </c>
      <c r="BF78" s="183">
        <f>IF(N78="snížená",J78,0)</f>
        <v>0</v>
      </c>
      <c r="BG78" s="183">
        <f>IF(N78="zákl. přenesená",J78,0)</f>
        <v>0</v>
      </c>
      <c r="BH78" s="183">
        <f>IF(N78="sníž. přenesená",J78,0)</f>
        <v>0</v>
      </c>
      <c r="BI78" s="183">
        <f>IF(N78="nulová",J78,0)</f>
        <v>0</v>
      </c>
      <c r="BJ78" s="23" t="s">
        <v>74</v>
      </c>
      <c r="BK78" s="183">
        <f>ROUND(I78*H78,2)</f>
        <v>0</v>
      </c>
      <c r="BL78" s="23" t="s">
        <v>122</v>
      </c>
      <c r="BM78" s="23" t="s">
        <v>130</v>
      </c>
    </row>
    <row r="79" spans="2:63" s="10" customFormat="1" ht="29.85" customHeight="1">
      <c r="B79" s="158"/>
      <c r="D79" s="159" t="s">
        <v>68</v>
      </c>
      <c r="E79" s="169" t="s">
        <v>131</v>
      </c>
      <c r="F79" s="169" t="s">
        <v>132</v>
      </c>
      <c r="I79" s="161"/>
      <c r="J79" s="170">
        <f>BK79</f>
        <v>0</v>
      </c>
      <c r="L79" s="158"/>
      <c r="M79" s="163"/>
      <c r="N79" s="164"/>
      <c r="O79" s="164"/>
      <c r="P79" s="165">
        <f>P80</f>
        <v>0</v>
      </c>
      <c r="Q79" s="164"/>
      <c r="R79" s="165">
        <f>R80</f>
        <v>0</v>
      </c>
      <c r="S79" s="164"/>
      <c r="T79" s="166">
        <f>T80</f>
        <v>0</v>
      </c>
      <c r="AR79" s="159" t="s">
        <v>113</v>
      </c>
      <c r="AT79" s="167" t="s">
        <v>68</v>
      </c>
      <c r="AU79" s="167" t="s">
        <v>74</v>
      </c>
      <c r="AY79" s="159" t="s">
        <v>114</v>
      </c>
      <c r="BK79" s="168">
        <f>BK80</f>
        <v>0</v>
      </c>
    </row>
    <row r="80" spans="2:65" s="1" customFormat="1" ht="16.5" customHeight="1">
      <c r="B80" s="171"/>
      <c r="C80" s="172" t="s">
        <v>133</v>
      </c>
      <c r="D80" s="172" t="s">
        <v>117</v>
      </c>
      <c r="E80" s="173" t="s">
        <v>134</v>
      </c>
      <c r="F80" s="174" t="s">
        <v>135</v>
      </c>
      <c r="G80" s="175" t="s">
        <v>120</v>
      </c>
      <c r="H80" s="176">
        <v>1</v>
      </c>
      <c r="I80" s="177"/>
      <c r="J80" s="178">
        <f>ROUND(I80*H80,2)</f>
        <v>0</v>
      </c>
      <c r="K80" s="174" t="s">
        <v>121</v>
      </c>
      <c r="L80" s="40"/>
      <c r="M80" s="179" t="s">
        <v>5</v>
      </c>
      <c r="N80" s="184" t="s">
        <v>40</v>
      </c>
      <c r="O80" s="185"/>
      <c r="P80" s="186">
        <f>O80*H80</f>
        <v>0</v>
      </c>
      <c r="Q80" s="186">
        <v>0</v>
      </c>
      <c r="R80" s="186">
        <f>Q80*H80</f>
        <v>0</v>
      </c>
      <c r="S80" s="186">
        <v>0</v>
      </c>
      <c r="T80" s="187">
        <f>S80*H80</f>
        <v>0</v>
      </c>
      <c r="AR80" s="23" t="s">
        <v>122</v>
      </c>
      <c r="AT80" s="23" t="s">
        <v>117</v>
      </c>
      <c r="AU80" s="23" t="s">
        <v>79</v>
      </c>
      <c r="AY80" s="23" t="s">
        <v>114</v>
      </c>
      <c r="BE80" s="183">
        <f>IF(N80="základní",J80,0)</f>
        <v>0</v>
      </c>
      <c r="BF80" s="183">
        <f>IF(N80="snížená",J80,0)</f>
        <v>0</v>
      </c>
      <c r="BG80" s="183">
        <f>IF(N80="zákl. přenesená",J80,0)</f>
        <v>0</v>
      </c>
      <c r="BH80" s="183">
        <f>IF(N80="sníž. přenesená",J80,0)</f>
        <v>0</v>
      </c>
      <c r="BI80" s="183">
        <f>IF(N80="nulová",J80,0)</f>
        <v>0</v>
      </c>
      <c r="BJ80" s="23" t="s">
        <v>74</v>
      </c>
      <c r="BK80" s="183">
        <f>ROUND(I80*H80,2)</f>
        <v>0</v>
      </c>
      <c r="BL80" s="23" t="s">
        <v>122</v>
      </c>
      <c r="BM80" s="23" t="s">
        <v>136</v>
      </c>
    </row>
    <row r="81" spans="2:12" s="1" customFormat="1" ht="6.95" customHeight="1">
      <c r="B81" s="55"/>
      <c r="C81" s="56"/>
      <c r="D81" s="56"/>
      <c r="E81" s="56"/>
      <c r="F81" s="56"/>
      <c r="G81" s="56"/>
      <c r="H81" s="56"/>
      <c r="I81" s="125"/>
      <c r="J81" s="56"/>
      <c r="K81" s="56"/>
      <c r="L81" s="40"/>
    </row>
  </sheetData>
  <autoFilter ref="C72:K80"/>
  <mergeCells count="7">
    <mergeCell ref="J47:J48"/>
    <mergeCell ref="E65:H65"/>
    <mergeCell ref="G1:H1"/>
    <mergeCell ref="L2:V2"/>
    <mergeCell ref="E7:H7"/>
    <mergeCell ref="E22:H22"/>
    <mergeCell ref="E43:H43"/>
  </mergeCells>
  <hyperlinks>
    <hyperlink ref="F1:G1" location="C2" display="1) Krycí list soupisu"/>
    <hyperlink ref="G1:H1" location="C50" display="2) Rekapitulace"/>
    <hyperlink ref="J1" location="C7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76"/>
  <sheetViews>
    <sheetView showGridLines="0" workbookViewId="0" topLeftCell="A1">
      <pane ySplit="1" topLeftCell="A191" activePane="bottomLeft" state="frozen"/>
      <selection pane="bottomLeft" activeCell="F264" sqref="F26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8"/>
      <c r="C1" s="98"/>
      <c r="D1" s="99" t="s">
        <v>1</v>
      </c>
      <c r="E1" s="98"/>
      <c r="F1" s="100" t="s">
        <v>83</v>
      </c>
      <c r="G1" s="343" t="s">
        <v>84</v>
      </c>
      <c r="H1" s="343"/>
      <c r="I1" s="101"/>
      <c r="J1" s="100" t="s">
        <v>85</v>
      </c>
      <c r="K1" s="99" t="s">
        <v>86</v>
      </c>
      <c r="L1" s="100" t="s">
        <v>87</v>
      </c>
      <c r="M1" s="100"/>
      <c r="N1" s="100"/>
      <c r="O1" s="100"/>
      <c r="P1" s="100"/>
      <c r="Q1" s="100"/>
      <c r="R1" s="100"/>
      <c r="S1" s="100"/>
      <c r="T1" s="100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3" t="s">
        <v>78</v>
      </c>
    </row>
    <row r="3" spans="2:46" ht="6.95" customHeight="1">
      <c r="B3" s="24"/>
      <c r="C3" s="25"/>
      <c r="D3" s="25"/>
      <c r="E3" s="25"/>
      <c r="F3" s="25"/>
      <c r="G3" s="25"/>
      <c r="H3" s="25"/>
      <c r="I3" s="102"/>
      <c r="J3" s="25"/>
      <c r="K3" s="26"/>
      <c r="AT3" s="23" t="s">
        <v>79</v>
      </c>
    </row>
    <row r="4" spans="2:46" ht="36.95" customHeight="1">
      <c r="B4" s="27"/>
      <c r="C4" s="28"/>
      <c r="D4" s="29" t="s">
        <v>88</v>
      </c>
      <c r="E4" s="28"/>
      <c r="F4" s="28"/>
      <c r="G4" s="28"/>
      <c r="H4" s="28"/>
      <c r="I4" s="103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3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3"/>
      <c r="J6" s="28"/>
      <c r="K6" s="30"/>
    </row>
    <row r="7" spans="2:11" ht="16.5" customHeight="1">
      <c r="B7" s="27"/>
      <c r="C7" s="28"/>
      <c r="D7" s="28"/>
      <c r="E7" s="350" t="str">
        <f>'Rekapitulace stavby'!K6</f>
        <v>PLZEŇ - SILNICE III/18032 ULICE 17. LISTOPADU DOČASNÁ ÚPRAVA SMĚROVÉHO OBLOUKU</v>
      </c>
      <c r="F7" s="351"/>
      <c r="G7" s="351"/>
      <c r="H7" s="351"/>
      <c r="I7" s="103"/>
      <c r="J7" s="28"/>
      <c r="K7" s="30"/>
    </row>
    <row r="8" spans="2:11" s="1" customFormat="1" ht="15">
      <c r="B8" s="40"/>
      <c r="C8" s="41"/>
      <c r="D8" s="36" t="s">
        <v>137</v>
      </c>
      <c r="E8" s="41"/>
      <c r="F8" s="41"/>
      <c r="G8" s="41"/>
      <c r="H8" s="41"/>
      <c r="I8" s="104"/>
      <c r="J8" s="41"/>
      <c r="K8" s="44"/>
    </row>
    <row r="9" spans="2:11" s="1" customFormat="1" ht="36.95" customHeight="1">
      <c r="B9" s="40"/>
      <c r="C9" s="41"/>
      <c r="D9" s="41"/>
      <c r="E9" s="344" t="s">
        <v>138</v>
      </c>
      <c r="F9" s="345"/>
      <c r="G9" s="345"/>
      <c r="H9" s="345"/>
      <c r="I9" s="104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4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5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5" t="s">
        <v>25</v>
      </c>
      <c r="J12" s="106" t="str">
        <f>'Rekapitulace stavby'!AN8</f>
        <v>22. 5. 2017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4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5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5" t="s">
        <v>29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4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05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5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4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05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05" t="s">
        <v>29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4"/>
      <c r="J22" s="41"/>
      <c r="K22" s="44"/>
    </row>
    <row r="23" spans="2:11" s="1" customFormat="1" ht="14.45" customHeight="1">
      <c r="B23" s="40"/>
      <c r="C23" s="41"/>
      <c r="D23" s="36" t="s">
        <v>34</v>
      </c>
      <c r="E23" s="41"/>
      <c r="F23" s="41"/>
      <c r="G23" s="41"/>
      <c r="H23" s="41"/>
      <c r="I23" s="104"/>
      <c r="J23" s="41"/>
      <c r="K23" s="44"/>
    </row>
    <row r="24" spans="2:11" s="6" customFormat="1" ht="16.5" customHeight="1">
      <c r="B24" s="107"/>
      <c r="C24" s="108"/>
      <c r="D24" s="108"/>
      <c r="E24" s="339" t="s">
        <v>5</v>
      </c>
      <c r="F24" s="339"/>
      <c r="G24" s="339"/>
      <c r="H24" s="339"/>
      <c r="I24" s="109"/>
      <c r="J24" s="108"/>
      <c r="K24" s="110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4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1"/>
      <c r="J26" s="67"/>
      <c r="K26" s="112"/>
    </row>
    <row r="27" spans="2:11" s="1" customFormat="1" ht="25.35" customHeight="1">
      <c r="B27" s="40"/>
      <c r="C27" s="41"/>
      <c r="D27" s="113" t="s">
        <v>35</v>
      </c>
      <c r="E27" s="41"/>
      <c r="F27" s="41"/>
      <c r="G27" s="41"/>
      <c r="H27" s="41"/>
      <c r="I27" s="104"/>
      <c r="J27" s="114">
        <f>ROUND(J84,2)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1"/>
      <c r="J28" s="67"/>
      <c r="K28" s="112"/>
    </row>
    <row r="29" spans="2:11" s="1" customFormat="1" ht="14.45" customHeight="1">
      <c r="B29" s="40"/>
      <c r="C29" s="41"/>
      <c r="D29" s="41"/>
      <c r="E29" s="41"/>
      <c r="F29" s="45" t="s">
        <v>37</v>
      </c>
      <c r="G29" s="41"/>
      <c r="H29" s="41"/>
      <c r="I29" s="115" t="s">
        <v>36</v>
      </c>
      <c r="J29" s="45" t="s">
        <v>38</v>
      </c>
      <c r="K29" s="44"/>
    </row>
    <row r="30" spans="2:11" s="1" customFormat="1" ht="14.45" customHeight="1">
      <c r="B30" s="40"/>
      <c r="C30" s="41"/>
      <c r="D30" s="48" t="s">
        <v>39</v>
      </c>
      <c r="E30" s="48" t="s">
        <v>40</v>
      </c>
      <c r="F30" s="116">
        <f>ROUND(SUM(BE84:BE275),2)</f>
        <v>0</v>
      </c>
      <c r="G30" s="41"/>
      <c r="H30" s="41"/>
      <c r="I30" s="117">
        <v>0.21</v>
      </c>
      <c r="J30" s="116">
        <f>ROUND(ROUND((SUM(BE84:BE275)),2)*I30,2)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41</v>
      </c>
      <c r="F31" s="116">
        <f>ROUND(SUM(BF84:BF275),2)</f>
        <v>0</v>
      </c>
      <c r="G31" s="41"/>
      <c r="H31" s="41"/>
      <c r="I31" s="117">
        <v>0.15</v>
      </c>
      <c r="J31" s="116">
        <f>ROUND(ROUND((SUM(BF84:BF275)),2)*I31,2)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42</v>
      </c>
      <c r="F32" s="116">
        <f>ROUND(SUM(BG84:BG275),2)</f>
        <v>0</v>
      </c>
      <c r="G32" s="41"/>
      <c r="H32" s="41"/>
      <c r="I32" s="117">
        <v>0.21</v>
      </c>
      <c r="J32" s="116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43</v>
      </c>
      <c r="F33" s="116">
        <f>ROUND(SUM(BH84:BH275),2)</f>
        <v>0</v>
      </c>
      <c r="G33" s="41"/>
      <c r="H33" s="41"/>
      <c r="I33" s="117">
        <v>0.15</v>
      </c>
      <c r="J33" s="116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44</v>
      </c>
      <c r="F34" s="116">
        <f>ROUND(SUM(BI84:BI275),2)</f>
        <v>0</v>
      </c>
      <c r="G34" s="41"/>
      <c r="H34" s="41"/>
      <c r="I34" s="117">
        <v>0</v>
      </c>
      <c r="J34" s="116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4"/>
      <c r="J35" s="41"/>
      <c r="K35" s="44"/>
    </row>
    <row r="36" spans="2:11" s="1" customFormat="1" ht="25.35" customHeight="1">
      <c r="B36" s="40"/>
      <c r="C36" s="118"/>
      <c r="D36" s="119" t="s">
        <v>45</v>
      </c>
      <c r="E36" s="70"/>
      <c r="F36" s="70"/>
      <c r="G36" s="120" t="s">
        <v>46</v>
      </c>
      <c r="H36" s="121" t="s">
        <v>47</v>
      </c>
      <c r="I36" s="122"/>
      <c r="J36" s="123">
        <f>SUM(J27:J34)</f>
        <v>0</v>
      </c>
      <c r="K36" s="124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5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6"/>
      <c r="J41" s="59"/>
      <c r="K41" s="127"/>
    </row>
    <row r="42" spans="2:11" s="1" customFormat="1" ht="36.95" customHeight="1">
      <c r="B42" s="40"/>
      <c r="C42" s="29" t="s">
        <v>89</v>
      </c>
      <c r="D42" s="41"/>
      <c r="E42" s="41"/>
      <c r="F42" s="41"/>
      <c r="G42" s="41"/>
      <c r="H42" s="41"/>
      <c r="I42" s="104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4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4"/>
      <c r="J44" s="41"/>
      <c r="K44" s="44"/>
    </row>
    <row r="45" spans="2:11" s="1" customFormat="1" ht="16.5" customHeight="1">
      <c r="B45" s="40"/>
      <c r="C45" s="41"/>
      <c r="D45" s="41"/>
      <c r="E45" s="350" t="str">
        <f>E7</f>
        <v>PLZEŇ - SILNICE III/18032 ULICE 17. LISTOPADU DOČASNÁ ÚPRAVA SMĚROVÉHO OBLOUKU</v>
      </c>
      <c r="F45" s="351"/>
      <c r="G45" s="351"/>
      <c r="H45" s="351"/>
      <c r="I45" s="104"/>
      <c r="J45" s="41"/>
      <c r="K45" s="44"/>
    </row>
    <row r="46" spans="2:11" s="1" customFormat="1" ht="14.45" customHeight="1">
      <c r="B46" s="40"/>
      <c r="C46" s="36" t="s">
        <v>137</v>
      </c>
      <c r="D46" s="41"/>
      <c r="E46" s="41"/>
      <c r="F46" s="41"/>
      <c r="G46" s="41"/>
      <c r="H46" s="41"/>
      <c r="I46" s="104"/>
      <c r="J46" s="41"/>
      <c r="K46" s="44"/>
    </row>
    <row r="47" spans="2:11" s="1" customFormat="1" ht="17.25" customHeight="1">
      <c r="B47" s="40"/>
      <c r="C47" s="41"/>
      <c r="D47" s="41"/>
      <c r="E47" s="344" t="str">
        <f>E9</f>
        <v>101 - KOMUNIKACE</v>
      </c>
      <c r="F47" s="345"/>
      <c r="G47" s="345"/>
      <c r="H47" s="345"/>
      <c r="I47" s="104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4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05" t="s">
        <v>25</v>
      </c>
      <c r="J49" s="106" t="str">
        <f>IF(J12="","",J12)</f>
        <v>22. 5. 2017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4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05" t="s">
        <v>32</v>
      </c>
      <c r="J51" s="339" t="str">
        <f>E21</f>
        <v xml:space="preserve"> 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04"/>
      <c r="J52" s="346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4"/>
      <c r="J53" s="41"/>
      <c r="K53" s="44"/>
    </row>
    <row r="54" spans="2:11" s="1" customFormat="1" ht="29.25" customHeight="1">
      <c r="B54" s="40"/>
      <c r="C54" s="128" t="s">
        <v>90</v>
      </c>
      <c r="D54" s="118"/>
      <c r="E54" s="118"/>
      <c r="F54" s="118"/>
      <c r="G54" s="118"/>
      <c r="H54" s="118"/>
      <c r="I54" s="129"/>
      <c r="J54" s="130" t="s">
        <v>91</v>
      </c>
      <c r="K54" s="131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4"/>
      <c r="J55" s="41"/>
      <c r="K55" s="44"/>
    </row>
    <row r="56" spans="2:47" s="1" customFormat="1" ht="29.25" customHeight="1">
      <c r="B56" s="40"/>
      <c r="C56" s="132" t="s">
        <v>92</v>
      </c>
      <c r="D56" s="41"/>
      <c r="E56" s="41"/>
      <c r="F56" s="41"/>
      <c r="G56" s="41"/>
      <c r="H56" s="41"/>
      <c r="I56" s="104"/>
      <c r="J56" s="114">
        <f>J84</f>
        <v>0</v>
      </c>
      <c r="K56" s="44"/>
      <c r="AU56" s="23" t="s">
        <v>93</v>
      </c>
    </row>
    <row r="57" spans="2:11" s="7" customFormat="1" ht="24.95" customHeight="1">
      <c r="B57" s="133"/>
      <c r="C57" s="134"/>
      <c r="D57" s="135" t="s">
        <v>139</v>
      </c>
      <c r="E57" s="136"/>
      <c r="F57" s="136"/>
      <c r="G57" s="136"/>
      <c r="H57" s="136"/>
      <c r="I57" s="137"/>
      <c r="J57" s="138">
        <f>J85</f>
        <v>0</v>
      </c>
      <c r="K57" s="139"/>
    </row>
    <row r="58" spans="2:11" s="8" customFormat="1" ht="19.9" customHeight="1">
      <c r="B58" s="140"/>
      <c r="C58" s="141"/>
      <c r="D58" s="142" t="s">
        <v>140</v>
      </c>
      <c r="E58" s="143"/>
      <c r="F58" s="143"/>
      <c r="G58" s="143"/>
      <c r="H58" s="143"/>
      <c r="I58" s="144"/>
      <c r="J58" s="145">
        <f>J86</f>
        <v>0</v>
      </c>
      <c r="K58" s="146"/>
    </row>
    <row r="59" spans="2:11" s="8" customFormat="1" ht="19.9" customHeight="1">
      <c r="B59" s="140"/>
      <c r="C59" s="141"/>
      <c r="D59" s="142" t="s">
        <v>141</v>
      </c>
      <c r="E59" s="143"/>
      <c r="F59" s="143"/>
      <c r="G59" s="143"/>
      <c r="H59" s="143"/>
      <c r="I59" s="144"/>
      <c r="J59" s="145">
        <f>J148</f>
        <v>0</v>
      </c>
      <c r="K59" s="146"/>
    </row>
    <row r="60" spans="2:11" s="8" customFormat="1" ht="19.9" customHeight="1">
      <c r="B60" s="140"/>
      <c r="C60" s="141"/>
      <c r="D60" s="142" t="s">
        <v>142</v>
      </c>
      <c r="E60" s="143"/>
      <c r="F60" s="143"/>
      <c r="G60" s="143"/>
      <c r="H60" s="143"/>
      <c r="I60" s="144"/>
      <c r="J60" s="145">
        <f>J153</f>
        <v>0</v>
      </c>
      <c r="K60" s="146"/>
    </row>
    <row r="61" spans="2:11" s="8" customFormat="1" ht="19.9" customHeight="1">
      <c r="B61" s="140"/>
      <c r="C61" s="141"/>
      <c r="D61" s="142" t="s">
        <v>143</v>
      </c>
      <c r="E61" s="143"/>
      <c r="F61" s="143"/>
      <c r="G61" s="143"/>
      <c r="H61" s="143"/>
      <c r="I61" s="144"/>
      <c r="J61" s="145">
        <f>J156</f>
        <v>0</v>
      </c>
      <c r="K61" s="146"/>
    </row>
    <row r="62" spans="2:11" s="8" customFormat="1" ht="19.9" customHeight="1">
      <c r="B62" s="140"/>
      <c r="C62" s="141"/>
      <c r="D62" s="142" t="s">
        <v>144</v>
      </c>
      <c r="E62" s="143"/>
      <c r="F62" s="143"/>
      <c r="G62" s="143"/>
      <c r="H62" s="143"/>
      <c r="I62" s="144"/>
      <c r="J62" s="145">
        <f>J187</f>
        <v>0</v>
      </c>
      <c r="K62" s="146"/>
    </row>
    <row r="63" spans="2:11" s="8" customFormat="1" ht="19.9" customHeight="1">
      <c r="B63" s="140"/>
      <c r="C63" s="141"/>
      <c r="D63" s="142" t="s">
        <v>145</v>
      </c>
      <c r="E63" s="143"/>
      <c r="F63" s="143"/>
      <c r="G63" s="143"/>
      <c r="H63" s="143"/>
      <c r="I63" s="144"/>
      <c r="J63" s="145">
        <f>J203</f>
        <v>0</v>
      </c>
      <c r="K63" s="146"/>
    </row>
    <row r="64" spans="2:11" s="8" customFormat="1" ht="19.9" customHeight="1">
      <c r="B64" s="140"/>
      <c r="C64" s="141"/>
      <c r="D64" s="142" t="s">
        <v>146</v>
      </c>
      <c r="E64" s="143"/>
      <c r="F64" s="143"/>
      <c r="G64" s="143"/>
      <c r="H64" s="143"/>
      <c r="I64" s="144"/>
      <c r="J64" s="145">
        <f>J240</f>
        <v>0</v>
      </c>
      <c r="K64" s="146"/>
    </row>
    <row r="65" spans="2:11" s="1" customFormat="1" ht="21.75" customHeight="1">
      <c r="B65" s="40"/>
      <c r="C65" s="41"/>
      <c r="D65" s="41"/>
      <c r="E65" s="41"/>
      <c r="F65" s="41"/>
      <c r="G65" s="41"/>
      <c r="H65" s="41"/>
      <c r="I65" s="104"/>
      <c r="J65" s="41"/>
      <c r="K65" s="44"/>
    </row>
    <row r="66" spans="2:11" s="1" customFormat="1" ht="6.95" customHeight="1">
      <c r="B66" s="55"/>
      <c r="C66" s="56"/>
      <c r="D66" s="56"/>
      <c r="E66" s="56"/>
      <c r="F66" s="56"/>
      <c r="G66" s="56"/>
      <c r="H66" s="56"/>
      <c r="I66" s="125"/>
      <c r="J66" s="56"/>
      <c r="K66" s="57"/>
    </row>
    <row r="70" spans="2:12" s="1" customFormat="1" ht="6.95" customHeight="1">
      <c r="B70" s="58"/>
      <c r="C70" s="59"/>
      <c r="D70" s="59"/>
      <c r="E70" s="59"/>
      <c r="F70" s="59"/>
      <c r="G70" s="59"/>
      <c r="H70" s="59"/>
      <c r="I70" s="126"/>
      <c r="J70" s="59"/>
      <c r="K70" s="59"/>
      <c r="L70" s="40"/>
    </row>
    <row r="71" spans="2:12" s="1" customFormat="1" ht="36.95" customHeight="1">
      <c r="B71" s="40"/>
      <c r="C71" s="60" t="s">
        <v>97</v>
      </c>
      <c r="L71" s="40"/>
    </row>
    <row r="72" spans="2:12" s="1" customFormat="1" ht="6.95" customHeight="1">
      <c r="B72" s="40"/>
      <c r="L72" s="40"/>
    </row>
    <row r="73" spans="2:12" s="1" customFormat="1" ht="14.45" customHeight="1">
      <c r="B73" s="40"/>
      <c r="C73" s="62" t="s">
        <v>19</v>
      </c>
      <c r="L73" s="40"/>
    </row>
    <row r="74" spans="2:12" s="1" customFormat="1" ht="16.5" customHeight="1">
      <c r="B74" s="40"/>
      <c r="E74" s="348" t="str">
        <f>E7</f>
        <v>PLZEŇ - SILNICE III/18032 ULICE 17. LISTOPADU DOČASNÁ ÚPRAVA SMĚROVÉHO OBLOUKU</v>
      </c>
      <c r="F74" s="349"/>
      <c r="G74" s="349"/>
      <c r="H74" s="349"/>
      <c r="L74" s="40"/>
    </row>
    <row r="75" spans="2:12" s="1" customFormat="1" ht="14.45" customHeight="1">
      <c r="B75" s="40"/>
      <c r="C75" s="62" t="s">
        <v>137</v>
      </c>
      <c r="L75" s="40"/>
    </row>
    <row r="76" spans="2:12" s="1" customFormat="1" ht="17.25" customHeight="1">
      <c r="B76" s="40"/>
      <c r="E76" s="313" t="str">
        <f>E9</f>
        <v>101 - KOMUNIKACE</v>
      </c>
      <c r="F76" s="347"/>
      <c r="G76" s="347"/>
      <c r="H76" s="347"/>
      <c r="L76" s="40"/>
    </row>
    <row r="77" spans="2:12" s="1" customFormat="1" ht="6.95" customHeight="1">
      <c r="B77" s="40"/>
      <c r="L77" s="40"/>
    </row>
    <row r="78" spans="2:12" s="1" customFormat="1" ht="18" customHeight="1">
      <c r="B78" s="40"/>
      <c r="C78" s="62" t="s">
        <v>23</v>
      </c>
      <c r="F78" s="147" t="str">
        <f>F12</f>
        <v xml:space="preserve"> </v>
      </c>
      <c r="I78" s="148" t="s">
        <v>25</v>
      </c>
      <c r="J78" s="66" t="str">
        <f>IF(J12="","",J12)</f>
        <v>22. 5. 2017</v>
      </c>
      <c r="L78" s="40"/>
    </row>
    <row r="79" spans="2:12" s="1" customFormat="1" ht="6.95" customHeight="1">
      <c r="B79" s="40"/>
      <c r="L79" s="40"/>
    </row>
    <row r="80" spans="2:12" s="1" customFormat="1" ht="15">
      <c r="B80" s="40"/>
      <c r="C80" s="62" t="s">
        <v>27</v>
      </c>
      <c r="F80" s="147" t="str">
        <f>E15</f>
        <v xml:space="preserve"> </v>
      </c>
      <c r="I80" s="148" t="s">
        <v>32</v>
      </c>
      <c r="J80" s="147" t="str">
        <f>E21</f>
        <v xml:space="preserve"> </v>
      </c>
      <c r="L80" s="40"/>
    </row>
    <row r="81" spans="2:12" s="1" customFormat="1" ht="14.45" customHeight="1">
      <c r="B81" s="40"/>
      <c r="C81" s="62" t="s">
        <v>30</v>
      </c>
      <c r="F81" s="147" t="str">
        <f>IF(E18="","",E18)</f>
        <v/>
      </c>
      <c r="L81" s="40"/>
    </row>
    <row r="82" spans="2:12" s="1" customFormat="1" ht="10.35" customHeight="1">
      <c r="B82" s="40"/>
      <c r="L82" s="40"/>
    </row>
    <row r="83" spans="2:20" s="9" customFormat="1" ht="29.25" customHeight="1">
      <c r="B83" s="149"/>
      <c r="C83" s="150" t="s">
        <v>98</v>
      </c>
      <c r="D83" s="151" t="s">
        <v>54</v>
      </c>
      <c r="E83" s="151" t="s">
        <v>50</v>
      </c>
      <c r="F83" s="151" t="s">
        <v>99</v>
      </c>
      <c r="G83" s="151" t="s">
        <v>100</v>
      </c>
      <c r="H83" s="151" t="s">
        <v>101</v>
      </c>
      <c r="I83" s="152" t="s">
        <v>102</v>
      </c>
      <c r="J83" s="151" t="s">
        <v>91</v>
      </c>
      <c r="K83" s="153" t="s">
        <v>103</v>
      </c>
      <c r="L83" s="149"/>
      <c r="M83" s="72" t="s">
        <v>104</v>
      </c>
      <c r="N83" s="73" t="s">
        <v>39</v>
      </c>
      <c r="O83" s="73" t="s">
        <v>105</v>
      </c>
      <c r="P83" s="73" t="s">
        <v>106</v>
      </c>
      <c r="Q83" s="73" t="s">
        <v>107</v>
      </c>
      <c r="R83" s="73" t="s">
        <v>108</v>
      </c>
      <c r="S83" s="73" t="s">
        <v>109</v>
      </c>
      <c r="T83" s="74" t="s">
        <v>110</v>
      </c>
    </row>
    <row r="84" spans="2:63" s="1" customFormat="1" ht="29.25" customHeight="1">
      <c r="B84" s="40"/>
      <c r="C84" s="76" t="s">
        <v>92</v>
      </c>
      <c r="J84" s="154">
        <f>BK84</f>
        <v>0</v>
      </c>
      <c r="L84" s="40"/>
      <c r="M84" s="75"/>
      <c r="N84" s="67"/>
      <c r="O84" s="67"/>
      <c r="P84" s="155">
        <f>P85</f>
        <v>0</v>
      </c>
      <c r="Q84" s="67"/>
      <c r="R84" s="155">
        <f>R85</f>
        <v>266.2686625</v>
      </c>
      <c r="S84" s="67"/>
      <c r="T84" s="156">
        <f>T85</f>
        <v>490.541</v>
      </c>
      <c r="AT84" s="23" t="s">
        <v>68</v>
      </c>
      <c r="AU84" s="23" t="s">
        <v>93</v>
      </c>
      <c r="BK84" s="157">
        <f>BK85</f>
        <v>0</v>
      </c>
    </row>
    <row r="85" spans="2:63" s="10" customFormat="1" ht="37.35" customHeight="1">
      <c r="B85" s="158"/>
      <c r="D85" s="159" t="s">
        <v>68</v>
      </c>
      <c r="E85" s="160" t="s">
        <v>147</v>
      </c>
      <c r="F85" s="160" t="s">
        <v>148</v>
      </c>
      <c r="I85" s="161"/>
      <c r="J85" s="162">
        <f>BK85</f>
        <v>0</v>
      </c>
      <c r="L85" s="158"/>
      <c r="M85" s="163"/>
      <c r="N85" s="164"/>
      <c r="O85" s="164"/>
      <c r="P85" s="165">
        <f>P86+P148+P153+P156+P187+P203+P240</f>
        <v>0</v>
      </c>
      <c r="Q85" s="164"/>
      <c r="R85" s="165">
        <f>R86+R148+R153+R156+R187+R203+R240</f>
        <v>266.2686625</v>
      </c>
      <c r="S85" s="164"/>
      <c r="T85" s="166">
        <f>T86+T148+T153+T156+T187+T203+T240</f>
        <v>490.541</v>
      </c>
      <c r="AR85" s="159" t="s">
        <v>74</v>
      </c>
      <c r="AT85" s="167" t="s">
        <v>68</v>
      </c>
      <c r="AU85" s="167" t="s">
        <v>69</v>
      </c>
      <c r="AY85" s="159" t="s">
        <v>114</v>
      </c>
      <c r="BK85" s="168">
        <f>BK86+BK148+BK153+BK156+BK187+BK203+BK240</f>
        <v>0</v>
      </c>
    </row>
    <row r="86" spans="2:63" s="10" customFormat="1" ht="19.9" customHeight="1">
      <c r="B86" s="158"/>
      <c r="D86" s="159" t="s">
        <v>68</v>
      </c>
      <c r="E86" s="169" t="s">
        <v>74</v>
      </c>
      <c r="F86" s="169" t="s">
        <v>149</v>
      </c>
      <c r="I86" s="161"/>
      <c r="J86" s="170">
        <f>BK86</f>
        <v>0</v>
      </c>
      <c r="L86" s="158"/>
      <c r="M86" s="163"/>
      <c r="N86" s="164"/>
      <c r="O86" s="164"/>
      <c r="P86" s="165">
        <f>SUM(P87:P147)</f>
        <v>0</v>
      </c>
      <c r="Q86" s="164"/>
      <c r="R86" s="165">
        <f>SUM(R87:R147)</f>
        <v>9.26488</v>
      </c>
      <c r="S86" s="164"/>
      <c r="T86" s="166">
        <f>SUM(T87:T147)</f>
        <v>462.041</v>
      </c>
      <c r="AR86" s="159" t="s">
        <v>74</v>
      </c>
      <c r="AT86" s="167" t="s">
        <v>68</v>
      </c>
      <c r="AU86" s="167" t="s">
        <v>74</v>
      </c>
      <c r="AY86" s="159" t="s">
        <v>114</v>
      </c>
      <c r="BK86" s="168">
        <f>SUM(BK87:BK147)</f>
        <v>0</v>
      </c>
    </row>
    <row r="87" spans="2:65" s="1" customFormat="1" ht="38.25" customHeight="1">
      <c r="B87" s="171"/>
      <c r="C87" s="172" t="s">
        <v>74</v>
      </c>
      <c r="D87" s="172" t="s">
        <v>117</v>
      </c>
      <c r="E87" s="173" t="s">
        <v>150</v>
      </c>
      <c r="F87" s="174" t="s">
        <v>151</v>
      </c>
      <c r="G87" s="175" t="s">
        <v>152</v>
      </c>
      <c r="H87" s="176">
        <v>54</v>
      </c>
      <c r="I87" s="177"/>
      <c r="J87" s="178">
        <f>ROUND(I87*H87,2)</f>
        <v>0</v>
      </c>
      <c r="K87" s="174" t="s">
        <v>5</v>
      </c>
      <c r="L87" s="40"/>
      <c r="M87" s="179" t="s">
        <v>5</v>
      </c>
      <c r="N87" s="180" t="s">
        <v>40</v>
      </c>
      <c r="O87" s="41"/>
      <c r="P87" s="181">
        <f>O87*H87</f>
        <v>0</v>
      </c>
      <c r="Q87" s="181">
        <v>0</v>
      </c>
      <c r="R87" s="181">
        <f>Q87*H87</f>
        <v>0</v>
      </c>
      <c r="S87" s="181">
        <v>0</v>
      </c>
      <c r="T87" s="182">
        <f>S87*H87</f>
        <v>0</v>
      </c>
      <c r="AR87" s="23" t="s">
        <v>133</v>
      </c>
      <c r="AT87" s="23" t="s">
        <v>117</v>
      </c>
      <c r="AU87" s="23" t="s">
        <v>79</v>
      </c>
      <c r="AY87" s="23" t="s">
        <v>114</v>
      </c>
      <c r="BE87" s="183">
        <f>IF(N87="základní",J87,0)</f>
        <v>0</v>
      </c>
      <c r="BF87" s="183">
        <f>IF(N87="snížená",J87,0)</f>
        <v>0</v>
      </c>
      <c r="BG87" s="183">
        <f>IF(N87="zákl. přenesená",J87,0)</f>
        <v>0</v>
      </c>
      <c r="BH87" s="183">
        <f>IF(N87="sníž. přenesená",J87,0)</f>
        <v>0</v>
      </c>
      <c r="BI87" s="183">
        <f>IF(N87="nulová",J87,0)</f>
        <v>0</v>
      </c>
      <c r="BJ87" s="23" t="s">
        <v>74</v>
      </c>
      <c r="BK87" s="183">
        <f>ROUND(I87*H87,2)</f>
        <v>0</v>
      </c>
      <c r="BL87" s="23" t="s">
        <v>133</v>
      </c>
      <c r="BM87" s="23" t="s">
        <v>153</v>
      </c>
    </row>
    <row r="88" spans="2:51" s="11" customFormat="1" ht="13.5">
      <c r="B88" s="188"/>
      <c r="D88" s="189" t="s">
        <v>154</v>
      </c>
      <c r="E88" s="190" t="s">
        <v>5</v>
      </c>
      <c r="F88" s="191" t="s">
        <v>155</v>
      </c>
      <c r="H88" s="192">
        <v>54</v>
      </c>
      <c r="I88" s="193"/>
      <c r="L88" s="188"/>
      <c r="M88" s="194"/>
      <c r="N88" s="195"/>
      <c r="O88" s="195"/>
      <c r="P88" s="195"/>
      <c r="Q88" s="195"/>
      <c r="R88" s="195"/>
      <c r="S88" s="195"/>
      <c r="T88" s="196"/>
      <c r="AT88" s="190" t="s">
        <v>154</v>
      </c>
      <c r="AU88" s="190" t="s">
        <v>79</v>
      </c>
      <c r="AV88" s="11" t="s">
        <v>79</v>
      </c>
      <c r="AW88" s="11" t="s">
        <v>33</v>
      </c>
      <c r="AX88" s="11" t="s">
        <v>74</v>
      </c>
      <c r="AY88" s="190" t="s">
        <v>114</v>
      </c>
    </row>
    <row r="89" spans="2:65" s="1" customFormat="1" ht="38.25" customHeight="1">
      <c r="B89" s="171"/>
      <c r="C89" s="172" t="s">
        <v>79</v>
      </c>
      <c r="D89" s="172" t="s">
        <v>117</v>
      </c>
      <c r="E89" s="173" t="s">
        <v>156</v>
      </c>
      <c r="F89" s="174" t="s">
        <v>157</v>
      </c>
      <c r="G89" s="175" t="s">
        <v>158</v>
      </c>
      <c r="H89" s="176">
        <v>28</v>
      </c>
      <c r="I89" s="177"/>
      <c r="J89" s="178">
        <f>ROUND(I89*H89,2)</f>
        <v>0</v>
      </c>
      <c r="K89" s="174" t="s">
        <v>121</v>
      </c>
      <c r="L89" s="40"/>
      <c r="M89" s="179" t="s">
        <v>5</v>
      </c>
      <c r="N89" s="180" t="s">
        <v>40</v>
      </c>
      <c r="O89" s="41"/>
      <c r="P89" s="181">
        <f>O89*H89</f>
        <v>0</v>
      </c>
      <c r="Q89" s="181">
        <v>0</v>
      </c>
      <c r="R89" s="181">
        <f>Q89*H89</f>
        <v>0</v>
      </c>
      <c r="S89" s="181">
        <v>0.098</v>
      </c>
      <c r="T89" s="182">
        <f>S89*H89</f>
        <v>2.744</v>
      </c>
      <c r="AR89" s="23" t="s">
        <v>133</v>
      </c>
      <c r="AT89" s="23" t="s">
        <v>117</v>
      </c>
      <c r="AU89" s="23" t="s">
        <v>79</v>
      </c>
      <c r="AY89" s="23" t="s">
        <v>114</v>
      </c>
      <c r="BE89" s="183">
        <f>IF(N89="základní",J89,0)</f>
        <v>0</v>
      </c>
      <c r="BF89" s="183">
        <f>IF(N89="snížená",J89,0)</f>
        <v>0</v>
      </c>
      <c r="BG89" s="183">
        <f>IF(N89="zákl. přenesená",J89,0)</f>
        <v>0</v>
      </c>
      <c r="BH89" s="183">
        <f>IF(N89="sníž. přenesená",J89,0)</f>
        <v>0</v>
      </c>
      <c r="BI89" s="183">
        <f>IF(N89="nulová",J89,0)</f>
        <v>0</v>
      </c>
      <c r="BJ89" s="23" t="s">
        <v>74</v>
      </c>
      <c r="BK89" s="183">
        <f>ROUND(I89*H89,2)</f>
        <v>0</v>
      </c>
      <c r="BL89" s="23" t="s">
        <v>133</v>
      </c>
      <c r="BM89" s="23" t="s">
        <v>159</v>
      </c>
    </row>
    <row r="90" spans="2:47" s="1" customFormat="1" ht="40.5">
      <c r="B90" s="40"/>
      <c r="D90" s="189" t="s">
        <v>160</v>
      </c>
      <c r="F90" s="197" t="s">
        <v>161</v>
      </c>
      <c r="I90" s="198"/>
      <c r="L90" s="40"/>
      <c r="M90" s="199"/>
      <c r="N90" s="41"/>
      <c r="O90" s="41"/>
      <c r="P90" s="41"/>
      <c r="Q90" s="41"/>
      <c r="R90" s="41"/>
      <c r="S90" s="41"/>
      <c r="T90" s="69"/>
      <c r="AT90" s="23" t="s">
        <v>160</v>
      </c>
      <c r="AU90" s="23" t="s">
        <v>79</v>
      </c>
    </row>
    <row r="91" spans="2:65" s="1" customFormat="1" ht="38.25" customHeight="1">
      <c r="B91" s="171"/>
      <c r="C91" s="172" t="s">
        <v>127</v>
      </c>
      <c r="D91" s="172" t="s">
        <v>117</v>
      </c>
      <c r="E91" s="173" t="s">
        <v>162</v>
      </c>
      <c r="F91" s="174" t="s">
        <v>163</v>
      </c>
      <c r="G91" s="175" t="s">
        <v>158</v>
      </c>
      <c r="H91" s="176">
        <v>188</v>
      </c>
      <c r="I91" s="177"/>
      <c r="J91" s="178">
        <f>ROUND(I91*H91,2)</f>
        <v>0</v>
      </c>
      <c r="K91" s="174" t="s">
        <v>121</v>
      </c>
      <c r="L91" s="40"/>
      <c r="M91" s="179" t="s">
        <v>5</v>
      </c>
      <c r="N91" s="180" t="s">
        <v>40</v>
      </c>
      <c r="O91" s="41"/>
      <c r="P91" s="181">
        <f>O91*H91</f>
        <v>0</v>
      </c>
      <c r="Q91" s="181">
        <v>0</v>
      </c>
      <c r="R91" s="181">
        <f>Q91*H91</f>
        <v>0</v>
      </c>
      <c r="S91" s="181">
        <v>0.582</v>
      </c>
      <c r="T91" s="182">
        <f>S91*H91</f>
        <v>109.416</v>
      </c>
      <c r="AR91" s="23" t="s">
        <v>133</v>
      </c>
      <c r="AT91" s="23" t="s">
        <v>117</v>
      </c>
      <c r="AU91" s="23" t="s">
        <v>79</v>
      </c>
      <c r="AY91" s="23" t="s">
        <v>114</v>
      </c>
      <c r="BE91" s="183">
        <f>IF(N91="základní",J91,0)</f>
        <v>0</v>
      </c>
      <c r="BF91" s="183">
        <f>IF(N91="snížená",J91,0)</f>
        <v>0</v>
      </c>
      <c r="BG91" s="183">
        <f>IF(N91="zákl. přenesená",J91,0)</f>
        <v>0</v>
      </c>
      <c r="BH91" s="183">
        <f>IF(N91="sníž. přenesená",J91,0)</f>
        <v>0</v>
      </c>
      <c r="BI91" s="183">
        <f>IF(N91="nulová",J91,0)</f>
        <v>0</v>
      </c>
      <c r="BJ91" s="23" t="s">
        <v>74</v>
      </c>
      <c r="BK91" s="183">
        <f>ROUND(I91*H91,2)</f>
        <v>0</v>
      </c>
      <c r="BL91" s="23" t="s">
        <v>133</v>
      </c>
      <c r="BM91" s="23" t="s">
        <v>164</v>
      </c>
    </row>
    <row r="92" spans="2:65" s="1" customFormat="1" ht="38.25" customHeight="1">
      <c r="B92" s="171"/>
      <c r="C92" s="172" t="s">
        <v>133</v>
      </c>
      <c r="D92" s="172" t="s">
        <v>117</v>
      </c>
      <c r="E92" s="173" t="s">
        <v>165</v>
      </c>
      <c r="F92" s="174" t="s">
        <v>166</v>
      </c>
      <c r="G92" s="175" t="s">
        <v>158</v>
      </c>
      <c r="H92" s="176">
        <v>188</v>
      </c>
      <c r="I92" s="177"/>
      <c r="J92" s="178">
        <f>ROUND(I92*H92,2)</f>
        <v>0</v>
      </c>
      <c r="K92" s="174" t="s">
        <v>121</v>
      </c>
      <c r="L92" s="40"/>
      <c r="M92" s="179" t="s">
        <v>5</v>
      </c>
      <c r="N92" s="180" t="s">
        <v>40</v>
      </c>
      <c r="O92" s="41"/>
      <c r="P92" s="181">
        <f>O92*H92</f>
        <v>0</v>
      </c>
      <c r="Q92" s="181">
        <v>0</v>
      </c>
      <c r="R92" s="181">
        <f>Q92*H92</f>
        <v>0</v>
      </c>
      <c r="S92" s="181">
        <v>0.5</v>
      </c>
      <c r="T92" s="182">
        <f>S92*H92</f>
        <v>94</v>
      </c>
      <c r="AR92" s="23" t="s">
        <v>133</v>
      </c>
      <c r="AT92" s="23" t="s">
        <v>117</v>
      </c>
      <c r="AU92" s="23" t="s">
        <v>79</v>
      </c>
      <c r="AY92" s="23" t="s">
        <v>114</v>
      </c>
      <c r="BE92" s="183">
        <f>IF(N92="základní",J92,0)</f>
        <v>0</v>
      </c>
      <c r="BF92" s="183">
        <f>IF(N92="snížená",J92,0)</f>
        <v>0</v>
      </c>
      <c r="BG92" s="183">
        <f>IF(N92="zákl. přenesená",J92,0)</f>
        <v>0</v>
      </c>
      <c r="BH92" s="183">
        <f>IF(N92="sníž. přenesená",J92,0)</f>
        <v>0</v>
      </c>
      <c r="BI92" s="183">
        <f>IF(N92="nulová",J92,0)</f>
        <v>0</v>
      </c>
      <c r="BJ92" s="23" t="s">
        <v>74</v>
      </c>
      <c r="BK92" s="183">
        <f>ROUND(I92*H92,2)</f>
        <v>0</v>
      </c>
      <c r="BL92" s="23" t="s">
        <v>133</v>
      </c>
      <c r="BM92" s="23" t="s">
        <v>167</v>
      </c>
    </row>
    <row r="93" spans="2:47" s="1" customFormat="1" ht="27">
      <c r="B93" s="40"/>
      <c r="D93" s="189" t="s">
        <v>160</v>
      </c>
      <c r="F93" s="197" t="s">
        <v>168</v>
      </c>
      <c r="I93" s="198"/>
      <c r="L93" s="40"/>
      <c r="M93" s="199"/>
      <c r="N93" s="41"/>
      <c r="O93" s="41"/>
      <c r="P93" s="41"/>
      <c r="Q93" s="41"/>
      <c r="R93" s="41"/>
      <c r="S93" s="41"/>
      <c r="T93" s="69"/>
      <c r="AT93" s="23" t="s">
        <v>160</v>
      </c>
      <c r="AU93" s="23" t="s">
        <v>79</v>
      </c>
    </row>
    <row r="94" spans="2:65" s="1" customFormat="1" ht="38.25" customHeight="1">
      <c r="B94" s="171"/>
      <c r="C94" s="172" t="s">
        <v>113</v>
      </c>
      <c r="D94" s="172" t="s">
        <v>117</v>
      </c>
      <c r="E94" s="173" t="s">
        <v>169</v>
      </c>
      <c r="F94" s="174" t="s">
        <v>170</v>
      </c>
      <c r="G94" s="175" t="s">
        <v>158</v>
      </c>
      <c r="H94" s="176">
        <v>28</v>
      </c>
      <c r="I94" s="177"/>
      <c r="J94" s="178">
        <f>ROUND(I94*H94,2)</f>
        <v>0</v>
      </c>
      <c r="K94" s="174" t="s">
        <v>121</v>
      </c>
      <c r="L94" s="40"/>
      <c r="M94" s="179" t="s">
        <v>5</v>
      </c>
      <c r="N94" s="180" t="s">
        <v>40</v>
      </c>
      <c r="O94" s="41"/>
      <c r="P94" s="181">
        <f>O94*H94</f>
        <v>0</v>
      </c>
      <c r="Q94" s="181">
        <v>0</v>
      </c>
      <c r="R94" s="181">
        <f>Q94*H94</f>
        <v>0</v>
      </c>
      <c r="S94" s="181">
        <v>0.29</v>
      </c>
      <c r="T94" s="182">
        <f>S94*H94</f>
        <v>8.12</v>
      </c>
      <c r="AR94" s="23" t="s">
        <v>133</v>
      </c>
      <c r="AT94" s="23" t="s">
        <v>117</v>
      </c>
      <c r="AU94" s="23" t="s">
        <v>79</v>
      </c>
      <c r="AY94" s="23" t="s">
        <v>114</v>
      </c>
      <c r="BE94" s="183">
        <f>IF(N94="základní",J94,0)</f>
        <v>0</v>
      </c>
      <c r="BF94" s="183">
        <f>IF(N94="snížená",J94,0)</f>
        <v>0</v>
      </c>
      <c r="BG94" s="183">
        <f>IF(N94="zákl. přenesená",J94,0)</f>
        <v>0</v>
      </c>
      <c r="BH94" s="183">
        <f>IF(N94="sníž. přenesená",J94,0)</f>
        <v>0</v>
      </c>
      <c r="BI94" s="183">
        <f>IF(N94="nulová",J94,0)</f>
        <v>0</v>
      </c>
      <c r="BJ94" s="23" t="s">
        <v>74</v>
      </c>
      <c r="BK94" s="183">
        <f>ROUND(I94*H94,2)</f>
        <v>0</v>
      </c>
      <c r="BL94" s="23" t="s">
        <v>133</v>
      </c>
      <c r="BM94" s="23" t="s">
        <v>171</v>
      </c>
    </row>
    <row r="95" spans="2:47" s="1" customFormat="1" ht="27">
      <c r="B95" s="40"/>
      <c r="D95" s="189" t="s">
        <v>160</v>
      </c>
      <c r="F95" s="197" t="s">
        <v>172</v>
      </c>
      <c r="I95" s="198"/>
      <c r="L95" s="40"/>
      <c r="M95" s="199"/>
      <c r="N95" s="41"/>
      <c r="O95" s="41"/>
      <c r="P95" s="41"/>
      <c r="Q95" s="41"/>
      <c r="R95" s="41"/>
      <c r="S95" s="41"/>
      <c r="T95" s="69"/>
      <c r="AT95" s="23" t="s">
        <v>160</v>
      </c>
      <c r="AU95" s="23" t="s">
        <v>79</v>
      </c>
    </row>
    <row r="96" spans="2:65" s="1" customFormat="1" ht="38.25" customHeight="1">
      <c r="B96" s="171"/>
      <c r="C96" s="172" t="s">
        <v>173</v>
      </c>
      <c r="D96" s="172" t="s">
        <v>117</v>
      </c>
      <c r="E96" s="173" t="s">
        <v>174</v>
      </c>
      <c r="F96" s="174" t="s">
        <v>175</v>
      </c>
      <c r="G96" s="175" t="s">
        <v>158</v>
      </c>
      <c r="H96" s="176">
        <v>32</v>
      </c>
      <c r="I96" s="177"/>
      <c r="J96" s="178">
        <f>ROUND(I96*H96,2)</f>
        <v>0</v>
      </c>
      <c r="K96" s="174" t="s">
        <v>121</v>
      </c>
      <c r="L96" s="40"/>
      <c r="M96" s="179" t="s">
        <v>5</v>
      </c>
      <c r="N96" s="180" t="s">
        <v>40</v>
      </c>
      <c r="O96" s="41"/>
      <c r="P96" s="181">
        <f>O96*H96</f>
        <v>0</v>
      </c>
      <c r="Q96" s="181">
        <v>4E-05</v>
      </c>
      <c r="R96" s="181">
        <f>Q96*H96</f>
        <v>0.00128</v>
      </c>
      <c r="S96" s="181">
        <v>0.128</v>
      </c>
      <c r="T96" s="182">
        <f>S96*H96</f>
        <v>4.096</v>
      </c>
      <c r="AR96" s="23" t="s">
        <v>133</v>
      </c>
      <c r="AT96" s="23" t="s">
        <v>117</v>
      </c>
      <c r="AU96" s="23" t="s">
        <v>79</v>
      </c>
      <c r="AY96" s="23" t="s">
        <v>114</v>
      </c>
      <c r="BE96" s="183">
        <f>IF(N96="základní",J96,0)</f>
        <v>0</v>
      </c>
      <c r="BF96" s="183">
        <f>IF(N96="snížená",J96,0)</f>
        <v>0</v>
      </c>
      <c r="BG96" s="183">
        <f>IF(N96="zákl. přenesená",J96,0)</f>
        <v>0</v>
      </c>
      <c r="BH96" s="183">
        <f>IF(N96="sníž. přenesená",J96,0)</f>
        <v>0</v>
      </c>
      <c r="BI96" s="183">
        <f>IF(N96="nulová",J96,0)</f>
        <v>0</v>
      </c>
      <c r="BJ96" s="23" t="s">
        <v>74</v>
      </c>
      <c r="BK96" s="183">
        <f>ROUND(I96*H96,2)</f>
        <v>0</v>
      </c>
      <c r="BL96" s="23" t="s">
        <v>133</v>
      </c>
      <c r="BM96" s="23" t="s">
        <v>176</v>
      </c>
    </row>
    <row r="97" spans="2:47" s="1" customFormat="1" ht="27">
      <c r="B97" s="40"/>
      <c r="D97" s="189" t="s">
        <v>160</v>
      </c>
      <c r="F97" s="197" t="s">
        <v>177</v>
      </c>
      <c r="I97" s="198"/>
      <c r="L97" s="40"/>
      <c r="M97" s="199"/>
      <c r="N97" s="41"/>
      <c r="O97" s="41"/>
      <c r="P97" s="41"/>
      <c r="Q97" s="41"/>
      <c r="R97" s="41"/>
      <c r="S97" s="41"/>
      <c r="T97" s="69"/>
      <c r="AT97" s="23" t="s">
        <v>160</v>
      </c>
      <c r="AU97" s="23" t="s">
        <v>79</v>
      </c>
    </row>
    <row r="98" spans="2:65" s="1" customFormat="1" ht="38.25" customHeight="1">
      <c r="B98" s="171"/>
      <c r="C98" s="172" t="s">
        <v>178</v>
      </c>
      <c r="D98" s="172" t="s">
        <v>117</v>
      </c>
      <c r="E98" s="173" t="s">
        <v>179</v>
      </c>
      <c r="F98" s="174" t="s">
        <v>180</v>
      </c>
      <c r="G98" s="175" t="s">
        <v>158</v>
      </c>
      <c r="H98" s="176">
        <v>475</v>
      </c>
      <c r="I98" s="177"/>
      <c r="J98" s="178">
        <f>ROUND(I98*H98,2)</f>
        <v>0</v>
      </c>
      <c r="K98" s="174" t="s">
        <v>121</v>
      </c>
      <c r="L98" s="40"/>
      <c r="M98" s="179" t="s">
        <v>5</v>
      </c>
      <c r="N98" s="180" t="s">
        <v>40</v>
      </c>
      <c r="O98" s="41"/>
      <c r="P98" s="181">
        <f>O98*H98</f>
        <v>0</v>
      </c>
      <c r="Q98" s="181">
        <v>9E-05</v>
      </c>
      <c r="R98" s="181">
        <f>Q98*H98</f>
        <v>0.04275</v>
      </c>
      <c r="S98" s="181">
        <v>0.256</v>
      </c>
      <c r="T98" s="182">
        <f>S98*H98</f>
        <v>121.60000000000001</v>
      </c>
      <c r="AR98" s="23" t="s">
        <v>133</v>
      </c>
      <c r="AT98" s="23" t="s">
        <v>117</v>
      </c>
      <c r="AU98" s="23" t="s">
        <v>79</v>
      </c>
      <c r="AY98" s="23" t="s">
        <v>114</v>
      </c>
      <c r="BE98" s="183">
        <f>IF(N98="základní",J98,0)</f>
        <v>0</v>
      </c>
      <c r="BF98" s="183">
        <f>IF(N98="snížená",J98,0)</f>
        <v>0</v>
      </c>
      <c r="BG98" s="183">
        <f>IF(N98="zákl. přenesená",J98,0)</f>
        <v>0</v>
      </c>
      <c r="BH98" s="183">
        <f>IF(N98="sníž. přenesená",J98,0)</f>
        <v>0</v>
      </c>
      <c r="BI98" s="183">
        <f>IF(N98="nulová",J98,0)</f>
        <v>0</v>
      </c>
      <c r="BJ98" s="23" t="s">
        <v>74</v>
      </c>
      <c r="BK98" s="183">
        <f>ROUND(I98*H98,2)</f>
        <v>0</v>
      </c>
      <c r="BL98" s="23" t="s">
        <v>133</v>
      </c>
      <c r="BM98" s="23" t="s">
        <v>181</v>
      </c>
    </row>
    <row r="99" spans="2:47" s="1" customFormat="1" ht="27">
      <c r="B99" s="40"/>
      <c r="D99" s="189" t="s">
        <v>160</v>
      </c>
      <c r="F99" s="197" t="s">
        <v>182</v>
      </c>
      <c r="I99" s="198"/>
      <c r="L99" s="40"/>
      <c r="M99" s="199"/>
      <c r="N99" s="41"/>
      <c r="O99" s="41"/>
      <c r="P99" s="41"/>
      <c r="Q99" s="41"/>
      <c r="R99" s="41"/>
      <c r="S99" s="41"/>
      <c r="T99" s="69"/>
      <c r="AT99" s="23" t="s">
        <v>160</v>
      </c>
      <c r="AU99" s="23" t="s">
        <v>79</v>
      </c>
    </row>
    <row r="100" spans="2:65" s="1" customFormat="1" ht="38.25" customHeight="1">
      <c r="B100" s="171"/>
      <c r="C100" s="172" t="s">
        <v>183</v>
      </c>
      <c r="D100" s="172" t="s">
        <v>117</v>
      </c>
      <c r="E100" s="173" t="s">
        <v>184</v>
      </c>
      <c r="F100" s="174" t="s">
        <v>185</v>
      </c>
      <c r="G100" s="175" t="s">
        <v>158</v>
      </c>
      <c r="H100" s="176">
        <v>475</v>
      </c>
      <c r="I100" s="177"/>
      <c r="J100" s="178">
        <f>ROUND(I100*H100,2)</f>
        <v>0</v>
      </c>
      <c r="K100" s="174" t="s">
        <v>121</v>
      </c>
      <c r="L100" s="40"/>
      <c r="M100" s="179" t="s">
        <v>5</v>
      </c>
      <c r="N100" s="180" t="s">
        <v>40</v>
      </c>
      <c r="O100" s="41"/>
      <c r="P100" s="181">
        <f>O100*H100</f>
        <v>0</v>
      </c>
      <c r="Q100" s="181">
        <v>9E-05</v>
      </c>
      <c r="R100" s="181">
        <f>Q100*H100</f>
        <v>0.04275</v>
      </c>
      <c r="S100" s="181">
        <v>0.128</v>
      </c>
      <c r="T100" s="182">
        <f>S100*H100</f>
        <v>60.800000000000004</v>
      </c>
      <c r="AR100" s="23" t="s">
        <v>133</v>
      </c>
      <c r="AT100" s="23" t="s">
        <v>117</v>
      </c>
      <c r="AU100" s="23" t="s">
        <v>79</v>
      </c>
      <c r="AY100" s="23" t="s">
        <v>114</v>
      </c>
      <c r="BE100" s="183">
        <f>IF(N100="základní",J100,0)</f>
        <v>0</v>
      </c>
      <c r="BF100" s="183">
        <f>IF(N100="snížená",J100,0)</f>
        <v>0</v>
      </c>
      <c r="BG100" s="183">
        <f>IF(N100="zákl. přenesená",J100,0)</f>
        <v>0</v>
      </c>
      <c r="BH100" s="183">
        <f>IF(N100="sníž. přenesená",J100,0)</f>
        <v>0</v>
      </c>
      <c r="BI100" s="183">
        <f>IF(N100="nulová",J100,0)</f>
        <v>0</v>
      </c>
      <c r="BJ100" s="23" t="s">
        <v>74</v>
      </c>
      <c r="BK100" s="183">
        <f>ROUND(I100*H100,2)</f>
        <v>0</v>
      </c>
      <c r="BL100" s="23" t="s">
        <v>133</v>
      </c>
      <c r="BM100" s="23" t="s">
        <v>186</v>
      </c>
    </row>
    <row r="101" spans="2:47" s="1" customFormat="1" ht="27">
      <c r="B101" s="40"/>
      <c r="D101" s="189" t="s">
        <v>160</v>
      </c>
      <c r="F101" s="197" t="s">
        <v>187</v>
      </c>
      <c r="I101" s="198"/>
      <c r="L101" s="40"/>
      <c r="M101" s="199"/>
      <c r="N101" s="41"/>
      <c r="O101" s="41"/>
      <c r="P101" s="41"/>
      <c r="Q101" s="41"/>
      <c r="R101" s="41"/>
      <c r="S101" s="41"/>
      <c r="T101" s="69"/>
      <c r="AT101" s="23" t="s">
        <v>160</v>
      </c>
      <c r="AU101" s="23" t="s">
        <v>79</v>
      </c>
    </row>
    <row r="102" spans="2:65" s="1" customFormat="1" ht="38.25" customHeight="1">
      <c r="B102" s="171"/>
      <c r="C102" s="172" t="s">
        <v>188</v>
      </c>
      <c r="D102" s="172" t="s">
        <v>117</v>
      </c>
      <c r="E102" s="173" t="s">
        <v>189</v>
      </c>
      <c r="F102" s="174" t="s">
        <v>190</v>
      </c>
      <c r="G102" s="175" t="s">
        <v>191</v>
      </c>
      <c r="H102" s="176">
        <v>187.5</v>
      </c>
      <c r="I102" s="177"/>
      <c r="J102" s="178">
        <f>ROUND(I102*H102,2)</f>
        <v>0</v>
      </c>
      <c r="K102" s="174" t="s">
        <v>121</v>
      </c>
      <c r="L102" s="40"/>
      <c r="M102" s="179" t="s">
        <v>5</v>
      </c>
      <c r="N102" s="180" t="s">
        <v>40</v>
      </c>
      <c r="O102" s="41"/>
      <c r="P102" s="181">
        <f>O102*H102</f>
        <v>0</v>
      </c>
      <c r="Q102" s="181">
        <v>0</v>
      </c>
      <c r="R102" s="181">
        <f>Q102*H102</f>
        <v>0</v>
      </c>
      <c r="S102" s="181">
        <v>0.205</v>
      </c>
      <c r="T102" s="182">
        <f>S102*H102</f>
        <v>38.4375</v>
      </c>
      <c r="AR102" s="23" t="s">
        <v>133</v>
      </c>
      <c r="AT102" s="23" t="s">
        <v>117</v>
      </c>
      <c r="AU102" s="23" t="s">
        <v>79</v>
      </c>
      <c r="AY102" s="23" t="s">
        <v>114</v>
      </c>
      <c r="BE102" s="183">
        <f>IF(N102="základní",J102,0)</f>
        <v>0</v>
      </c>
      <c r="BF102" s="183">
        <f>IF(N102="snížená",J102,0)</f>
        <v>0</v>
      </c>
      <c r="BG102" s="183">
        <f>IF(N102="zákl. přenesená",J102,0)</f>
        <v>0</v>
      </c>
      <c r="BH102" s="183">
        <f>IF(N102="sníž. přenesená",J102,0)</f>
        <v>0</v>
      </c>
      <c r="BI102" s="183">
        <f>IF(N102="nulová",J102,0)</f>
        <v>0</v>
      </c>
      <c r="BJ102" s="23" t="s">
        <v>74</v>
      </c>
      <c r="BK102" s="183">
        <f>ROUND(I102*H102,2)</f>
        <v>0</v>
      </c>
      <c r="BL102" s="23" t="s">
        <v>133</v>
      </c>
      <c r="BM102" s="23" t="s">
        <v>192</v>
      </c>
    </row>
    <row r="103" spans="2:51" s="11" customFormat="1" ht="13.5">
      <c r="B103" s="188"/>
      <c r="D103" s="189" t="s">
        <v>154</v>
      </c>
      <c r="E103" s="190" t="s">
        <v>5</v>
      </c>
      <c r="F103" s="191" t="s">
        <v>193</v>
      </c>
      <c r="H103" s="192">
        <v>187.5</v>
      </c>
      <c r="I103" s="193"/>
      <c r="L103" s="188"/>
      <c r="M103" s="194"/>
      <c r="N103" s="195"/>
      <c r="O103" s="195"/>
      <c r="P103" s="195"/>
      <c r="Q103" s="195"/>
      <c r="R103" s="195"/>
      <c r="S103" s="195"/>
      <c r="T103" s="196"/>
      <c r="AT103" s="190" t="s">
        <v>154</v>
      </c>
      <c r="AU103" s="190" t="s">
        <v>79</v>
      </c>
      <c r="AV103" s="11" t="s">
        <v>79</v>
      </c>
      <c r="AW103" s="11" t="s">
        <v>33</v>
      </c>
      <c r="AX103" s="11" t="s">
        <v>74</v>
      </c>
      <c r="AY103" s="190" t="s">
        <v>114</v>
      </c>
    </row>
    <row r="104" spans="2:65" s="1" customFormat="1" ht="38.25" customHeight="1">
      <c r="B104" s="171"/>
      <c r="C104" s="172" t="s">
        <v>194</v>
      </c>
      <c r="D104" s="172" t="s">
        <v>117</v>
      </c>
      <c r="E104" s="173" t="s">
        <v>195</v>
      </c>
      <c r="F104" s="174" t="s">
        <v>196</v>
      </c>
      <c r="G104" s="175" t="s">
        <v>191</v>
      </c>
      <c r="H104" s="176">
        <v>198.5</v>
      </c>
      <c r="I104" s="177"/>
      <c r="J104" s="178">
        <f>ROUND(I104*H104,2)</f>
        <v>0</v>
      </c>
      <c r="K104" s="174" t="s">
        <v>121</v>
      </c>
      <c r="L104" s="40"/>
      <c r="M104" s="179" t="s">
        <v>5</v>
      </c>
      <c r="N104" s="180" t="s">
        <v>40</v>
      </c>
      <c r="O104" s="41"/>
      <c r="P104" s="181">
        <f>O104*H104</f>
        <v>0</v>
      </c>
      <c r="Q104" s="181">
        <v>0</v>
      </c>
      <c r="R104" s="181">
        <f>Q104*H104</f>
        <v>0</v>
      </c>
      <c r="S104" s="181">
        <v>0.115</v>
      </c>
      <c r="T104" s="182">
        <f>S104*H104</f>
        <v>22.8275</v>
      </c>
      <c r="AR104" s="23" t="s">
        <v>133</v>
      </c>
      <c r="AT104" s="23" t="s">
        <v>117</v>
      </c>
      <c r="AU104" s="23" t="s">
        <v>79</v>
      </c>
      <c r="AY104" s="23" t="s">
        <v>114</v>
      </c>
      <c r="BE104" s="183">
        <f>IF(N104="základní",J104,0)</f>
        <v>0</v>
      </c>
      <c r="BF104" s="183">
        <f>IF(N104="snížená",J104,0)</f>
        <v>0</v>
      </c>
      <c r="BG104" s="183">
        <f>IF(N104="zákl. přenesená",J104,0)</f>
        <v>0</v>
      </c>
      <c r="BH104" s="183">
        <f>IF(N104="sníž. přenesená",J104,0)</f>
        <v>0</v>
      </c>
      <c r="BI104" s="183">
        <f>IF(N104="nulová",J104,0)</f>
        <v>0</v>
      </c>
      <c r="BJ104" s="23" t="s">
        <v>74</v>
      </c>
      <c r="BK104" s="183">
        <f>ROUND(I104*H104,2)</f>
        <v>0</v>
      </c>
      <c r="BL104" s="23" t="s">
        <v>133</v>
      </c>
      <c r="BM104" s="23" t="s">
        <v>197</v>
      </c>
    </row>
    <row r="105" spans="2:51" s="12" customFormat="1" ht="13.5">
      <c r="B105" s="200"/>
      <c r="D105" s="189" t="s">
        <v>154</v>
      </c>
      <c r="E105" s="201" t="s">
        <v>5</v>
      </c>
      <c r="F105" s="202" t="s">
        <v>198</v>
      </c>
      <c r="H105" s="201" t="s">
        <v>5</v>
      </c>
      <c r="I105" s="203"/>
      <c r="L105" s="200"/>
      <c r="M105" s="204"/>
      <c r="N105" s="205"/>
      <c r="O105" s="205"/>
      <c r="P105" s="205"/>
      <c r="Q105" s="205"/>
      <c r="R105" s="205"/>
      <c r="S105" s="205"/>
      <c r="T105" s="206"/>
      <c r="AT105" s="201" t="s">
        <v>154</v>
      </c>
      <c r="AU105" s="201" t="s">
        <v>79</v>
      </c>
      <c r="AV105" s="12" t="s">
        <v>74</v>
      </c>
      <c r="AW105" s="12" t="s">
        <v>33</v>
      </c>
      <c r="AX105" s="12" t="s">
        <v>69</v>
      </c>
      <c r="AY105" s="201" t="s">
        <v>114</v>
      </c>
    </row>
    <row r="106" spans="2:51" s="11" customFormat="1" ht="13.5">
      <c r="B106" s="188"/>
      <c r="D106" s="189" t="s">
        <v>154</v>
      </c>
      <c r="E106" s="190" t="s">
        <v>5</v>
      </c>
      <c r="F106" s="191" t="s">
        <v>193</v>
      </c>
      <c r="H106" s="192">
        <v>187.5</v>
      </c>
      <c r="I106" s="193"/>
      <c r="L106" s="188"/>
      <c r="M106" s="194"/>
      <c r="N106" s="195"/>
      <c r="O106" s="195"/>
      <c r="P106" s="195"/>
      <c r="Q106" s="195"/>
      <c r="R106" s="195"/>
      <c r="S106" s="195"/>
      <c r="T106" s="196"/>
      <c r="AT106" s="190" t="s">
        <v>154</v>
      </c>
      <c r="AU106" s="190" t="s">
        <v>79</v>
      </c>
      <c r="AV106" s="11" t="s">
        <v>79</v>
      </c>
      <c r="AW106" s="11" t="s">
        <v>33</v>
      </c>
      <c r="AX106" s="11" t="s">
        <v>69</v>
      </c>
      <c r="AY106" s="190" t="s">
        <v>114</v>
      </c>
    </row>
    <row r="107" spans="2:51" s="12" customFormat="1" ht="13.5">
      <c r="B107" s="200"/>
      <c r="D107" s="189" t="s">
        <v>154</v>
      </c>
      <c r="E107" s="201" t="s">
        <v>5</v>
      </c>
      <c r="F107" s="202" t="s">
        <v>199</v>
      </c>
      <c r="H107" s="201" t="s">
        <v>5</v>
      </c>
      <c r="I107" s="203"/>
      <c r="L107" s="200"/>
      <c r="M107" s="204"/>
      <c r="N107" s="205"/>
      <c r="O107" s="205"/>
      <c r="P107" s="205"/>
      <c r="Q107" s="205"/>
      <c r="R107" s="205"/>
      <c r="S107" s="205"/>
      <c r="T107" s="206"/>
      <c r="AT107" s="201" t="s">
        <v>154</v>
      </c>
      <c r="AU107" s="201" t="s">
        <v>79</v>
      </c>
      <c r="AV107" s="12" t="s">
        <v>74</v>
      </c>
      <c r="AW107" s="12" t="s">
        <v>33</v>
      </c>
      <c r="AX107" s="12" t="s">
        <v>69</v>
      </c>
      <c r="AY107" s="201" t="s">
        <v>114</v>
      </c>
    </row>
    <row r="108" spans="2:51" s="11" customFormat="1" ht="13.5">
      <c r="B108" s="188"/>
      <c r="D108" s="189" t="s">
        <v>154</v>
      </c>
      <c r="E108" s="190" t="s">
        <v>5</v>
      </c>
      <c r="F108" s="191" t="s">
        <v>200</v>
      </c>
      <c r="H108" s="192">
        <v>11</v>
      </c>
      <c r="I108" s="193"/>
      <c r="L108" s="188"/>
      <c r="M108" s="194"/>
      <c r="N108" s="195"/>
      <c r="O108" s="195"/>
      <c r="P108" s="195"/>
      <c r="Q108" s="195"/>
      <c r="R108" s="195"/>
      <c r="S108" s="195"/>
      <c r="T108" s="196"/>
      <c r="AT108" s="190" t="s">
        <v>154</v>
      </c>
      <c r="AU108" s="190" t="s">
        <v>79</v>
      </c>
      <c r="AV108" s="11" t="s">
        <v>79</v>
      </c>
      <c r="AW108" s="11" t="s">
        <v>33</v>
      </c>
      <c r="AX108" s="11" t="s">
        <v>69</v>
      </c>
      <c r="AY108" s="190" t="s">
        <v>114</v>
      </c>
    </row>
    <row r="109" spans="2:51" s="13" customFormat="1" ht="13.5">
      <c r="B109" s="207"/>
      <c r="D109" s="189" t="s">
        <v>154</v>
      </c>
      <c r="E109" s="208" t="s">
        <v>5</v>
      </c>
      <c r="F109" s="209" t="s">
        <v>201</v>
      </c>
      <c r="H109" s="210">
        <v>198.5</v>
      </c>
      <c r="I109" s="211"/>
      <c r="L109" s="207"/>
      <c r="M109" s="212"/>
      <c r="N109" s="213"/>
      <c r="O109" s="213"/>
      <c r="P109" s="213"/>
      <c r="Q109" s="213"/>
      <c r="R109" s="213"/>
      <c r="S109" s="213"/>
      <c r="T109" s="214"/>
      <c r="AT109" s="208" t="s">
        <v>154</v>
      </c>
      <c r="AU109" s="208" t="s">
        <v>79</v>
      </c>
      <c r="AV109" s="13" t="s">
        <v>133</v>
      </c>
      <c r="AW109" s="13" t="s">
        <v>33</v>
      </c>
      <c r="AX109" s="13" t="s">
        <v>74</v>
      </c>
      <c r="AY109" s="208" t="s">
        <v>114</v>
      </c>
    </row>
    <row r="110" spans="2:65" s="1" customFormat="1" ht="38.25" customHeight="1">
      <c r="B110" s="171"/>
      <c r="C110" s="172" t="s">
        <v>200</v>
      </c>
      <c r="D110" s="172" t="s">
        <v>117</v>
      </c>
      <c r="E110" s="173" t="s">
        <v>202</v>
      </c>
      <c r="F110" s="174" t="s">
        <v>203</v>
      </c>
      <c r="G110" s="175" t="s">
        <v>152</v>
      </c>
      <c r="H110" s="176">
        <v>214.5</v>
      </c>
      <c r="I110" s="177"/>
      <c r="J110" s="178">
        <f>ROUND(I110*H110,2)</f>
        <v>0</v>
      </c>
      <c r="K110" s="174" t="s">
        <v>121</v>
      </c>
      <c r="L110" s="40"/>
      <c r="M110" s="179" t="s">
        <v>5</v>
      </c>
      <c r="N110" s="180" t="s">
        <v>40</v>
      </c>
      <c r="O110" s="41"/>
      <c r="P110" s="181">
        <f>O110*H110</f>
        <v>0</v>
      </c>
      <c r="Q110" s="181">
        <v>0</v>
      </c>
      <c r="R110" s="181">
        <f>Q110*H110</f>
        <v>0</v>
      </c>
      <c r="S110" s="181">
        <v>0</v>
      </c>
      <c r="T110" s="182">
        <f>S110*H110</f>
        <v>0</v>
      </c>
      <c r="AR110" s="23" t="s">
        <v>133</v>
      </c>
      <c r="AT110" s="23" t="s">
        <v>117</v>
      </c>
      <c r="AU110" s="23" t="s">
        <v>79</v>
      </c>
      <c r="AY110" s="23" t="s">
        <v>114</v>
      </c>
      <c r="BE110" s="183">
        <f>IF(N110="základní",J110,0)</f>
        <v>0</v>
      </c>
      <c r="BF110" s="183">
        <f>IF(N110="snížená",J110,0)</f>
        <v>0</v>
      </c>
      <c r="BG110" s="183">
        <f>IF(N110="zákl. přenesená",J110,0)</f>
        <v>0</v>
      </c>
      <c r="BH110" s="183">
        <f>IF(N110="sníž. přenesená",J110,0)</f>
        <v>0</v>
      </c>
      <c r="BI110" s="183">
        <f>IF(N110="nulová",J110,0)</f>
        <v>0</v>
      </c>
      <c r="BJ110" s="23" t="s">
        <v>74</v>
      </c>
      <c r="BK110" s="183">
        <f>ROUND(I110*H110,2)</f>
        <v>0</v>
      </c>
      <c r="BL110" s="23" t="s">
        <v>133</v>
      </c>
      <c r="BM110" s="23" t="s">
        <v>204</v>
      </c>
    </row>
    <row r="111" spans="2:47" s="1" customFormat="1" ht="27">
      <c r="B111" s="40"/>
      <c r="D111" s="189" t="s">
        <v>160</v>
      </c>
      <c r="F111" s="197" t="s">
        <v>205</v>
      </c>
      <c r="I111" s="198"/>
      <c r="L111" s="40"/>
      <c r="M111" s="199"/>
      <c r="N111" s="41"/>
      <c r="O111" s="41"/>
      <c r="P111" s="41"/>
      <c r="Q111" s="41"/>
      <c r="R111" s="41"/>
      <c r="S111" s="41"/>
      <c r="T111" s="69"/>
      <c r="AT111" s="23" t="s">
        <v>160</v>
      </c>
      <c r="AU111" s="23" t="s">
        <v>79</v>
      </c>
    </row>
    <row r="112" spans="2:65" s="1" customFormat="1" ht="38.25" customHeight="1">
      <c r="B112" s="171"/>
      <c r="C112" s="172" t="s">
        <v>206</v>
      </c>
      <c r="D112" s="172" t="s">
        <v>117</v>
      </c>
      <c r="E112" s="173" t="s">
        <v>207</v>
      </c>
      <c r="F112" s="174" t="s">
        <v>208</v>
      </c>
      <c r="G112" s="175" t="s">
        <v>152</v>
      </c>
      <c r="H112" s="176">
        <v>214.5</v>
      </c>
      <c r="I112" s="177"/>
      <c r="J112" s="178">
        <f>ROUND(I112*H112,2)</f>
        <v>0</v>
      </c>
      <c r="K112" s="174" t="s">
        <v>121</v>
      </c>
      <c r="L112" s="40"/>
      <c r="M112" s="179" t="s">
        <v>5</v>
      </c>
      <c r="N112" s="180" t="s">
        <v>40</v>
      </c>
      <c r="O112" s="41"/>
      <c r="P112" s="181">
        <f>O112*H112</f>
        <v>0</v>
      </c>
      <c r="Q112" s="181">
        <v>0</v>
      </c>
      <c r="R112" s="181">
        <f>Q112*H112</f>
        <v>0</v>
      </c>
      <c r="S112" s="181">
        <v>0</v>
      </c>
      <c r="T112" s="182">
        <f>S112*H112</f>
        <v>0</v>
      </c>
      <c r="AR112" s="23" t="s">
        <v>133</v>
      </c>
      <c r="AT112" s="23" t="s">
        <v>117</v>
      </c>
      <c r="AU112" s="23" t="s">
        <v>79</v>
      </c>
      <c r="AY112" s="23" t="s">
        <v>114</v>
      </c>
      <c r="BE112" s="183">
        <f>IF(N112="základní",J112,0)</f>
        <v>0</v>
      </c>
      <c r="BF112" s="183">
        <f>IF(N112="snížená",J112,0)</f>
        <v>0</v>
      </c>
      <c r="BG112" s="183">
        <f>IF(N112="zákl. přenesená",J112,0)</f>
        <v>0</v>
      </c>
      <c r="BH112" s="183">
        <f>IF(N112="sníž. přenesená",J112,0)</f>
        <v>0</v>
      </c>
      <c r="BI112" s="183">
        <f>IF(N112="nulová",J112,0)</f>
        <v>0</v>
      </c>
      <c r="BJ112" s="23" t="s">
        <v>74</v>
      </c>
      <c r="BK112" s="183">
        <f>ROUND(I112*H112,2)</f>
        <v>0</v>
      </c>
      <c r="BL112" s="23" t="s">
        <v>133</v>
      </c>
      <c r="BM112" s="23" t="s">
        <v>209</v>
      </c>
    </row>
    <row r="113" spans="2:65" s="1" customFormat="1" ht="25.5" customHeight="1">
      <c r="B113" s="171"/>
      <c r="C113" s="172" t="s">
        <v>210</v>
      </c>
      <c r="D113" s="172" t="s">
        <v>117</v>
      </c>
      <c r="E113" s="173" t="s">
        <v>211</v>
      </c>
      <c r="F113" s="174" t="s">
        <v>212</v>
      </c>
      <c r="G113" s="175" t="s">
        <v>152</v>
      </c>
      <c r="H113" s="176">
        <v>5.6</v>
      </c>
      <c r="I113" s="177"/>
      <c r="J113" s="178">
        <f>ROUND(I113*H113,2)</f>
        <v>0</v>
      </c>
      <c r="K113" s="174" t="s">
        <v>121</v>
      </c>
      <c r="L113" s="40"/>
      <c r="M113" s="179" t="s">
        <v>5</v>
      </c>
      <c r="N113" s="180" t="s">
        <v>40</v>
      </c>
      <c r="O113" s="41"/>
      <c r="P113" s="181">
        <f>O113*H113</f>
        <v>0</v>
      </c>
      <c r="Q113" s="181">
        <v>0</v>
      </c>
      <c r="R113" s="181">
        <f>Q113*H113</f>
        <v>0</v>
      </c>
      <c r="S113" s="181">
        <v>0</v>
      </c>
      <c r="T113" s="182">
        <f>S113*H113</f>
        <v>0</v>
      </c>
      <c r="AR113" s="23" t="s">
        <v>133</v>
      </c>
      <c r="AT113" s="23" t="s">
        <v>117</v>
      </c>
      <c r="AU113" s="23" t="s">
        <v>79</v>
      </c>
      <c r="AY113" s="23" t="s">
        <v>114</v>
      </c>
      <c r="BE113" s="183">
        <f>IF(N113="základní",J113,0)</f>
        <v>0</v>
      </c>
      <c r="BF113" s="183">
        <f>IF(N113="snížená",J113,0)</f>
        <v>0</v>
      </c>
      <c r="BG113" s="183">
        <f>IF(N113="zákl. přenesená",J113,0)</f>
        <v>0</v>
      </c>
      <c r="BH113" s="183">
        <f>IF(N113="sníž. přenesená",J113,0)</f>
        <v>0</v>
      </c>
      <c r="BI113" s="183">
        <f>IF(N113="nulová",J113,0)</f>
        <v>0</v>
      </c>
      <c r="BJ113" s="23" t="s">
        <v>74</v>
      </c>
      <c r="BK113" s="183">
        <f>ROUND(I113*H113,2)</f>
        <v>0</v>
      </c>
      <c r="BL113" s="23" t="s">
        <v>133</v>
      </c>
      <c r="BM113" s="23" t="s">
        <v>213</v>
      </c>
    </row>
    <row r="114" spans="2:47" s="1" customFormat="1" ht="27">
      <c r="B114" s="40"/>
      <c r="D114" s="189" t="s">
        <v>160</v>
      </c>
      <c r="F114" s="197" t="s">
        <v>214</v>
      </c>
      <c r="I114" s="198"/>
      <c r="L114" s="40"/>
      <c r="M114" s="199"/>
      <c r="N114" s="41"/>
      <c r="O114" s="41"/>
      <c r="P114" s="41"/>
      <c r="Q114" s="41"/>
      <c r="R114" s="41"/>
      <c r="S114" s="41"/>
      <c r="T114" s="69"/>
      <c r="AT114" s="23" t="s">
        <v>160</v>
      </c>
      <c r="AU114" s="23" t="s">
        <v>79</v>
      </c>
    </row>
    <row r="115" spans="2:51" s="11" customFormat="1" ht="13.5">
      <c r="B115" s="188"/>
      <c r="D115" s="189" t="s">
        <v>154</v>
      </c>
      <c r="E115" s="190" t="s">
        <v>5</v>
      </c>
      <c r="F115" s="191" t="s">
        <v>215</v>
      </c>
      <c r="H115" s="192">
        <v>5.6</v>
      </c>
      <c r="I115" s="193"/>
      <c r="L115" s="188"/>
      <c r="M115" s="194"/>
      <c r="N115" s="195"/>
      <c r="O115" s="195"/>
      <c r="P115" s="195"/>
      <c r="Q115" s="195"/>
      <c r="R115" s="195"/>
      <c r="S115" s="195"/>
      <c r="T115" s="196"/>
      <c r="AT115" s="190" t="s">
        <v>154</v>
      </c>
      <c r="AU115" s="190" t="s">
        <v>79</v>
      </c>
      <c r="AV115" s="11" t="s">
        <v>79</v>
      </c>
      <c r="AW115" s="11" t="s">
        <v>33</v>
      </c>
      <c r="AX115" s="11" t="s">
        <v>74</v>
      </c>
      <c r="AY115" s="190" t="s">
        <v>114</v>
      </c>
    </row>
    <row r="116" spans="2:65" s="1" customFormat="1" ht="38.25" customHeight="1">
      <c r="B116" s="171"/>
      <c r="C116" s="172" t="s">
        <v>216</v>
      </c>
      <c r="D116" s="172" t="s">
        <v>117</v>
      </c>
      <c r="E116" s="173" t="s">
        <v>217</v>
      </c>
      <c r="F116" s="174" t="s">
        <v>218</v>
      </c>
      <c r="G116" s="175" t="s">
        <v>152</v>
      </c>
      <c r="H116" s="176">
        <v>145.1</v>
      </c>
      <c r="I116" s="177"/>
      <c r="J116" s="178">
        <f>ROUND(I116*H116,2)</f>
        <v>0</v>
      </c>
      <c r="K116" s="174" t="s">
        <v>121</v>
      </c>
      <c r="L116" s="40"/>
      <c r="M116" s="179" t="s">
        <v>5</v>
      </c>
      <c r="N116" s="180" t="s">
        <v>40</v>
      </c>
      <c r="O116" s="41"/>
      <c r="P116" s="181">
        <f>O116*H116</f>
        <v>0</v>
      </c>
      <c r="Q116" s="181">
        <v>0</v>
      </c>
      <c r="R116" s="181">
        <f>Q116*H116</f>
        <v>0</v>
      </c>
      <c r="S116" s="181">
        <v>0</v>
      </c>
      <c r="T116" s="182">
        <f>S116*H116</f>
        <v>0</v>
      </c>
      <c r="AR116" s="23" t="s">
        <v>133</v>
      </c>
      <c r="AT116" s="23" t="s">
        <v>117</v>
      </c>
      <c r="AU116" s="23" t="s">
        <v>79</v>
      </c>
      <c r="AY116" s="23" t="s">
        <v>114</v>
      </c>
      <c r="BE116" s="183">
        <f>IF(N116="základní",J116,0)</f>
        <v>0</v>
      </c>
      <c r="BF116" s="183">
        <f>IF(N116="snížená",J116,0)</f>
        <v>0</v>
      </c>
      <c r="BG116" s="183">
        <f>IF(N116="zákl. přenesená",J116,0)</f>
        <v>0</v>
      </c>
      <c r="BH116" s="183">
        <f>IF(N116="sníž. přenesená",J116,0)</f>
        <v>0</v>
      </c>
      <c r="BI116" s="183">
        <f>IF(N116="nulová",J116,0)</f>
        <v>0</v>
      </c>
      <c r="BJ116" s="23" t="s">
        <v>74</v>
      </c>
      <c r="BK116" s="183">
        <f>ROUND(I116*H116,2)</f>
        <v>0</v>
      </c>
      <c r="BL116" s="23" t="s">
        <v>133</v>
      </c>
      <c r="BM116" s="23" t="s">
        <v>219</v>
      </c>
    </row>
    <row r="117" spans="2:51" s="11" customFormat="1" ht="13.5">
      <c r="B117" s="188"/>
      <c r="D117" s="189" t="s">
        <v>154</v>
      </c>
      <c r="E117" s="190" t="s">
        <v>5</v>
      </c>
      <c r="F117" s="191" t="s">
        <v>220</v>
      </c>
      <c r="H117" s="192">
        <v>145.1</v>
      </c>
      <c r="I117" s="193"/>
      <c r="L117" s="188"/>
      <c r="M117" s="194"/>
      <c r="N117" s="195"/>
      <c r="O117" s="195"/>
      <c r="P117" s="195"/>
      <c r="Q117" s="195"/>
      <c r="R117" s="195"/>
      <c r="S117" s="195"/>
      <c r="T117" s="196"/>
      <c r="AT117" s="190" t="s">
        <v>154</v>
      </c>
      <c r="AU117" s="190" t="s">
        <v>79</v>
      </c>
      <c r="AV117" s="11" t="s">
        <v>79</v>
      </c>
      <c r="AW117" s="11" t="s">
        <v>33</v>
      </c>
      <c r="AX117" s="11" t="s">
        <v>74</v>
      </c>
      <c r="AY117" s="190" t="s">
        <v>114</v>
      </c>
    </row>
    <row r="118" spans="2:65" s="1" customFormat="1" ht="51" customHeight="1">
      <c r="B118" s="171"/>
      <c r="C118" s="172" t="s">
        <v>11</v>
      </c>
      <c r="D118" s="172" t="s">
        <v>117</v>
      </c>
      <c r="E118" s="173" t="s">
        <v>221</v>
      </c>
      <c r="F118" s="174" t="s">
        <v>222</v>
      </c>
      <c r="G118" s="175" t="s">
        <v>152</v>
      </c>
      <c r="H118" s="176">
        <v>75.2</v>
      </c>
      <c r="I118" s="177"/>
      <c r="J118" s="178">
        <f>ROUND(I118*H118,2)</f>
        <v>0</v>
      </c>
      <c r="K118" s="174" t="s">
        <v>121</v>
      </c>
      <c r="L118" s="40"/>
      <c r="M118" s="179" t="s">
        <v>5</v>
      </c>
      <c r="N118" s="180" t="s">
        <v>40</v>
      </c>
      <c r="O118" s="41"/>
      <c r="P118" s="181">
        <f>O118*H118</f>
        <v>0</v>
      </c>
      <c r="Q118" s="181">
        <v>0</v>
      </c>
      <c r="R118" s="181">
        <f>Q118*H118</f>
        <v>0</v>
      </c>
      <c r="S118" s="181">
        <v>0</v>
      </c>
      <c r="T118" s="182">
        <f>S118*H118</f>
        <v>0</v>
      </c>
      <c r="AR118" s="23" t="s">
        <v>133</v>
      </c>
      <c r="AT118" s="23" t="s">
        <v>117</v>
      </c>
      <c r="AU118" s="23" t="s">
        <v>79</v>
      </c>
      <c r="AY118" s="23" t="s">
        <v>114</v>
      </c>
      <c r="BE118" s="183">
        <f>IF(N118="základní",J118,0)</f>
        <v>0</v>
      </c>
      <c r="BF118" s="183">
        <f>IF(N118="snížená",J118,0)</f>
        <v>0</v>
      </c>
      <c r="BG118" s="183">
        <f>IF(N118="zákl. přenesená",J118,0)</f>
        <v>0</v>
      </c>
      <c r="BH118" s="183">
        <f>IF(N118="sníž. přenesená",J118,0)</f>
        <v>0</v>
      </c>
      <c r="BI118" s="183">
        <f>IF(N118="nulová",J118,0)</f>
        <v>0</v>
      </c>
      <c r="BJ118" s="23" t="s">
        <v>74</v>
      </c>
      <c r="BK118" s="183">
        <f>ROUND(I118*H118,2)</f>
        <v>0</v>
      </c>
      <c r="BL118" s="23" t="s">
        <v>133</v>
      </c>
      <c r="BM118" s="23" t="s">
        <v>223</v>
      </c>
    </row>
    <row r="119" spans="2:47" s="1" customFormat="1" ht="27">
      <c r="B119" s="40"/>
      <c r="D119" s="189" t="s">
        <v>160</v>
      </c>
      <c r="F119" s="197" t="s">
        <v>224</v>
      </c>
      <c r="I119" s="198"/>
      <c r="L119" s="40"/>
      <c r="M119" s="199"/>
      <c r="N119" s="41"/>
      <c r="O119" s="41"/>
      <c r="P119" s="41"/>
      <c r="Q119" s="41"/>
      <c r="R119" s="41"/>
      <c r="S119" s="41"/>
      <c r="T119" s="69"/>
      <c r="AT119" s="23" t="s">
        <v>160</v>
      </c>
      <c r="AU119" s="23" t="s">
        <v>79</v>
      </c>
    </row>
    <row r="120" spans="2:51" s="11" customFormat="1" ht="13.5">
      <c r="B120" s="188"/>
      <c r="D120" s="189" t="s">
        <v>154</v>
      </c>
      <c r="E120" s="190" t="s">
        <v>5</v>
      </c>
      <c r="F120" s="191" t="s">
        <v>225</v>
      </c>
      <c r="H120" s="192">
        <v>75.2</v>
      </c>
      <c r="I120" s="193"/>
      <c r="L120" s="188"/>
      <c r="M120" s="194"/>
      <c r="N120" s="195"/>
      <c r="O120" s="195"/>
      <c r="P120" s="195"/>
      <c r="Q120" s="195"/>
      <c r="R120" s="195"/>
      <c r="S120" s="195"/>
      <c r="T120" s="196"/>
      <c r="AT120" s="190" t="s">
        <v>154</v>
      </c>
      <c r="AU120" s="190" t="s">
        <v>79</v>
      </c>
      <c r="AV120" s="11" t="s">
        <v>79</v>
      </c>
      <c r="AW120" s="11" t="s">
        <v>33</v>
      </c>
      <c r="AX120" s="11" t="s">
        <v>74</v>
      </c>
      <c r="AY120" s="190" t="s">
        <v>114</v>
      </c>
    </row>
    <row r="121" spans="2:65" s="1" customFormat="1" ht="16.5" customHeight="1">
      <c r="B121" s="171"/>
      <c r="C121" s="172" t="s">
        <v>226</v>
      </c>
      <c r="D121" s="172" t="s">
        <v>117</v>
      </c>
      <c r="E121" s="173" t="s">
        <v>227</v>
      </c>
      <c r="F121" s="174" t="s">
        <v>228</v>
      </c>
      <c r="G121" s="175" t="s">
        <v>229</v>
      </c>
      <c r="H121" s="176">
        <v>476</v>
      </c>
      <c r="I121" s="177"/>
      <c r="J121" s="178">
        <f>ROUND(I121*H121,2)</f>
        <v>0</v>
      </c>
      <c r="K121" s="174" t="s">
        <v>121</v>
      </c>
      <c r="L121" s="40"/>
      <c r="M121" s="179" t="s">
        <v>5</v>
      </c>
      <c r="N121" s="180" t="s">
        <v>40</v>
      </c>
      <c r="O121" s="41"/>
      <c r="P121" s="181">
        <f>O121*H121</f>
        <v>0</v>
      </c>
      <c r="Q121" s="181">
        <v>0</v>
      </c>
      <c r="R121" s="181">
        <f>Q121*H121</f>
        <v>0</v>
      </c>
      <c r="S121" s="181">
        <v>0</v>
      </c>
      <c r="T121" s="182">
        <f>S121*H121</f>
        <v>0</v>
      </c>
      <c r="AR121" s="23" t="s">
        <v>133</v>
      </c>
      <c r="AT121" s="23" t="s">
        <v>117</v>
      </c>
      <c r="AU121" s="23" t="s">
        <v>79</v>
      </c>
      <c r="AY121" s="23" t="s">
        <v>114</v>
      </c>
      <c r="BE121" s="183">
        <f>IF(N121="základní",J121,0)</f>
        <v>0</v>
      </c>
      <c r="BF121" s="183">
        <f>IF(N121="snížená",J121,0)</f>
        <v>0</v>
      </c>
      <c r="BG121" s="183">
        <f>IF(N121="zákl. přenesená",J121,0)</f>
        <v>0</v>
      </c>
      <c r="BH121" s="183">
        <f>IF(N121="sníž. přenesená",J121,0)</f>
        <v>0</v>
      </c>
      <c r="BI121" s="183">
        <f>IF(N121="nulová",J121,0)</f>
        <v>0</v>
      </c>
      <c r="BJ121" s="23" t="s">
        <v>74</v>
      </c>
      <c r="BK121" s="183">
        <f>ROUND(I121*H121,2)</f>
        <v>0</v>
      </c>
      <c r="BL121" s="23" t="s">
        <v>133</v>
      </c>
      <c r="BM121" s="23" t="s">
        <v>230</v>
      </c>
    </row>
    <row r="122" spans="2:51" s="11" customFormat="1" ht="13.5">
      <c r="B122" s="188"/>
      <c r="D122" s="189" t="s">
        <v>154</v>
      </c>
      <c r="F122" s="191" t="s">
        <v>231</v>
      </c>
      <c r="H122" s="192">
        <v>476</v>
      </c>
      <c r="I122" s="193"/>
      <c r="L122" s="188"/>
      <c r="M122" s="194"/>
      <c r="N122" s="195"/>
      <c r="O122" s="195"/>
      <c r="P122" s="195"/>
      <c r="Q122" s="195"/>
      <c r="R122" s="195"/>
      <c r="S122" s="195"/>
      <c r="T122" s="196"/>
      <c r="AT122" s="190" t="s">
        <v>154</v>
      </c>
      <c r="AU122" s="190" t="s">
        <v>79</v>
      </c>
      <c r="AV122" s="11" t="s">
        <v>79</v>
      </c>
      <c r="AW122" s="11" t="s">
        <v>6</v>
      </c>
      <c r="AX122" s="11" t="s">
        <v>74</v>
      </c>
      <c r="AY122" s="190" t="s">
        <v>114</v>
      </c>
    </row>
    <row r="123" spans="2:65" s="1" customFormat="1" ht="25.5" customHeight="1">
      <c r="B123" s="171"/>
      <c r="C123" s="172" t="s">
        <v>232</v>
      </c>
      <c r="D123" s="172" t="s">
        <v>117</v>
      </c>
      <c r="E123" s="173" t="s">
        <v>233</v>
      </c>
      <c r="F123" s="174" t="s">
        <v>234</v>
      </c>
      <c r="G123" s="175" t="s">
        <v>152</v>
      </c>
      <c r="H123" s="176">
        <v>3.36</v>
      </c>
      <c r="I123" s="177"/>
      <c r="J123" s="178">
        <f>ROUND(I123*H123,2)</f>
        <v>0</v>
      </c>
      <c r="K123" s="174" t="s">
        <v>121</v>
      </c>
      <c r="L123" s="40"/>
      <c r="M123" s="179" t="s">
        <v>5</v>
      </c>
      <c r="N123" s="180" t="s">
        <v>40</v>
      </c>
      <c r="O123" s="41"/>
      <c r="P123" s="181">
        <f>O123*H123</f>
        <v>0</v>
      </c>
      <c r="Q123" s="181">
        <v>0</v>
      </c>
      <c r="R123" s="181">
        <f>Q123*H123</f>
        <v>0</v>
      </c>
      <c r="S123" s="181">
        <v>0</v>
      </c>
      <c r="T123" s="182">
        <f>S123*H123</f>
        <v>0</v>
      </c>
      <c r="AR123" s="23" t="s">
        <v>133</v>
      </c>
      <c r="AT123" s="23" t="s">
        <v>117</v>
      </c>
      <c r="AU123" s="23" t="s">
        <v>79</v>
      </c>
      <c r="AY123" s="23" t="s">
        <v>114</v>
      </c>
      <c r="BE123" s="183">
        <f>IF(N123="základní",J123,0)</f>
        <v>0</v>
      </c>
      <c r="BF123" s="183">
        <f>IF(N123="snížená",J123,0)</f>
        <v>0</v>
      </c>
      <c r="BG123" s="183">
        <f>IF(N123="zákl. přenesená",J123,0)</f>
        <v>0</v>
      </c>
      <c r="BH123" s="183">
        <f>IF(N123="sníž. přenesená",J123,0)</f>
        <v>0</v>
      </c>
      <c r="BI123" s="183">
        <f>IF(N123="nulová",J123,0)</f>
        <v>0</v>
      </c>
      <c r="BJ123" s="23" t="s">
        <v>74</v>
      </c>
      <c r="BK123" s="183">
        <f>ROUND(I123*H123,2)</f>
        <v>0</v>
      </c>
      <c r="BL123" s="23" t="s">
        <v>133</v>
      </c>
      <c r="BM123" s="23" t="s">
        <v>235</v>
      </c>
    </row>
    <row r="124" spans="2:47" s="1" customFormat="1" ht="27">
      <c r="B124" s="40"/>
      <c r="D124" s="189" t="s">
        <v>160</v>
      </c>
      <c r="F124" s="197" t="s">
        <v>236</v>
      </c>
      <c r="I124" s="198"/>
      <c r="L124" s="40"/>
      <c r="M124" s="199"/>
      <c r="N124" s="41"/>
      <c r="O124" s="41"/>
      <c r="P124" s="41"/>
      <c r="Q124" s="41"/>
      <c r="R124" s="41"/>
      <c r="S124" s="41"/>
      <c r="T124" s="69"/>
      <c r="AT124" s="23" t="s">
        <v>160</v>
      </c>
      <c r="AU124" s="23" t="s">
        <v>79</v>
      </c>
    </row>
    <row r="125" spans="2:51" s="11" customFormat="1" ht="13.5">
      <c r="B125" s="188"/>
      <c r="D125" s="189" t="s">
        <v>154</v>
      </c>
      <c r="E125" s="190" t="s">
        <v>5</v>
      </c>
      <c r="F125" s="191" t="s">
        <v>237</v>
      </c>
      <c r="H125" s="192">
        <v>3.36</v>
      </c>
      <c r="I125" s="193"/>
      <c r="L125" s="188"/>
      <c r="M125" s="194"/>
      <c r="N125" s="195"/>
      <c r="O125" s="195"/>
      <c r="P125" s="195"/>
      <c r="Q125" s="195"/>
      <c r="R125" s="195"/>
      <c r="S125" s="195"/>
      <c r="T125" s="196"/>
      <c r="AT125" s="190" t="s">
        <v>154</v>
      </c>
      <c r="AU125" s="190" t="s">
        <v>79</v>
      </c>
      <c r="AV125" s="11" t="s">
        <v>79</v>
      </c>
      <c r="AW125" s="11" t="s">
        <v>33</v>
      </c>
      <c r="AX125" s="11" t="s">
        <v>74</v>
      </c>
      <c r="AY125" s="190" t="s">
        <v>114</v>
      </c>
    </row>
    <row r="126" spans="2:65" s="1" customFormat="1" ht="16.5" customHeight="1">
      <c r="B126" s="171"/>
      <c r="C126" s="215" t="s">
        <v>238</v>
      </c>
      <c r="D126" s="215" t="s">
        <v>239</v>
      </c>
      <c r="E126" s="216" t="s">
        <v>240</v>
      </c>
      <c r="F126" s="217" t="s">
        <v>241</v>
      </c>
      <c r="G126" s="218" t="s">
        <v>229</v>
      </c>
      <c r="H126" s="219">
        <v>6.72</v>
      </c>
      <c r="I126" s="220"/>
      <c r="J126" s="221">
        <f>ROUND(I126*H126,2)</f>
        <v>0</v>
      </c>
      <c r="K126" s="217" t="s">
        <v>121</v>
      </c>
      <c r="L126" s="222"/>
      <c r="M126" s="223" t="s">
        <v>5</v>
      </c>
      <c r="N126" s="224" t="s">
        <v>40</v>
      </c>
      <c r="O126" s="41"/>
      <c r="P126" s="181">
        <f>O126*H126</f>
        <v>0</v>
      </c>
      <c r="Q126" s="181">
        <v>1</v>
      </c>
      <c r="R126" s="181">
        <f>Q126*H126</f>
        <v>6.72</v>
      </c>
      <c r="S126" s="181">
        <v>0</v>
      </c>
      <c r="T126" s="182">
        <f>S126*H126</f>
        <v>0</v>
      </c>
      <c r="AR126" s="23" t="s">
        <v>183</v>
      </c>
      <c r="AT126" s="23" t="s">
        <v>239</v>
      </c>
      <c r="AU126" s="23" t="s">
        <v>79</v>
      </c>
      <c r="AY126" s="23" t="s">
        <v>114</v>
      </c>
      <c r="BE126" s="183">
        <f>IF(N126="základní",J126,0)</f>
        <v>0</v>
      </c>
      <c r="BF126" s="183">
        <f>IF(N126="snížená",J126,0)</f>
        <v>0</v>
      </c>
      <c r="BG126" s="183">
        <f>IF(N126="zákl. přenesená",J126,0)</f>
        <v>0</v>
      </c>
      <c r="BH126" s="183">
        <f>IF(N126="sníž. přenesená",J126,0)</f>
        <v>0</v>
      </c>
      <c r="BI126" s="183">
        <f>IF(N126="nulová",J126,0)</f>
        <v>0</v>
      </c>
      <c r="BJ126" s="23" t="s">
        <v>74</v>
      </c>
      <c r="BK126" s="183">
        <f>ROUND(I126*H126,2)</f>
        <v>0</v>
      </c>
      <c r="BL126" s="23" t="s">
        <v>133</v>
      </c>
      <c r="BM126" s="23" t="s">
        <v>242</v>
      </c>
    </row>
    <row r="127" spans="2:47" s="1" customFormat="1" ht="40.5">
      <c r="B127" s="40"/>
      <c r="D127" s="189" t="s">
        <v>160</v>
      </c>
      <c r="F127" s="197" t="s">
        <v>243</v>
      </c>
      <c r="I127" s="198"/>
      <c r="L127" s="40"/>
      <c r="M127" s="199"/>
      <c r="N127" s="41"/>
      <c r="O127" s="41"/>
      <c r="P127" s="41"/>
      <c r="Q127" s="41"/>
      <c r="R127" s="41"/>
      <c r="S127" s="41"/>
      <c r="T127" s="69"/>
      <c r="AT127" s="23" t="s">
        <v>160</v>
      </c>
      <c r="AU127" s="23" t="s">
        <v>79</v>
      </c>
    </row>
    <row r="128" spans="2:51" s="11" customFormat="1" ht="13.5">
      <c r="B128" s="188"/>
      <c r="D128" s="189" t="s">
        <v>154</v>
      </c>
      <c r="F128" s="191" t="s">
        <v>244</v>
      </c>
      <c r="H128" s="192">
        <v>6.72</v>
      </c>
      <c r="I128" s="193"/>
      <c r="L128" s="188"/>
      <c r="M128" s="194"/>
      <c r="N128" s="195"/>
      <c r="O128" s="195"/>
      <c r="P128" s="195"/>
      <c r="Q128" s="195"/>
      <c r="R128" s="195"/>
      <c r="S128" s="195"/>
      <c r="T128" s="196"/>
      <c r="AT128" s="190" t="s">
        <v>154</v>
      </c>
      <c r="AU128" s="190" t="s">
        <v>79</v>
      </c>
      <c r="AV128" s="11" t="s">
        <v>79</v>
      </c>
      <c r="AW128" s="11" t="s">
        <v>6</v>
      </c>
      <c r="AX128" s="11" t="s">
        <v>74</v>
      </c>
      <c r="AY128" s="190" t="s">
        <v>114</v>
      </c>
    </row>
    <row r="129" spans="2:65" s="1" customFormat="1" ht="38.25" customHeight="1">
      <c r="B129" s="171"/>
      <c r="C129" s="172" t="s">
        <v>245</v>
      </c>
      <c r="D129" s="172" t="s">
        <v>117</v>
      </c>
      <c r="E129" s="173" t="s">
        <v>246</v>
      </c>
      <c r="F129" s="174" t="s">
        <v>247</v>
      </c>
      <c r="G129" s="175" t="s">
        <v>152</v>
      </c>
      <c r="H129" s="176">
        <v>1.225</v>
      </c>
      <c r="I129" s="177"/>
      <c r="J129" s="178">
        <f>ROUND(I129*H129,2)</f>
        <v>0</v>
      </c>
      <c r="K129" s="174" t="s">
        <v>121</v>
      </c>
      <c r="L129" s="40"/>
      <c r="M129" s="179" t="s">
        <v>5</v>
      </c>
      <c r="N129" s="180" t="s">
        <v>40</v>
      </c>
      <c r="O129" s="41"/>
      <c r="P129" s="181">
        <f>O129*H129</f>
        <v>0</v>
      </c>
      <c r="Q129" s="181">
        <v>0</v>
      </c>
      <c r="R129" s="181">
        <f>Q129*H129</f>
        <v>0</v>
      </c>
      <c r="S129" s="181">
        <v>0</v>
      </c>
      <c r="T129" s="182">
        <f>S129*H129</f>
        <v>0</v>
      </c>
      <c r="AR129" s="23" t="s">
        <v>133</v>
      </c>
      <c r="AT129" s="23" t="s">
        <v>117</v>
      </c>
      <c r="AU129" s="23" t="s">
        <v>79</v>
      </c>
      <c r="AY129" s="23" t="s">
        <v>114</v>
      </c>
      <c r="BE129" s="183">
        <f>IF(N129="základní",J129,0)</f>
        <v>0</v>
      </c>
      <c r="BF129" s="183">
        <f>IF(N129="snížená",J129,0)</f>
        <v>0</v>
      </c>
      <c r="BG129" s="183">
        <f>IF(N129="zákl. přenesená",J129,0)</f>
        <v>0</v>
      </c>
      <c r="BH129" s="183">
        <f>IF(N129="sníž. přenesená",J129,0)</f>
        <v>0</v>
      </c>
      <c r="BI129" s="183">
        <f>IF(N129="nulová",J129,0)</f>
        <v>0</v>
      </c>
      <c r="BJ129" s="23" t="s">
        <v>74</v>
      </c>
      <c r="BK129" s="183">
        <f>ROUND(I129*H129,2)</f>
        <v>0</v>
      </c>
      <c r="BL129" s="23" t="s">
        <v>133</v>
      </c>
      <c r="BM129" s="23" t="s">
        <v>248</v>
      </c>
    </row>
    <row r="130" spans="2:51" s="11" customFormat="1" ht="13.5">
      <c r="B130" s="188"/>
      <c r="D130" s="189" t="s">
        <v>154</v>
      </c>
      <c r="E130" s="190" t="s">
        <v>5</v>
      </c>
      <c r="F130" s="191" t="s">
        <v>249</v>
      </c>
      <c r="H130" s="192">
        <v>1.225</v>
      </c>
      <c r="I130" s="193"/>
      <c r="L130" s="188"/>
      <c r="M130" s="194"/>
      <c r="N130" s="195"/>
      <c r="O130" s="195"/>
      <c r="P130" s="195"/>
      <c r="Q130" s="195"/>
      <c r="R130" s="195"/>
      <c r="S130" s="195"/>
      <c r="T130" s="196"/>
      <c r="AT130" s="190" t="s">
        <v>154</v>
      </c>
      <c r="AU130" s="190" t="s">
        <v>79</v>
      </c>
      <c r="AV130" s="11" t="s">
        <v>79</v>
      </c>
      <c r="AW130" s="11" t="s">
        <v>33</v>
      </c>
      <c r="AX130" s="11" t="s">
        <v>74</v>
      </c>
      <c r="AY130" s="190" t="s">
        <v>114</v>
      </c>
    </row>
    <row r="131" spans="2:65" s="1" customFormat="1" ht="16.5" customHeight="1">
      <c r="B131" s="171"/>
      <c r="C131" s="215" t="s">
        <v>250</v>
      </c>
      <c r="D131" s="215" t="s">
        <v>239</v>
      </c>
      <c r="E131" s="216" t="s">
        <v>251</v>
      </c>
      <c r="F131" s="217" t="s">
        <v>252</v>
      </c>
      <c r="G131" s="218" t="s">
        <v>229</v>
      </c>
      <c r="H131" s="219">
        <v>2.45</v>
      </c>
      <c r="I131" s="220"/>
      <c r="J131" s="221">
        <f>ROUND(I131*H131,2)</f>
        <v>0</v>
      </c>
      <c r="K131" s="217" t="s">
        <v>121</v>
      </c>
      <c r="L131" s="222"/>
      <c r="M131" s="223" t="s">
        <v>5</v>
      </c>
      <c r="N131" s="224" t="s">
        <v>40</v>
      </c>
      <c r="O131" s="41"/>
      <c r="P131" s="181">
        <f>O131*H131</f>
        <v>0</v>
      </c>
      <c r="Q131" s="181">
        <v>1</v>
      </c>
      <c r="R131" s="181">
        <f>Q131*H131</f>
        <v>2.45</v>
      </c>
      <c r="S131" s="181">
        <v>0</v>
      </c>
      <c r="T131" s="182">
        <f>S131*H131</f>
        <v>0</v>
      </c>
      <c r="AR131" s="23" t="s">
        <v>183</v>
      </c>
      <c r="AT131" s="23" t="s">
        <v>239</v>
      </c>
      <c r="AU131" s="23" t="s">
        <v>79</v>
      </c>
      <c r="AY131" s="23" t="s">
        <v>114</v>
      </c>
      <c r="BE131" s="183">
        <f>IF(N131="základní",J131,0)</f>
        <v>0</v>
      </c>
      <c r="BF131" s="183">
        <f>IF(N131="snížená",J131,0)</f>
        <v>0</v>
      </c>
      <c r="BG131" s="183">
        <f>IF(N131="zákl. přenesená",J131,0)</f>
        <v>0</v>
      </c>
      <c r="BH131" s="183">
        <f>IF(N131="sníž. přenesená",J131,0)</f>
        <v>0</v>
      </c>
      <c r="BI131" s="183">
        <f>IF(N131="nulová",J131,0)</f>
        <v>0</v>
      </c>
      <c r="BJ131" s="23" t="s">
        <v>74</v>
      </c>
      <c r="BK131" s="183">
        <f>ROUND(I131*H131,2)</f>
        <v>0</v>
      </c>
      <c r="BL131" s="23" t="s">
        <v>133</v>
      </c>
      <c r="BM131" s="23" t="s">
        <v>253</v>
      </c>
    </row>
    <row r="132" spans="2:51" s="11" customFormat="1" ht="13.5">
      <c r="B132" s="188"/>
      <c r="D132" s="189" t="s">
        <v>154</v>
      </c>
      <c r="F132" s="191" t="s">
        <v>254</v>
      </c>
      <c r="H132" s="192">
        <v>2.45</v>
      </c>
      <c r="I132" s="193"/>
      <c r="L132" s="188"/>
      <c r="M132" s="194"/>
      <c r="N132" s="195"/>
      <c r="O132" s="195"/>
      <c r="P132" s="195"/>
      <c r="Q132" s="195"/>
      <c r="R132" s="195"/>
      <c r="S132" s="195"/>
      <c r="T132" s="196"/>
      <c r="AT132" s="190" t="s">
        <v>154</v>
      </c>
      <c r="AU132" s="190" t="s">
        <v>79</v>
      </c>
      <c r="AV132" s="11" t="s">
        <v>79</v>
      </c>
      <c r="AW132" s="11" t="s">
        <v>6</v>
      </c>
      <c r="AX132" s="11" t="s">
        <v>74</v>
      </c>
      <c r="AY132" s="190" t="s">
        <v>114</v>
      </c>
    </row>
    <row r="133" spans="2:65" s="1" customFormat="1" ht="16.5" customHeight="1">
      <c r="B133" s="171"/>
      <c r="C133" s="172" t="s">
        <v>10</v>
      </c>
      <c r="D133" s="172" t="s">
        <v>117</v>
      </c>
      <c r="E133" s="173" t="s">
        <v>255</v>
      </c>
      <c r="F133" s="174" t="s">
        <v>256</v>
      </c>
      <c r="G133" s="175" t="s">
        <v>158</v>
      </c>
      <c r="H133" s="176">
        <v>540</v>
      </c>
      <c r="I133" s="177"/>
      <c r="J133" s="178">
        <f>ROUND(I133*H133,2)</f>
        <v>0</v>
      </c>
      <c r="K133" s="174" t="s">
        <v>121</v>
      </c>
      <c r="L133" s="40"/>
      <c r="M133" s="179" t="s">
        <v>5</v>
      </c>
      <c r="N133" s="180" t="s">
        <v>40</v>
      </c>
      <c r="O133" s="41"/>
      <c r="P133" s="181">
        <f>O133*H133</f>
        <v>0</v>
      </c>
      <c r="Q133" s="181">
        <v>0</v>
      </c>
      <c r="R133" s="181">
        <f>Q133*H133</f>
        <v>0</v>
      </c>
      <c r="S133" s="181">
        <v>0</v>
      </c>
      <c r="T133" s="182">
        <f>S133*H133</f>
        <v>0</v>
      </c>
      <c r="AR133" s="23" t="s">
        <v>133</v>
      </c>
      <c r="AT133" s="23" t="s">
        <v>117</v>
      </c>
      <c r="AU133" s="23" t="s">
        <v>79</v>
      </c>
      <c r="AY133" s="23" t="s">
        <v>114</v>
      </c>
      <c r="BE133" s="183">
        <f>IF(N133="základní",J133,0)</f>
        <v>0</v>
      </c>
      <c r="BF133" s="183">
        <f>IF(N133="snížená",J133,0)</f>
        <v>0</v>
      </c>
      <c r="BG133" s="183">
        <f>IF(N133="zákl. přenesená",J133,0)</f>
        <v>0</v>
      </c>
      <c r="BH133" s="183">
        <f>IF(N133="sníž. přenesená",J133,0)</f>
        <v>0</v>
      </c>
      <c r="BI133" s="183">
        <f>IF(N133="nulová",J133,0)</f>
        <v>0</v>
      </c>
      <c r="BJ133" s="23" t="s">
        <v>74</v>
      </c>
      <c r="BK133" s="183">
        <f>ROUND(I133*H133,2)</f>
        <v>0</v>
      </c>
      <c r="BL133" s="23" t="s">
        <v>133</v>
      </c>
      <c r="BM133" s="23" t="s">
        <v>257</v>
      </c>
    </row>
    <row r="134" spans="2:51" s="12" customFormat="1" ht="13.5">
      <c r="B134" s="200"/>
      <c r="D134" s="189" t="s">
        <v>154</v>
      </c>
      <c r="E134" s="201" t="s">
        <v>5</v>
      </c>
      <c r="F134" s="202" t="s">
        <v>258</v>
      </c>
      <c r="H134" s="201" t="s">
        <v>5</v>
      </c>
      <c r="I134" s="203"/>
      <c r="L134" s="200"/>
      <c r="M134" s="204"/>
      <c r="N134" s="205"/>
      <c r="O134" s="205"/>
      <c r="P134" s="205"/>
      <c r="Q134" s="205"/>
      <c r="R134" s="205"/>
      <c r="S134" s="205"/>
      <c r="T134" s="206"/>
      <c r="AT134" s="201" t="s">
        <v>154</v>
      </c>
      <c r="AU134" s="201" t="s">
        <v>79</v>
      </c>
      <c r="AV134" s="12" t="s">
        <v>74</v>
      </c>
      <c r="AW134" s="12" t="s">
        <v>33</v>
      </c>
      <c r="AX134" s="12" t="s">
        <v>69</v>
      </c>
      <c r="AY134" s="201" t="s">
        <v>114</v>
      </c>
    </row>
    <row r="135" spans="2:51" s="11" customFormat="1" ht="13.5">
      <c r="B135" s="188"/>
      <c r="D135" s="189" t="s">
        <v>154</v>
      </c>
      <c r="E135" s="190" t="s">
        <v>5</v>
      </c>
      <c r="F135" s="191" t="s">
        <v>259</v>
      </c>
      <c r="H135" s="192">
        <v>540</v>
      </c>
      <c r="I135" s="193"/>
      <c r="L135" s="188"/>
      <c r="M135" s="194"/>
      <c r="N135" s="195"/>
      <c r="O135" s="195"/>
      <c r="P135" s="195"/>
      <c r="Q135" s="195"/>
      <c r="R135" s="195"/>
      <c r="S135" s="195"/>
      <c r="T135" s="196"/>
      <c r="AT135" s="190" t="s">
        <v>154</v>
      </c>
      <c r="AU135" s="190" t="s">
        <v>79</v>
      </c>
      <c r="AV135" s="11" t="s">
        <v>79</v>
      </c>
      <c r="AW135" s="11" t="s">
        <v>33</v>
      </c>
      <c r="AX135" s="11" t="s">
        <v>74</v>
      </c>
      <c r="AY135" s="190" t="s">
        <v>114</v>
      </c>
    </row>
    <row r="136" spans="2:65" s="1" customFormat="1" ht="16.5" customHeight="1">
      <c r="B136" s="171"/>
      <c r="C136" s="172" t="s">
        <v>260</v>
      </c>
      <c r="D136" s="172" t="s">
        <v>117</v>
      </c>
      <c r="E136" s="173" t="s">
        <v>261</v>
      </c>
      <c r="F136" s="174" t="s">
        <v>262</v>
      </c>
      <c r="G136" s="175" t="s">
        <v>158</v>
      </c>
      <c r="H136" s="176">
        <v>238</v>
      </c>
      <c r="I136" s="177"/>
      <c r="J136" s="178">
        <f>ROUND(I136*H136,2)</f>
        <v>0</v>
      </c>
      <c r="K136" s="174" t="s">
        <v>121</v>
      </c>
      <c r="L136" s="40"/>
      <c r="M136" s="179" t="s">
        <v>5</v>
      </c>
      <c r="N136" s="180" t="s">
        <v>40</v>
      </c>
      <c r="O136" s="41"/>
      <c r="P136" s="181">
        <f>O136*H136</f>
        <v>0</v>
      </c>
      <c r="Q136" s="181">
        <v>0</v>
      </c>
      <c r="R136" s="181">
        <f>Q136*H136</f>
        <v>0</v>
      </c>
      <c r="S136" s="181">
        <v>0</v>
      </c>
      <c r="T136" s="182">
        <f>S136*H136</f>
        <v>0</v>
      </c>
      <c r="AR136" s="23" t="s">
        <v>133</v>
      </c>
      <c r="AT136" s="23" t="s">
        <v>117</v>
      </c>
      <c r="AU136" s="23" t="s">
        <v>79</v>
      </c>
      <c r="AY136" s="23" t="s">
        <v>114</v>
      </c>
      <c r="BE136" s="183">
        <f>IF(N136="základní",J136,0)</f>
        <v>0</v>
      </c>
      <c r="BF136" s="183">
        <f>IF(N136="snížená",J136,0)</f>
        <v>0</v>
      </c>
      <c r="BG136" s="183">
        <f>IF(N136="zákl. přenesená",J136,0)</f>
        <v>0</v>
      </c>
      <c r="BH136" s="183">
        <f>IF(N136="sníž. přenesená",J136,0)</f>
        <v>0</v>
      </c>
      <c r="BI136" s="183">
        <f>IF(N136="nulová",J136,0)</f>
        <v>0</v>
      </c>
      <c r="BJ136" s="23" t="s">
        <v>74</v>
      </c>
      <c r="BK136" s="183">
        <f>ROUND(I136*H136,2)</f>
        <v>0</v>
      </c>
      <c r="BL136" s="23" t="s">
        <v>133</v>
      </c>
      <c r="BM136" s="23" t="s">
        <v>263</v>
      </c>
    </row>
    <row r="137" spans="2:51" s="12" customFormat="1" ht="13.5">
      <c r="B137" s="200"/>
      <c r="D137" s="189" t="s">
        <v>154</v>
      </c>
      <c r="E137" s="201" t="s">
        <v>5</v>
      </c>
      <c r="F137" s="202" t="s">
        <v>264</v>
      </c>
      <c r="H137" s="201" t="s">
        <v>5</v>
      </c>
      <c r="I137" s="203"/>
      <c r="L137" s="200"/>
      <c r="M137" s="204"/>
      <c r="N137" s="205"/>
      <c r="O137" s="205"/>
      <c r="P137" s="205"/>
      <c r="Q137" s="205"/>
      <c r="R137" s="205"/>
      <c r="S137" s="205"/>
      <c r="T137" s="206"/>
      <c r="AT137" s="201" t="s">
        <v>154</v>
      </c>
      <c r="AU137" s="201" t="s">
        <v>79</v>
      </c>
      <c r="AV137" s="12" t="s">
        <v>74</v>
      </c>
      <c r="AW137" s="12" t="s">
        <v>33</v>
      </c>
      <c r="AX137" s="12" t="s">
        <v>69</v>
      </c>
      <c r="AY137" s="201" t="s">
        <v>114</v>
      </c>
    </row>
    <row r="138" spans="2:51" s="11" customFormat="1" ht="13.5">
      <c r="B138" s="188"/>
      <c r="D138" s="189" t="s">
        <v>154</v>
      </c>
      <c r="E138" s="190" t="s">
        <v>5</v>
      </c>
      <c r="F138" s="191" t="s">
        <v>265</v>
      </c>
      <c r="H138" s="192">
        <v>210</v>
      </c>
      <c r="I138" s="193"/>
      <c r="L138" s="188"/>
      <c r="M138" s="194"/>
      <c r="N138" s="195"/>
      <c r="O138" s="195"/>
      <c r="P138" s="195"/>
      <c r="Q138" s="195"/>
      <c r="R138" s="195"/>
      <c r="S138" s="195"/>
      <c r="T138" s="196"/>
      <c r="AT138" s="190" t="s">
        <v>154</v>
      </c>
      <c r="AU138" s="190" t="s">
        <v>79</v>
      </c>
      <c r="AV138" s="11" t="s">
        <v>79</v>
      </c>
      <c r="AW138" s="11" t="s">
        <v>33</v>
      </c>
      <c r="AX138" s="11" t="s">
        <v>69</v>
      </c>
      <c r="AY138" s="190" t="s">
        <v>114</v>
      </c>
    </row>
    <row r="139" spans="2:51" s="12" customFormat="1" ht="13.5">
      <c r="B139" s="200"/>
      <c r="D139" s="189" t="s">
        <v>154</v>
      </c>
      <c r="E139" s="201" t="s">
        <v>5</v>
      </c>
      <c r="F139" s="202" t="s">
        <v>266</v>
      </c>
      <c r="H139" s="201" t="s">
        <v>5</v>
      </c>
      <c r="I139" s="203"/>
      <c r="L139" s="200"/>
      <c r="M139" s="204"/>
      <c r="N139" s="205"/>
      <c r="O139" s="205"/>
      <c r="P139" s="205"/>
      <c r="Q139" s="205"/>
      <c r="R139" s="205"/>
      <c r="S139" s="205"/>
      <c r="T139" s="206"/>
      <c r="AT139" s="201" t="s">
        <v>154</v>
      </c>
      <c r="AU139" s="201" t="s">
        <v>79</v>
      </c>
      <c r="AV139" s="12" t="s">
        <v>74</v>
      </c>
      <c r="AW139" s="12" t="s">
        <v>33</v>
      </c>
      <c r="AX139" s="12" t="s">
        <v>69</v>
      </c>
      <c r="AY139" s="201" t="s">
        <v>114</v>
      </c>
    </row>
    <row r="140" spans="2:51" s="11" customFormat="1" ht="13.5">
      <c r="B140" s="188"/>
      <c r="D140" s="189" t="s">
        <v>154</v>
      </c>
      <c r="E140" s="190" t="s">
        <v>5</v>
      </c>
      <c r="F140" s="191" t="s">
        <v>267</v>
      </c>
      <c r="H140" s="192">
        <v>28</v>
      </c>
      <c r="I140" s="193"/>
      <c r="L140" s="188"/>
      <c r="M140" s="194"/>
      <c r="N140" s="195"/>
      <c r="O140" s="195"/>
      <c r="P140" s="195"/>
      <c r="Q140" s="195"/>
      <c r="R140" s="195"/>
      <c r="S140" s="195"/>
      <c r="T140" s="196"/>
      <c r="AT140" s="190" t="s">
        <v>154</v>
      </c>
      <c r="AU140" s="190" t="s">
        <v>79</v>
      </c>
      <c r="AV140" s="11" t="s">
        <v>79</v>
      </c>
      <c r="AW140" s="11" t="s">
        <v>33</v>
      </c>
      <c r="AX140" s="11" t="s">
        <v>69</v>
      </c>
      <c r="AY140" s="190" t="s">
        <v>114</v>
      </c>
    </row>
    <row r="141" spans="2:51" s="13" customFormat="1" ht="13.5">
      <c r="B141" s="207"/>
      <c r="D141" s="189" t="s">
        <v>154</v>
      </c>
      <c r="E141" s="208" t="s">
        <v>5</v>
      </c>
      <c r="F141" s="209" t="s">
        <v>201</v>
      </c>
      <c r="H141" s="210">
        <v>238</v>
      </c>
      <c r="I141" s="211"/>
      <c r="L141" s="207"/>
      <c r="M141" s="212"/>
      <c r="N141" s="213"/>
      <c r="O141" s="213"/>
      <c r="P141" s="213"/>
      <c r="Q141" s="213"/>
      <c r="R141" s="213"/>
      <c r="S141" s="213"/>
      <c r="T141" s="214"/>
      <c r="AT141" s="208" t="s">
        <v>154</v>
      </c>
      <c r="AU141" s="208" t="s">
        <v>79</v>
      </c>
      <c r="AV141" s="13" t="s">
        <v>133</v>
      </c>
      <c r="AW141" s="13" t="s">
        <v>33</v>
      </c>
      <c r="AX141" s="13" t="s">
        <v>74</v>
      </c>
      <c r="AY141" s="208" t="s">
        <v>114</v>
      </c>
    </row>
    <row r="142" spans="2:65" s="1" customFormat="1" ht="25.5" customHeight="1">
      <c r="B142" s="171"/>
      <c r="C142" s="172" t="s">
        <v>268</v>
      </c>
      <c r="D142" s="172" t="s">
        <v>117</v>
      </c>
      <c r="E142" s="173" t="s">
        <v>269</v>
      </c>
      <c r="F142" s="174" t="s">
        <v>270</v>
      </c>
      <c r="G142" s="175" t="s">
        <v>158</v>
      </c>
      <c r="H142" s="176">
        <v>540</v>
      </c>
      <c r="I142" s="177"/>
      <c r="J142" s="178">
        <f>ROUND(I142*H142,2)</f>
        <v>0</v>
      </c>
      <c r="K142" s="174" t="s">
        <v>121</v>
      </c>
      <c r="L142" s="40"/>
      <c r="M142" s="179" t="s">
        <v>5</v>
      </c>
      <c r="N142" s="180" t="s">
        <v>40</v>
      </c>
      <c r="O142" s="41"/>
      <c r="P142" s="181">
        <f>O142*H142</f>
        <v>0</v>
      </c>
      <c r="Q142" s="181">
        <v>0</v>
      </c>
      <c r="R142" s="181">
        <f>Q142*H142</f>
        <v>0</v>
      </c>
      <c r="S142" s="181">
        <v>0</v>
      </c>
      <c r="T142" s="182">
        <f>S142*H142</f>
        <v>0</v>
      </c>
      <c r="AR142" s="23" t="s">
        <v>133</v>
      </c>
      <c r="AT142" s="23" t="s">
        <v>117</v>
      </c>
      <c r="AU142" s="23" t="s">
        <v>79</v>
      </c>
      <c r="AY142" s="23" t="s">
        <v>114</v>
      </c>
      <c r="BE142" s="183">
        <f>IF(N142="základní",J142,0)</f>
        <v>0</v>
      </c>
      <c r="BF142" s="183">
        <f>IF(N142="snížená",J142,0)</f>
        <v>0</v>
      </c>
      <c r="BG142" s="183">
        <f>IF(N142="zákl. přenesená",J142,0)</f>
        <v>0</v>
      </c>
      <c r="BH142" s="183">
        <f>IF(N142="sníž. přenesená",J142,0)</f>
        <v>0</v>
      </c>
      <c r="BI142" s="183">
        <f>IF(N142="nulová",J142,0)</f>
        <v>0</v>
      </c>
      <c r="BJ142" s="23" t="s">
        <v>74</v>
      </c>
      <c r="BK142" s="183">
        <f>ROUND(I142*H142,2)</f>
        <v>0</v>
      </c>
      <c r="BL142" s="23" t="s">
        <v>133</v>
      </c>
      <c r="BM142" s="23" t="s">
        <v>271</v>
      </c>
    </row>
    <row r="143" spans="2:65" s="1" customFormat="1" ht="25.5" customHeight="1">
      <c r="B143" s="171"/>
      <c r="C143" s="172" t="s">
        <v>272</v>
      </c>
      <c r="D143" s="172" t="s">
        <v>117</v>
      </c>
      <c r="E143" s="173" t="s">
        <v>273</v>
      </c>
      <c r="F143" s="174" t="s">
        <v>274</v>
      </c>
      <c r="G143" s="175" t="s">
        <v>158</v>
      </c>
      <c r="H143" s="176">
        <v>540</v>
      </c>
      <c r="I143" s="177"/>
      <c r="J143" s="178">
        <f>ROUND(I143*H143,2)</f>
        <v>0</v>
      </c>
      <c r="K143" s="174" t="s">
        <v>121</v>
      </c>
      <c r="L143" s="40"/>
      <c r="M143" s="179" t="s">
        <v>5</v>
      </c>
      <c r="N143" s="180" t="s">
        <v>40</v>
      </c>
      <c r="O143" s="41"/>
      <c r="P143" s="181">
        <f>O143*H143</f>
        <v>0</v>
      </c>
      <c r="Q143" s="181">
        <v>0</v>
      </c>
      <c r="R143" s="181">
        <f>Q143*H143</f>
        <v>0</v>
      </c>
      <c r="S143" s="181">
        <v>0</v>
      </c>
      <c r="T143" s="182">
        <f>S143*H143</f>
        <v>0</v>
      </c>
      <c r="AR143" s="23" t="s">
        <v>133</v>
      </c>
      <c r="AT143" s="23" t="s">
        <v>117</v>
      </c>
      <c r="AU143" s="23" t="s">
        <v>79</v>
      </c>
      <c r="AY143" s="23" t="s">
        <v>114</v>
      </c>
      <c r="BE143" s="183">
        <f>IF(N143="základní",J143,0)</f>
        <v>0</v>
      </c>
      <c r="BF143" s="183">
        <f>IF(N143="snížená",J143,0)</f>
        <v>0</v>
      </c>
      <c r="BG143" s="183">
        <f>IF(N143="zákl. přenesená",J143,0)</f>
        <v>0</v>
      </c>
      <c r="BH143" s="183">
        <f>IF(N143="sníž. přenesená",J143,0)</f>
        <v>0</v>
      </c>
      <c r="BI143" s="183">
        <f>IF(N143="nulová",J143,0)</f>
        <v>0</v>
      </c>
      <c r="BJ143" s="23" t="s">
        <v>74</v>
      </c>
      <c r="BK143" s="183">
        <f>ROUND(I143*H143,2)</f>
        <v>0</v>
      </c>
      <c r="BL143" s="23" t="s">
        <v>133</v>
      </c>
      <c r="BM143" s="23" t="s">
        <v>275</v>
      </c>
    </row>
    <row r="144" spans="2:65" s="1" customFormat="1" ht="16.5" customHeight="1">
      <c r="B144" s="171"/>
      <c r="C144" s="215" t="s">
        <v>276</v>
      </c>
      <c r="D144" s="215" t="s">
        <v>239</v>
      </c>
      <c r="E144" s="216" t="s">
        <v>277</v>
      </c>
      <c r="F144" s="217" t="s">
        <v>278</v>
      </c>
      <c r="G144" s="218" t="s">
        <v>279</v>
      </c>
      <c r="H144" s="219">
        <v>8.1</v>
      </c>
      <c r="I144" s="220"/>
      <c r="J144" s="221">
        <f>ROUND(I144*H144,2)</f>
        <v>0</v>
      </c>
      <c r="K144" s="217" t="s">
        <v>121</v>
      </c>
      <c r="L144" s="222"/>
      <c r="M144" s="223" t="s">
        <v>5</v>
      </c>
      <c r="N144" s="224" t="s">
        <v>40</v>
      </c>
      <c r="O144" s="41"/>
      <c r="P144" s="181">
        <f>O144*H144</f>
        <v>0</v>
      </c>
      <c r="Q144" s="181">
        <v>0.001</v>
      </c>
      <c r="R144" s="181">
        <f>Q144*H144</f>
        <v>0.0081</v>
      </c>
      <c r="S144" s="181">
        <v>0</v>
      </c>
      <c r="T144" s="182">
        <f>S144*H144</f>
        <v>0</v>
      </c>
      <c r="AR144" s="23" t="s">
        <v>183</v>
      </c>
      <c r="AT144" s="23" t="s">
        <v>239</v>
      </c>
      <c r="AU144" s="23" t="s">
        <v>79</v>
      </c>
      <c r="AY144" s="23" t="s">
        <v>114</v>
      </c>
      <c r="BE144" s="183">
        <f>IF(N144="základní",J144,0)</f>
        <v>0</v>
      </c>
      <c r="BF144" s="183">
        <f>IF(N144="snížená",J144,0)</f>
        <v>0</v>
      </c>
      <c r="BG144" s="183">
        <f>IF(N144="zákl. přenesená",J144,0)</f>
        <v>0</v>
      </c>
      <c r="BH144" s="183">
        <f>IF(N144="sníž. přenesená",J144,0)</f>
        <v>0</v>
      </c>
      <c r="BI144" s="183">
        <f>IF(N144="nulová",J144,0)</f>
        <v>0</v>
      </c>
      <c r="BJ144" s="23" t="s">
        <v>74</v>
      </c>
      <c r="BK144" s="183">
        <f>ROUND(I144*H144,2)</f>
        <v>0</v>
      </c>
      <c r="BL144" s="23" t="s">
        <v>133</v>
      </c>
      <c r="BM144" s="23" t="s">
        <v>280</v>
      </c>
    </row>
    <row r="145" spans="2:51" s="11" customFormat="1" ht="13.5">
      <c r="B145" s="188"/>
      <c r="D145" s="189" t="s">
        <v>154</v>
      </c>
      <c r="F145" s="191" t="s">
        <v>281</v>
      </c>
      <c r="H145" s="192">
        <v>8.1</v>
      </c>
      <c r="I145" s="193"/>
      <c r="L145" s="188"/>
      <c r="M145" s="194"/>
      <c r="N145" s="195"/>
      <c r="O145" s="195"/>
      <c r="P145" s="195"/>
      <c r="Q145" s="195"/>
      <c r="R145" s="195"/>
      <c r="S145" s="195"/>
      <c r="T145" s="196"/>
      <c r="AT145" s="190" t="s">
        <v>154</v>
      </c>
      <c r="AU145" s="190" t="s">
        <v>79</v>
      </c>
      <c r="AV145" s="11" t="s">
        <v>79</v>
      </c>
      <c r="AW145" s="11" t="s">
        <v>6</v>
      </c>
      <c r="AX145" s="11" t="s">
        <v>74</v>
      </c>
      <c r="AY145" s="190" t="s">
        <v>114</v>
      </c>
    </row>
    <row r="146" spans="2:65" s="1" customFormat="1" ht="51" customHeight="1">
      <c r="B146" s="171"/>
      <c r="C146" s="215" t="s">
        <v>282</v>
      </c>
      <c r="D146" s="215" t="s">
        <v>239</v>
      </c>
      <c r="E146" s="216" t="s">
        <v>283</v>
      </c>
      <c r="F146" s="217" t="s">
        <v>284</v>
      </c>
      <c r="G146" s="218" t="s">
        <v>152</v>
      </c>
      <c r="H146" s="219">
        <v>63</v>
      </c>
      <c r="I146" s="220"/>
      <c r="J146" s="221">
        <f>ROUND(I146*H146,2)</f>
        <v>0</v>
      </c>
      <c r="K146" s="217" t="s">
        <v>5</v>
      </c>
      <c r="L146" s="222"/>
      <c r="M146" s="223" t="s">
        <v>5</v>
      </c>
      <c r="N146" s="224" t="s">
        <v>40</v>
      </c>
      <c r="O146" s="41"/>
      <c r="P146" s="181">
        <f>O146*H146</f>
        <v>0</v>
      </c>
      <c r="Q146" s="181">
        <v>0</v>
      </c>
      <c r="R146" s="181">
        <f>Q146*H146</f>
        <v>0</v>
      </c>
      <c r="S146" s="181">
        <v>0</v>
      </c>
      <c r="T146" s="182">
        <f>S146*H146</f>
        <v>0</v>
      </c>
      <c r="AR146" s="23" t="s">
        <v>183</v>
      </c>
      <c r="AT146" s="23" t="s">
        <v>239</v>
      </c>
      <c r="AU146" s="23" t="s">
        <v>79</v>
      </c>
      <c r="AY146" s="23" t="s">
        <v>114</v>
      </c>
      <c r="BE146" s="183">
        <f>IF(N146="základní",J146,0)</f>
        <v>0</v>
      </c>
      <c r="BF146" s="183">
        <f>IF(N146="snížená",J146,0)</f>
        <v>0</v>
      </c>
      <c r="BG146" s="183">
        <f>IF(N146="zákl. přenesená",J146,0)</f>
        <v>0</v>
      </c>
      <c r="BH146" s="183">
        <f>IF(N146="sníž. přenesená",J146,0)</f>
        <v>0</v>
      </c>
      <c r="BI146" s="183">
        <f>IF(N146="nulová",J146,0)</f>
        <v>0</v>
      </c>
      <c r="BJ146" s="23" t="s">
        <v>74</v>
      </c>
      <c r="BK146" s="183">
        <f>ROUND(I146*H146,2)</f>
        <v>0</v>
      </c>
      <c r="BL146" s="23" t="s">
        <v>133</v>
      </c>
      <c r="BM146" s="23" t="s">
        <v>285</v>
      </c>
    </row>
    <row r="147" spans="2:51" s="11" customFormat="1" ht="13.5">
      <c r="B147" s="188"/>
      <c r="D147" s="189" t="s">
        <v>154</v>
      </c>
      <c r="E147" s="190" t="s">
        <v>5</v>
      </c>
      <c r="F147" s="191" t="s">
        <v>286</v>
      </c>
      <c r="H147" s="192">
        <v>63</v>
      </c>
      <c r="I147" s="193"/>
      <c r="L147" s="188"/>
      <c r="M147" s="194"/>
      <c r="N147" s="195"/>
      <c r="O147" s="195"/>
      <c r="P147" s="195"/>
      <c r="Q147" s="195"/>
      <c r="R147" s="195"/>
      <c r="S147" s="195"/>
      <c r="T147" s="196"/>
      <c r="AT147" s="190" t="s">
        <v>154</v>
      </c>
      <c r="AU147" s="190" t="s">
        <v>79</v>
      </c>
      <c r="AV147" s="11" t="s">
        <v>79</v>
      </c>
      <c r="AW147" s="11" t="s">
        <v>33</v>
      </c>
      <c r="AX147" s="11" t="s">
        <v>74</v>
      </c>
      <c r="AY147" s="190" t="s">
        <v>114</v>
      </c>
    </row>
    <row r="148" spans="2:63" s="10" customFormat="1" ht="29.85" customHeight="1">
      <c r="B148" s="158"/>
      <c r="D148" s="159" t="s">
        <v>68</v>
      </c>
      <c r="E148" s="169" t="s">
        <v>79</v>
      </c>
      <c r="F148" s="169" t="s">
        <v>287</v>
      </c>
      <c r="I148" s="161"/>
      <c r="J148" s="170">
        <f>BK148</f>
        <v>0</v>
      </c>
      <c r="L148" s="158"/>
      <c r="M148" s="163"/>
      <c r="N148" s="164"/>
      <c r="O148" s="164"/>
      <c r="P148" s="165">
        <f>SUM(P149:P152)</f>
        <v>0</v>
      </c>
      <c r="Q148" s="164"/>
      <c r="R148" s="165">
        <f>SUM(R149:R152)</f>
        <v>0.10185</v>
      </c>
      <c r="S148" s="164"/>
      <c r="T148" s="166">
        <f>SUM(T149:T152)</f>
        <v>0</v>
      </c>
      <c r="AR148" s="159" t="s">
        <v>74</v>
      </c>
      <c r="AT148" s="167" t="s">
        <v>68</v>
      </c>
      <c r="AU148" s="167" t="s">
        <v>74</v>
      </c>
      <c r="AY148" s="159" t="s">
        <v>114</v>
      </c>
      <c r="BK148" s="168">
        <f>SUM(BK149:BK152)</f>
        <v>0</v>
      </c>
    </row>
    <row r="149" spans="2:65" s="1" customFormat="1" ht="38.25" customHeight="1">
      <c r="B149" s="171"/>
      <c r="C149" s="172" t="s">
        <v>288</v>
      </c>
      <c r="D149" s="172" t="s">
        <v>117</v>
      </c>
      <c r="E149" s="173" t="s">
        <v>289</v>
      </c>
      <c r="F149" s="174" t="s">
        <v>290</v>
      </c>
      <c r="G149" s="175" t="s">
        <v>158</v>
      </c>
      <c r="H149" s="176">
        <v>210</v>
      </c>
      <c r="I149" s="177"/>
      <c r="J149" s="178">
        <f>ROUND(I149*H149,2)</f>
        <v>0</v>
      </c>
      <c r="K149" s="174" t="s">
        <v>121</v>
      </c>
      <c r="L149" s="40"/>
      <c r="M149" s="179" t="s">
        <v>5</v>
      </c>
      <c r="N149" s="180" t="s">
        <v>40</v>
      </c>
      <c r="O149" s="41"/>
      <c r="P149" s="181">
        <f>O149*H149</f>
        <v>0</v>
      </c>
      <c r="Q149" s="181">
        <v>0.00014</v>
      </c>
      <c r="R149" s="181">
        <f>Q149*H149</f>
        <v>0.0294</v>
      </c>
      <c r="S149" s="181">
        <v>0</v>
      </c>
      <c r="T149" s="182">
        <f>S149*H149</f>
        <v>0</v>
      </c>
      <c r="AR149" s="23" t="s">
        <v>133</v>
      </c>
      <c r="AT149" s="23" t="s">
        <v>117</v>
      </c>
      <c r="AU149" s="23" t="s">
        <v>79</v>
      </c>
      <c r="AY149" s="23" t="s">
        <v>114</v>
      </c>
      <c r="BE149" s="183">
        <f>IF(N149="základní",J149,0)</f>
        <v>0</v>
      </c>
      <c r="BF149" s="183">
        <f>IF(N149="snížená",J149,0)</f>
        <v>0</v>
      </c>
      <c r="BG149" s="183">
        <f>IF(N149="zákl. přenesená",J149,0)</f>
        <v>0</v>
      </c>
      <c r="BH149" s="183">
        <f>IF(N149="sníž. přenesená",J149,0)</f>
        <v>0</v>
      </c>
      <c r="BI149" s="183">
        <f>IF(N149="nulová",J149,0)</f>
        <v>0</v>
      </c>
      <c r="BJ149" s="23" t="s">
        <v>74</v>
      </c>
      <c r="BK149" s="183">
        <f>ROUND(I149*H149,2)</f>
        <v>0</v>
      </c>
      <c r="BL149" s="23" t="s">
        <v>133</v>
      </c>
      <c r="BM149" s="23" t="s">
        <v>291</v>
      </c>
    </row>
    <row r="150" spans="2:47" s="1" customFormat="1" ht="40.5">
      <c r="B150" s="40"/>
      <c r="D150" s="189" t="s">
        <v>160</v>
      </c>
      <c r="F150" s="197" t="s">
        <v>292</v>
      </c>
      <c r="I150" s="198"/>
      <c r="L150" s="40"/>
      <c r="M150" s="199"/>
      <c r="N150" s="41"/>
      <c r="O150" s="41"/>
      <c r="P150" s="41"/>
      <c r="Q150" s="41"/>
      <c r="R150" s="41"/>
      <c r="S150" s="41"/>
      <c r="T150" s="69"/>
      <c r="AT150" s="23" t="s">
        <v>160</v>
      </c>
      <c r="AU150" s="23" t="s">
        <v>79</v>
      </c>
    </row>
    <row r="151" spans="2:65" s="1" customFormat="1" ht="16.5" customHeight="1">
      <c r="B151" s="171"/>
      <c r="C151" s="215" t="s">
        <v>267</v>
      </c>
      <c r="D151" s="215" t="s">
        <v>239</v>
      </c>
      <c r="E151" s="216" t="s">
        <v>293</v>
      </c>
      <c r="F151" s="217" t="s">
        <v>294</v>
      </c>
      <c r="G151" s="218" t="s">
        <v>158</v>
      </c>
      <c r="H151" s="219">
        <v>241.5</v>
      </c>
      <c r="I151" s="220"/>
      <c r="J151" s="221">
        <f>ROUND(I151*H151,2)</f>
        <v>0</v>
      </c>
      <c r="K151" s="217" t="s">
        <v>121</v>
      </c>
      <c r="L151" s="222"/>
      <c r="M151" s="223" t="s">
        <v>5</v>
      </c>
      <c r="N151" s="224" t="s">
        <v>40</v>
      </c>
      <c r="O151" s="41"/>
      <c r="P151" s="181">
        <f>O151*H151</f>
        <v>0</v>
      </c>
      <c r="Q151" s="181">
        <v>0.0003</v>
      </c>
      <c r="R151" s="181">
        <f>Q151*H151</f>
        <v>0.07245</v>
      </c>
      <c r="S151" s="181">
        <v>0</v>
      </c>
      <c r="T151" s="182">
        <f>S151*H151</f>
        <v>0</v>
      </c>
      <c r="AR151" s="23" t="s">
        <v>183</v>
      </c>
      <c r="AT151" s="23" t="s">
        <v>239</v>
      </c>
      <c r="AU151" s="23" t="s">
        <v>79</v>
      </c>
      <c r="AY151" s="23" t="s">
        <v>114</v>
      </c>
      <c r="BE151" s="183">
        <f>IF(N151="základní",J151,0)</f>
        <v>0</v>
      </c>
      <c r="BF151" s="183">
        <f>IF(N151="snížená",J151,0)</f>
        <v>0</v>
      </c>
      <c r="BG151" s="183">
        <f>IF(N151="zákl. přenesená",J151,0)</f>
        <v>0</v>
      </c>
      <c r="BH151" s="183">
        <f>IF(N151="sníž. přenesená",J151,0)</f>
        <v>0</v>
      </c>
      <c r="BI151" s="183">
        <f>IF(N151="nulová",J151,0)</f>
        <v>0</v>
      </c>
      <c r="BJ151" s="23" t="s">
        <v>74</v>
      </c>
      <c r="BK151" s="183">
        <f>ROUND(I151*H151,2)</f>
        <v>0</v>
      </c>
      <c r="BL151" s="23" t="s">
        <v>133</v>
      </c>
      <c r="BM151" s="23" t="s">
        <v>295</v>
      </c>
    </row>
    <row r="152" spans="2:51" s="11" customFormat="1" ht="13.5">
      <c r="B152" s="188"/>
      <c r="D152" s="189" t="s">
        <v>154</v>
      </c>
      <c r="F152" s="191" t="s">
        <v>296</v>
      </c>
      <c r="H152" s="192">
        <v>241.5</v>
      </c>
      <c r="I152" s="193"/>
      <c r="L152" s="188"/>
      <c r="M152" s="194"/>
      <c r="N152" s="195"/>
      <c r="O152" s="195"/>
      <c r="P152" s="195"/>
      <c r="Q152" s="195"/>
      <c r="R152" s="195"/>
      <c r="S152" s="195"/>
      <c r="T152" s="196"/>
      <c r="AT152" s="190" t="s">
        <v>154</v>
      </c>
      <c r="AU152" s="190" t="s">
        <v>79</v>
      </c>
      <c r="AV152" s="11" t="s">
        <v>79</v>
      </c>
      <c r="AW152" s="11" t="s">
        <v>6</v>
      </c>
      <c r="AX152" s="11" t="s">
        <v>74</v>
      </c>
      <c r="AY152" s="190" t="s">
        <v>114</v>
      </c>
    </row>
    <row r="153" spans="2:63" s="10" customFormat="1" ht="29.85" customHeight="1">
      <c r="B153" s="158"/>
      <c r="D153" s="159" t="s">
        <v>68</v>
      </c>
      <c r="E153" s="169" t="s">
        <v>133</v>
      </c>
      <c r="F153" s="169" t="s">
        <v>297</v>
      </c>
      <c r="I153" s="161"/>
      <c r="J153" s="170">
        <f>BK153</f>
        <v>0</v>
      </c>
      <c r="L153" s="158"/>
      <c r="M153" s="163"/>
      <c r="N153" s="164"/>
      <c r="O153" s="164"/>
      <c r="P153" s="165">
        <f>SUM(P154:P155)</f>
        <v>0</v>
      </c>
      <c r="Q153" s="164"/>
      <c r="R153" s="165">
        <f>SUM(R154:R155)</f>
        <v>0</v>
      </c>
      <c r="S153" s="164"/>
      <c r="T153" s="166">
        <f>SUM(T154:T155)</f>
        <v>0</v>
      </c>
      <c r="AR153" s="159" t="s">
        <v>74</v>
      </c>
      <c r="AT153" s="167" t="s">
        <v>68</v>
      </c>
      <c r="AU153" s="167" t="s">
        <v>74</v>
      </c>
      <c r="AY153" s="159" t="s">
        <v>114</v>
      </c>
      <c r="BK153" s="168">
        <f>SUM(BK154:BK155)</f>
        <v>0</v>
      </c>
    </row>
    <row r="154" spans="2:65" s="1" customFormat="1" ht="25.5" customHeight="1">
      <c r="B154" s="171"/>
      <c r="C154" s="172" t="s">
        <v>298</v>
      </c>
      <c r="D154" s="172" t="s">
        <v>117</v>
      </c>
      <c r="E154" s="173" t="s">
        <v>299</v>
      </c>
      <c r="F154" s="174" t="s">
        <v>300</v>
      </c>
      <c r="G154" s="175" t="s">
        <v>152</v>
      </c>
      <c r="H154" s="176">
        <v>0.28</v>
      </c>
      <c r="I154" s="177"/>
      <c r="J154" s="178">
        <f>ROUND(I154*H154,2)</f>
        <v>0</v>
      </c>
      <c r="K154" s="174" t="s">
        <v>121</v>
      </c>
      <c r="L154" s="40"/>
      <c r="M154" s="179" t="s">
        <v>5</v>
      </c>
      <c r="N154" s="180" t="s">
        <v>40</v>
      </c>
      <c r="O154" s="41"/>
      <c r="P154" s="181">
        <f>O154*H154</f>
        <v>0</v>
      </c>
      <c r="Q154" s="181">
        <v>0</v>
      </c>
      <c r="R154" s="181">
        <f>Q154*H154</f>
        <v>0</v>
      </c>
      <c r="S154" s="181">
        <v>0</v>
      </c>
      <c r="T154" s="182">
        <f>S154*H154</f>
        <v>0</v>
      </c>
      <c r="AR154" s="23" t="s">
        <v>133</v>
      </c>
      <c r="AT154" s="23" t="s">
        <v>117</v>
      </c>
      <c r="AU154" s="23" t="s">
        <v>79</v>
      </c>
      <c r="AY154" s="23" t="s">
        <v>114</v>
      </c>
      <c r="BE154" s="183">
        <f>IF(N154="základní",J154,0)</f>
        <v>0</v>
      </c>
      <c r="BF154" s="183">
        <f>IF(N154="snížená",J154,0)</f>
        <v>0</v>
      </c>
      <c r="BG154" s="183">
        <f>IF(N154="zákl. přenesená",J154,0)</f>
        <v>0</v>
      </c>
      <c r="BH154" s="183">
        <f>IF(N154="sníž. přenesená",J154,0)</f>
        <v>0</v>
      </c>
      <c r="BI154" s="183">
        <f>IF(N154="nulová",J154,0)</f>
        <v>0</v>
      </c>
      <c r="BJ154" s="23" t="s">
        <v>74</v>
      </c>
      <c r="BK154" s="183">
        <f>ROUND(I154*H154,2)</f>
        <v>0</v>
      </c>
      <c r="BL154" s="23" t="s">
        <v>133</v>
      </c>
      <c r="BM154" s="23" t="s">
        <v>301</v>
      </c>
    </row>
    <row r="155" spans="2:51" s="11" customFormat="1" ht="13.5">
      <c r="B155" s="188"/>
      <c r="D155" s="189" t="s">
        <v>154</v>
      </c>
      <c r="E155" s="190" t="s">
        <v>5</v>
      </c>
      <c r="F155" s="191" t="s">
        <v>302</v>
      </c>
      <c r="H155" s="192">
        <v>0.28</v>
      </c>
      <c r="I155" s="193"/>
      <c r="L155" s="188"/>
      <c r="M155" s="194"/>
      <c r="N155" s="195"/>
      <c r="O155" s="195"/>
      <c r="P155" s="195"/>
      <c r="Q155" s="195"/>
      <c r="R155" s="195"/>
      <c r="S155" s="195"/>
      <c r="T155" s="196"/>
      <c r="AT155" s="190" t="s">
        <v>154</v>
      </c>
      <c r="AU155" s="190" t="s">
        <v>79</v>
      </c>
      <c r="AV155" s="11" t="s">
        <v>79</v>
      </c>
      <c r="AW155" s="11" t="s">
        <v>33</v>
      </c>
      <c r="AX155" s="11" t="s">
        <v>74</v>
      </c>
      <c r="AY155" s="190" t="s">
        <v>114</v>
      </c>
    </row>
    <row r="156" spans="2:63" s="10" customFormat="1" ht="29.85" customHeight="1">
      <c r="B156" s="158"/>
      <c r="D156" s="159" t="s">
        <v>68</v>
      </c>
      <c r="E156" s="169" t="s">
        <v>113</v>
      </c>
      <c r="F156" s="169" t="s">
        <v>303</v>
      </c>
      <c r="I156" s="161"/>
      <c r="J156" s="170">
        <f>BK156</f>
        <v>0</v>
      </c>
      <c r="L156" s="158"/>
      <c r="M156" s="163"/>
      <c r="N156" s="164"/>
      <c r="O156" s="164"/>
      <c r="P156" s="165">
        <f>SUM(P157:P186)</f>
        <v>0</v>
      </c>
      <c r="Q156" s="164"/>
      <c r="R156" s="165">
        <f>SUM(R157:R186)</f>
        <v>0</v>
      </c>
      <c r="S156" s="164"/>
      <c r="T156" s="166">
        <f>SUM(T157:T186)</f>
        <v>0</v>
      </c>
      <c r="AR156" s="159" t="s">
        <v>74</v>
      </c>
      <c r="AT156" s="167" t="s">
        <v>68</v>
      </c>
      <c r="AU156" s="167" t="s">
        <v>74</v>
      </c>
      <c r="AY156" s="159" t="s">
        <v>114</v>
      </c>
      <c r="BK156" s="168">
        <f>SUM(BK157:BK186)</f>
        <v>0</v>
      </c>
    </row>
    <row r="157" spans="2:65" s="1" customFormat="1" ht="25.5" customHeight="1">
      <c r="B157" s="171"/>
      <c r="C157" s="172" t="s">
        <v>304</v>
      </c>
      <c r="D157" s="172" t="s">
        <v>117</v>
      </c>
      <c r="E157" s="173" t="s">
        <v>305</v>
      </c>
      <c r="F157" s="174" t="s">
        <v>306</v>
      </c>
      <c r="G157" s="175" t="s">
        <v>158</v>
      </c>
      <c r="H157" s="176">
        <v>28</v>
      </c>
      <c r="I157" s="177"/>
      <c r="J157" s="178">
        <f>ROUND(I157*H157,2)</f>
        <v>0</v>
      </c>
      <c r="K157" s="174" t="s">
        <v>121</v>
      </c>
      <c r="L157" s="40"/>
      <c r="M157" s="179" t="s">
        <v>5</v>
      </c>
      <c r="N157" s="180" t="s">
        <v>40</v>
      </c>
      <c r="O157" s="41"/>
      <c r="P157" s="181">
        <f>O157*H157</f>
        <v>0</v>
      </c>
      <c r="Q157" s="181">
        <v>0</v>
      </c>
      <c r="R157" s="181">
        <f>Q157*H157</f>
        <v>0</v>
      </c>
      <c r="S157" s="181">
        <v>0</v>
      </c>
      <c r="T157" s="182">
        <f>S157*H157</f>
        <v>0</v>
      </c>
      <c r="AR157" s="23" t="s">
        <v>133</v>
      </c>
      <c r="AT157" s="23" t="s">
        <v>117</v>
      </c>
      <c r="AU157" s="23" t="s">
        <v>79</v>
      </c>
      <c r="AY157" s="23" t="s">
        <v>114</v>
      </c>
      <c r="BE157" s="183">
        <f>IF(N157="základní",J157,0)</f>
        <v>0</v>
      </c>
      <c r="BF157" s="183">
        <f>IF(N157="snížená",J157,0)</f>
        <v>0</v>
      </c>
      <c r="BG157" s="183">
        <f>IF(N157="zákl. přenesená",J157,0)</f>
        <v>0</v>
      </c>
      <c r="BH157" s="183">
        <f>IF(N157="sníž. přenesená",J157,0)</f>
        <v>0</v>
      </c>
      <c r="BI157" s="183">
        <f>IF(N157="nulová",J157,0)</f>
        <v>0</v>
      </c>
      <c r="BJ157" s="23" t="s">
        <v>74</v>
      </c>
      <c r="BK157" s="183">
        <f>ROUND(I157*H157,2)</f>
        <v>0</v>
      </c>
      <c r="BL157" s="23" t="s">
        <v>133</v>
      </c>
      <c r="BM157" s="23" t="s">
        <v>307</v>
      </c>
    </row>
    <row r="158" spans="2:47" s="1" customFormat="1" ht="27">
      <c r="B158" s="40"/>
      <c r="D158" s="189" t="s">
        <v>160</v>
      </c>
      <c r="F158" s="197" t="s">
        <v>308</v>
      </c>
      <c r="I158" s="198"/>
      <c r="L158" s="40"/>
      <c r="M158" s="199"/>
      <c r="N158" s="41"/>
      <c r="O158" s="41"/>
      <c r="P158" s="41"/>
      <c r="Q158" s="41"/>
      <c r="R158" s="41"/>
      <c r="S158" s="41"/>
      <c r="T158" s="69"/>
      <c r="AT158" s="23" t="s">
        <v>160</v>
      </c>
      <c r="AU158" s="23" t="s">
        <v>79</v>
      </c>
    </row>
    <row r="159" spans="2:65" s="1" customFormat="1" ht="25.5" customHeight="1">
      <c r="B159" s="171"/>
      <c r="C159" s="172" t="s">
        <v>309</v>
      </c>
      <c r="D159" s="172" t="s">
        <v>117</v>
      </c>
      <c r="E159" s="173" t="s">
        <v>310</v>
      </c>
      <c r="F159" s="174" t="s">
        <v>311</v>
      </c>
      <c r="G159" s="175" t="s">
        <v>158</v>
      </c>
      <c r="H159" s="176">
        <v>231</v>
      </c>
      <c r="I159" s="177"/>
      <c r="J159" s="178">
        <f>ROUND(I159*H159,2)</f>
        <v>0</v>
      </c>
      <c r="K159" s="174" t="s">
        <v>121</v>
      </c>
      <c r="L159" s="40"/>
      <c r="M159" s="179" t="s">
        <v>5</v>
      </c>
      <c r="N159" s="180" t="s">
        <v>40</v>
      </c>
      <c r="O159" s="41"/>
      <c r="P159" s="181">
        <f>O159*H159</f>
        <v>0</v>
      </c>
      <c r="Q159" s="181">
        <v>0</v>
      </c>
      <c r="R159" s="181">
        <f>Q159*H159</f>
        <v>0</v>
      </c>
      <c r="S159" s="181">
        <v>0</v>
      </c>
      <c r="T159" s="182">
        <f>S159*H159</f>
        <v>0</v>
      </c>
      <c r="AR159" s="23" t="s">
        <v>133</v>
      </c>
      <c r="AT159" s="23" t="s">
        <v>117</v>
      </c>
      <c r="AU159" s="23" t="s">
        <v>79</v>
      </c>
      <c r="AY159" s="23" t="s">
        <v>114</v>
      </c>
      <c r="BE159" s="183">
        <f>IF(N159="základní",J159,0)</f>
        <v>0</v>
      </c>
      <c r="BF159" s="183">
        <f>IF(N159="snížená",J159,0)</f>
        <v>0</v>
      </c>
      <c r="BG159" s="183">
        <f>IF(N159="zákl. přenesená",J159,0)</f>
        <v>0</v>
      </c>
      <c r="BH159" s="183">
        <f>IF(N159="sníž. přenesená",J159,0)</f>
        <v>0</v>
      </c>
      <c r="BI159" s="183">
        <f>IF(N159="nulová",J159,0)</f>
        <v>0</v>
      </c>
      <c r="BJ159" s="23" t="s">
        <v>74</v>
      </c>
      <c r="BK159" s="183">
        <f>ROUND(I159*H159,2)</f>
        <v>0</v>
      </c>
      <c r="BL159" s="23" t="s">
        <v>133</v>
      </c>
      <c r="BM159" s="23" t="s">
        <v>312</v>
      </c>
    </row>
    <row r="160" spans="2:51" s="11" customFormat="1" ht="13.5">
      <c r="B160" s="188"/>
      <c r="D160" s="189" t="s">
        <v>154</v>
      </c>
      <c r="F160" s="191" t="s">
        <v>313</v>
      </c>
      <c r="H160" s="192">
        <v>231</v>
      </c>
      <c r="I160" s="193"/>
      <c r="L160" s="188"/>
      <c r="M160" s="194"/>
      <c r="N160" s="195"/>
      <c r="O160" s="195"/>
      <c r="P160" s="195"/>
      <c r="Q160" s="195"/>
      <c r="R160" s="195"/>
      <c r="S160" s="195"/>
      <c r="T160" s="196"/>
      <c r="AT160" s="190" t="s">
        <v>154</v>
      </c>
      <c r="AU160" s="190" t="s">
        <v>79</v>
      </c>
      <c r="AV160" s="11" t="s">
        <v>79</v>
      </c>
      <c r="AW160" s="11" t="s">
        <v>6</v>
      </c>
      <c r="AX160" s="11" t="s">
        <v>74</v>
      </c>
      <c r="AY160" s="190" t="s">
        <v>114</v>
      </c>
    </row>
    <row r="161" spans="2:65" s="1" customFormat="1" ht="25.5" customHeight="1">
      <c r="B161" s="171"/>
      <c r="C161" s="172" t="s">
        <v>314</v>
      </c>
      <c r="D161" s="172" t="s">
        <v>117</v>
      </c>
      <c r="E161" s="173" t="s">
        <v>315</v>
      </c>
      <c r="F161" s="174" t="s">
        <v>316</v>
      </c>
      <c r="G161" s="175" t="s">
        <v>158</v>
      </c>
      <c r="H161" s="176">
        <v>28</v>
      </c>
      <c r="I161" s="177"/>
      <c r="J161" s="178">
        <f>ROUND(I161*H161,2)</f>
        <v>0</v>
      </c>
      <c r="K161" s="174" t="s">
        <v>121</v>
      </c>
      <c r="L161" s="40"/>
      <c r="M161" s="179" t="s">
        <v>5</v>
      </c>
      <c r="N161" s="180" t="s">
        <v>40</v>
      </c>
      <c r="O161" s="41"/>
      <c r="P161" s="181">
        <f>O161*H161</f>
        <v>0</v>
      </c>
      <c r="Q161" s="181">
        <v>0</v>
      </c>
      <c r="R161" s="181">
        <f>Q161*H161</f>
        <v>0</v>
      </c>
      <c r="S161" s="181">
        <v>0</v>
      </c>
      <c r="T161" s="182">
        <f>S161*H161</f>
        <v>0</v>
      </c>
      <c r="AR161" s="23" t="s">
        <v>133</v>
      </c>
      <c r="AT161" s="23" t="s">
        <v>117</v>
      </c>
      <c r="AU161" s="23" t="s">
        <v>79</v>
      </c>
      <c r="AY161" s="23" t="s">
        <v>114</v>
      </c>
      <c r="BE161" s="183">
        <f>IF(N161="základní",J161,0)</f>
        <v>0</v>
      </c>
      <c r="BF161" s="183">
        <f>IF(N161="snížená",J161,0)</f>
        <v>0</v>
      </c>
      <c r="BG161" s="183">
        <f>IF(N161="zákl. přenesená",J161,0)</f>
        <v>0</v>
      </c>
      <c r="BH161" s="183">
        <f>IF(N161="sníž. přenesená",J161,0)</f>
        <v>0</v>
      </c>
      <c r="BI161" s="183">
        <f>IF(N161="nulová",J161,0)</f>
        <v>0</v>
      </c>
      <c r="BJ161" s="23" t="s">
        <v>74</v>
      </c>
      <c r="BK161" s="183">
        <f>ROUND(I161*H161,2)</f>
        <v>0</v>
      </c>
      <c r="BL161" s="23" t="s">
        <v>133</v>
      </c>
      <c r="BM161" s="23" t="s">
        <v>317</v>
      </c>
    </row>
    <row r="162" spans="2:47" s="1" customFormat="1" ht="27">
      <c r="B162" s="40"/>
      <c r="D162" s="189" t="s">
        <v>160</v>
      </c>
      <c r="F162" s="197" t="s">
        <v>318</v>
      </c>
      <c r="I162" s="198"/>
      <c r="L162" s="40"/>
      <c r="M162" s="199"/>
      <c r="N162" s="41"/>
      <c r="O162" s="41"/>
      <c r="P162" s="41"/>
      <c r="Q162" s="41"/>
      <c r="R162" s="41"/>
      <c r="S162" s="41"/>
      <c r="T162" s="69"/>
      <c r="AT162" s="23" t="s">
        <v>160</v>
      </c>
      <c r="AU162" s="23" t="s">
        <v>79</v>
      </c>
    </row>
    <row r="163" spans="2:65" s="1" customFormat="1" ht="38.25" customHeight="1">
      <c r="B163" s="171"/>
      <c r="C163" s="172" t="s">
        <v>319</v>
      </c>
      <c r="D163" s="172" t="s">
        <v>117</v>
      </c>
      <c r="E163" s="173" t="s">
        <v>320</v>
      </c>
      <c r="F163" s="174" t="s">
        <v>321</v>
      </c>
      <c r="G163" s="175" t="s">
        <v>158</v>
      </c>
      <c r="H163" s="176">
        <v>222.6</v>
      </c>
      <c r="I163" s="177"/>
      <c r="J163" s="178">
        <f>ROUND(I163*H163,2)</f>
        <v>0</v>
      </c>
      <c r="K163" s="174" t="s">
        <v>121</v>
      </c>
      <c r="L163" s="40"/>
      <c r="M163" s="179" t="s">
        <v>5</v>
      </c>
      <c r="N163" s="180" t="s">
        <v>40</v>
      </c>
      <c r="O163" s="41"/>
      <c r="P163" s="181">
        <f>O163*H163</f>
        <v>0</v>
      </c>
      <c r="Q163" s="181">
        <v>0</v>
      </c>
      <c r="R163" s="181">
        <f>Q163*H163</f>
        <v>0</v>
      </c>
      <c r="S163" s="181">
        <v>0</v>
      </c>
      <c r="T163" s="182">
        <f>S163*H163</f>
        <v>0</v>
      </c>
      <c r="AR163" s="23" t="s">
        <v>133</v>
      </c>
      <c r="AT163" s="23" t="s">
        <v>117</v>
      </c>
      <c r="AU163" s="23" t="s">
        <v>79</v>
      </c>
      <c r="AY163" s="23" t="s">
        <v>114</v>
      </c>
      <c r="BE163" s="183">
        <f>IF(N163="základní",J163,0)</f>
        <v>0</v>
      </c>
      <c r="BF163" s="183">
        <f>IF(N163="snížená",J163,0)</f>
        <v>0</v>
      </c>
      <c r="BG163" s="183">
        <f>IF(N163="zákl. přenesená",J163,0)</f>
        <v>0</v>
      </c>
      <c r="BH163" s="183">
        <f>IF(N163="sníž. přenesená",J163,0)</f>
        <v>0</v>
      </c>
      <c r="BI163" s="183">
        <f>IF(N163="nulová",J163,0)</f>
        <v>0</v>
      </c>
      <c r="BJ163" s="23" t="s">
        <v>74</v>
      </c>
      <c r="BK163" s="183">
        <f>ROUND(I163*H163,2)</f>
        <v>0</v>
      </c>
      <c r="BL163" s="23" t="s">
        <v>133</v>
      </c>
      <c r="BM163" s="23" t="s">
        <v>322</v>
      </c>
    </row>
    <row r="164" spans="2:51" s="12" customFormat="1" ht="13.5">
      <c r="B164" s="200"/>
      <c r="D164" s="189" t="s">
        <v>154</v>
      </c>
      <c r="E164" s="201" t="s">
        <v>5</v>
      </c>
      <c r="F164" s="202" t="s">
        <v>323</v>
      </c>
      <c r="H164" s="201" t="s">
        <v>5</v>
      </c>
      <c r="I164" s="203"/>
      <c r="L164" s="200"/>
      <c r="M164" s="204"/>
      <c r="N164" s="205"/>
      <c r="O164" s="205"/>
      <c r="P164" s="205"/>
      <c r="Q164" s="205"/>
      <c r="R164" s="205"/>
      <c r="S164" s="205"/>
      <c r="T164" s="206"/>
      <c r="AT164" s="201" t="s">
        <v>154</v>
      </c>
      <c r="AU164" s="201" t="s">
        <v>79</v>
      </c>
      <c r="AV164" s="12" t="s">
        <v>74</v>
      </c>
      <c r="AW164" s="12" t="s">
        <v>33</v>
      </c>
      <c r="AX164" s="12" t="s">
        <v>69</v>
      </c>
      <c r="AY164" s="201" t="s">
        <v>114</v>
      </c>
    </row>
    <row r="165" spans="2:51" s="11" customFormat="1" ht="13.5">
      <c r="B165" s="188"/>
      <c r="D165" s="189" t="s">
        <v>154</v>
      </c>
      <c r="E165" s="190" t="s">
        <v>5</v>
      </c>
      <c r="F165" s="191" t="s">
        <v>265</v>
      </c>
      <c r="H165" s="192">
        <v>210</v>
      </c>
      <c r="I165" s="193"/>
      <c r="L165" s="188"/>
      <c r="M165" s="194"/>
      <c r="N165" s="195"/>
      <c r="O165" s="195"/>
      <c r="P165" s="195"/>
      <c r="Q165" s="195"/>
      <c r="R165" s="195"/>
      <c r="S165" s="195"/>
      <c r="T165" s="196"/>
      <c r="AT165" s="190" t="s">
        <v>154</v>
      </c>
      <c r="AU165" s="190" t="s">
        <v>79</v>
      </c>
      <c r="AV165" s="11" t="s">
        <v>79</v>
      </c>
      <c r="AW165" s="11" t="s">
        <v>33</v>
      </c>
      <c r="AX165" s="11" t="s">
        <v>69</v>
      </c>
      <c r="AY165" s="190" t="s">
        <v>114</v>
      </c>
    </row>
    <row r="166" spans="2:51" s="12" customFormat="1" ht="13.5">
      <c r="B166" s="200"/>
      <c r="D166" s="189" t="s">
        <v>154</v>
      </c>
      <c r="E166" s="201" t="s">
        <v>5</v>
      </c>
      <c r="F166" s="202" t="s">
        <v>324</v>
      </c>
      <c r="H166" s="201" t="s">
        <v>5</v>
      </c>
      <c r="I166" s="203"/>
      <c r="L166" s="200"/>
      <c r="M166" s="204"/>
      <c r="N166" s="205"/>
      <c r="O166" s="205"/>
      <c r="P166" s="205"/>
      <c r="Q166" s="205"/>
      <c r="R166" s="205"/>
      <c r="S166" s="205"/>
      <c r="T166" s="206"/>
      <c r="AT166" s="201" t="s">
        <v>154</v>
      </c>
      <c r="AU166" s="201" t="s">
        <v>79</v>
      </c>
      <c r="AV166" s="12" t="s">
        <v>74</v>
      </c>
      <c r="AW166" s="12" t="s">
        <v>33</v>
      </c>
      <c r="AX166" s="12" t="s">
        <v>69</v>
      </c>
      <c r="AY166" s="201" t="s">
        <v>114</v>
      </c>
    </row>
    <row r="167" spans="2:51" s="11" customFormat="1" ht="13.5">
      <c r="B167" s="188"/>
      <c r="D167" s="189" t="s">
        <v>154</v>
      </c>
      <c r="E167" s="190" t="s">
        <v>5</v>
      </c>
      <c r="F167" s="191" t="s">
        <v>325</v>
      </c>
      <c r="H167" s="192">
        <v>12.6</v>
      </c>
      <c r="I167" s="193"/>
      <c r="L167" s="188"/>
      <c r="M167" s="194"/>
      <c r="N167" s="195"/>
      <c r="O167" s="195"/>
      <c r="P167" s="195"/>
      <c r="Q167" s="195"/>
      <c r="R167" s="195"/>
      <c r="S167" s="195"/>
      <c r="T167" s="196"/>
      <c r="AT167" s="190" t="s">
        <v>154</v>
      </c>
      <c r="AU167" s="190" t="s">
        <v>79</v>
      </c>
      <c r="AV167" s="11" t="s">
        <v>79</v>
      </c>
      <c r="AW167" s="11" t="s">
        <v>33</v>
      </c>
      <c r="AX167" s="11" t="s">
        <v>69</v>
      </c>
      <c r="AY167" s="190" t="s">
        <v>114</v>
      </c>
    </row>
    <row r="168" spans="2:51" s="13" customFormat="1" ht="13.5">
      <c r="B168" s="207"/>
      <c r="D168" s="189" t="s">
        <v>154</v>
      </c>
      <c r="E168" s="208" t="s">
        <v>5</v>
      </c>
      <c r="F168" s="209" t="s">
        <v>201</v>
      </c>
      <c r="H168" s="210">
        <v>222.6</v>
      </c>
      <c r="I168" s="211"/>
      <c r="L168" s="207"/>
      <c r="M168" s="212"/>
      <c r="N168" s="213"/>
      <c r="O168" s="213"/>
      <c r="P168" s="213"/>
      <c r="Q168" s="213"/>
      <c r="R168" s="213"/>
      <c r="S168" s="213"/>
      <c r="T168" s="214"/>
      <c r="AT168" s="208" t="s">
        <v>154</v>
      </c>
      <c r="AU168" s="208" t="s">
        <v>79</v>
      </c>
      <c r="AV168" s="13" t="s">
        <v>133</v>
      </c>
      <c r="AW168" s="13" t="s">
        <v>33</v>
      </c>
      <c r="AX168" s="13" t="s">
        <v>74</v>
      </c>
      <c r="AY168" s="208" t="s">
        <v>114</v>
      </c>
    </row>
    <row r="169" spans="2:65" s="1" customFormat="1" ht="25.5" customHeight="1">
      <c r="B169" s="171"/>
      <c r="C169" s="172" t="s">
        <v>326</v>
      </c>
      <c r="D169" s="172" t="s">
        <v>117</v>
      </c>
      <c r="E169" s="173" t="s">
        <v>327</v>
      </c>
      <c r="F169" s="174" t="s">
        <v>328</v>
      </c>
      <c r="G169" s="175" t="s">
        <v>158</v>
      </c>
      <c r="H169" s="176">
        <v>220.5</v>
      </c>
      <c r="I169" s="177"/>
      <c r="J169" s="178">
        <f>ROUND(I169*H169,2)</f>
        <v>0</v>
      </c>
      <c r="K169" s="174" t="s">
        <v>121</v>
      </c>
      <c r="L169" s="40"/>
      <c r="M169" s="179" t="s">
        <v>5</v>
      </c>
      <c r="N169" s="180" t="s">
        <v>40</v>
      </c>
      <c r="O169" s="41"/>
      <c r="P169" s="181">
        <f>O169*H169</f>
        <v>0</v>
      </c>
      <c r="Q169" s="181">
        <v>0</v>
      </c>
      <c r="R169" s="181">
        <f>Q169*H169</f>
        <v>0</v>
      </c>
      <c r="S169" s="181">
        <v>0</v>
      </c>
      <c r="T169" s="182">
        <f>S169*H169</f>
        <v>0</v>
      </c>
      <c r="AR169" s="23" t="s">
        <v>133</v>
      </c>
      <c r="AT169" s="23" t="s">
        <v>117</v>
      </c>
      <c r="AU169" s="23" t="s">
        <v>79</v>
      </c>
      <c r="AY169" s="23" t="s">
        <v>114</v>
      </c>
      <c r="BE169" s="183">
        <f>IF(N169="základní",J169,0)</f>
        <v>0</v>
      </c>
      <c r="BF169" s="183">
        <f>IF(N169="snížená",J169,0)</f>
        <v>0</v>
      </c>
      <c r="BG169" s="183">
        <f>IF(N169="zákl. přenesená",J169,0)</f>
        <v>0</v>
      </c>
      <c r="BH169" s="183">
        <f>IF(N169="sníž. přenesená",J169,0)</f>
        <v>0</v>
      </c>
      <c r="BI169" s="183">
        <f>IF(N169="nulová",J169,0)</f>
        <v>0</v>
      </c>
      <c r="BJ169" s="23" t="s">
        <v>74</v>
      </c>
      <c r="BK169" s="183">
        <f>ROUND(I169*H169,2)</f>
        <v>0</v>
      </c>
      <c r="BL169" s="23" t="s">
        <v>133</v>
      </c>
      <c r="BM169" s="23" t="s">
        <v>329</v>
      </c>
    </row>
    <row r="170" spans="2:51" s="11" customFormat="1" ht="13.5">
      <c r="B170" s="188"/>
      <c r="D170" s="189" t="s">
        <v>154</v>
      </c>
      <c r="F170" s="191" t="s">
        <v>330</v>
      </c>
      <c r="H170" s="192">
        <v>220.5</v>
      </c>
      <c r="I170" s="193"/>
      <c r="L170" s="188"/>
      <c r="M170" s="194"/>
      <c r="N170" s="195"/>
      <c r="O170" s="195"/>
      <c r="P170" s="195"/>
      <c r="Q170" s="195"/>
      <c r="R170" s="195"/>
      <c r="S170" s="195"/>
      <c r="T170" s="196"/>
      <c r="AT170" s="190" t="s">
        <v>154</v>
      </c>
      <c r="AU170" s="190" t="s">
        <v>79</v>
      </c>
      <c r="AV170" s="11" t="s">
        <v>79</v>
      </c>
      <c r="AW170" s="11" t="s">
        <v>6</v>
      </c>
      <c r="AX170" s="11" t="s">
        <v>74</v>
      </c>
      <c r="AY170" s="190" t="s">
        <v>114</v>
      </c>
    </row>
    <row r="171" spans="2:65" s="1" customFormat="1" ht="25.5" customHeight="1">
      <c r="B171" s="171"/>
      <c r="C171" s="172" t="s">
        <v>331</v>
      </c>
      <c r="D171" s="172" t="s">
        <v>117</v>
      </c>
      <c r="E171" s="173" t="s">
        <v>332</v>
      </c>
      <c r="F171" s="174" t="s">
        <v>333</v>
      </c>
      <c r="G171" s="175" t="s">
        <v>158</v>
      </c>
      <c r="H171" s="176">
        <v>685</v>
      </c>
      <c r="I171" s="177"/>
      <c r="J171" s="178">
        <f>ROUND(I171*H171,2)</f>
        <v>0</v>
      </c>
      <c r="K171" s="174" t="s">
        <v>121</v>
      </c>
      <c r="L171" s="40"/>
      <c r="M171" s="179" t="s">
        <v>5</v>
      </c>
      <c r="N171" s="180" t="s">
        <v>40</v>
      </c>
      <c r="O171" s="41"/>
      <c r="P171" s="181">
        <f>O171*H171</f>
        <v>0</v>
      </c>
      <c r="Q171" s="181">
        <v>0</v>
      </c>
      <c r="R171" s="181">
        <f>Q171*H171</f>
        <v>0</v>
      </c>
      <c r="S171" s="181">
        <v>0</v>
      </c>
      <c r="T171" s="182">
        <f>S171*H171</f>
        <v>0</v>
      </c>
      <c r="AR171" s="23" t="s">
        <v>133</v>
      </c>
      <c r="AT171" s="23" t="s">
        <v>117</v>
      </c>
      <c r="AU171" s="23" t="s">
        <v>79</v>
      </c>
      <c r="AY171" s="23" t="s">
        <v>114</v>
      </c>
      <c r="BE171" s="183">
        <f>IF(N171="základní",J171,0)</f>
        <v>0</v>
      </c>
      <c r="BF171" s="183">
        <f>IF(N171="snížená",J171,0)</f>
        <v>0</v>
      </c>
      <c r="BG171" s="183">
        <f>IF(N171="zákl. přenesená",J171,0)</f>
        <v>0</v>
      </c>
      <c r="BH171" s="183">
        <f>IF(N171="sníž. přenesená",J171,0)</f>
        <v>0</v>
      </c>
      <c r="BI171" s="183">
        <f>IF(N171="nulová",J171,0)</f>
        <v>0</v>
      </c>
      <c r="BJ171" s="23" t="s">
        <v>74</v>
      </c>
      <c r="BK171" s="183">
        <f>ROUND(I171*H171,2)</f>
        <v>0</v>
      </c>
      <c r="BL171" s="23" t="s">
        <v>133</v>
      </c>
      <c r="BM171" s="23" t="s">
        <v>334</v>
      </c>
    </row>
    <row r="172" spans="2:65" s="1" customFormat="1" ht="38.25" customHeight="1">
      <c r="B172" s="171"/>
      <c r="C172" s="172" t="s">
        <v>335</v>
      </c>
      <c r="D172" s="172" t="s">
        <v>117</v>
      </c>
      <c r="E172" s="173" t="s">
        <v>336</v>
      </c>
      <c r="F172" s="174" t="s">
        <v>337</v>
      </c>
      <c r="G172" s="175" t="s">
        <v>158</v>
      </c>
      <c r="H172" s="176">
        <v>28</v>
      </c>
      <c r="I172" s="177"/>
      <c r="J172" s="178">
        <f>ROUND(I172*H172,2)</f>
        <v>0</v>
      </c>
      <c r="K172" s="174" t="s">
        <v>121</v>
      </c>
      <c r="L172" s="40"/>
      <c r="M172" s="179" t="s">
        <v>5</v>
      </c>
      <c r="N172" s="180" t="s">
        <v>40</v>
      </c>
      <c r="O172" s="41"/>
      <c r="P172" s="181">
        <f>O172*H172</f>
        <v>0</v>
      </c>
      <c r="Q172" s="181">
        <v>0</v>
      </c>
      <c r="R172" s="181">
        <f>Q172*H172</f>
        <v>0</v>
      </c>
      <c r="S172" s="181">
        <v>0</v>
      </c>
      <c r="T172" s="182">
        <f>S172*H172</f>
        <v>0</v>
      </c>
      <c r="AR172" s="23" t="s">
        <v>133</v>
      </c>
      <c r="AT172" s="23" t="s">
        <v>117</v>
      </c>
      <c r="AU172" s="23" t="s">
        <v>79</v>
      </c>
      <c r="AY172" s="23" t="s">
        <v>114</v>
      </c>
      <c r="BE172" s="183">
        <f>IF(N172="základní",J172,0)</f>
        <v>0</v>
      </c>
      <c r="BF172" s="183">
        <f>IF(N172="snížená",J172,0)</f>
        <v>0</v>
      </c>
      <c r="BG172" s="183">
        <f>IF(N172="zákl. přenesená",J172,0)</f>
        <v>0</v>
      </c>
      <c r="BH172" s="183">
        <f>IF(N172="sníž. přenesená",J172,0)</f>
        <v>0</v>
      </c>
      <c r="BI172" s="183">
        <f>IF(N172="nulová",J172,0)</f>
        <v>0</v>
      </c>
      <c r="BJ172" s="23" t="s">
        <v>74</v>
      </c>
      <c r="BK172" s="183">
        <f>ROUND(I172*H172,2)</f>
        <v>0</v>
      </c>
      <c r="BL172" s="23" t="s">
        <v>133</v>
      </c>
      <c r="BM172" s="23" t="s">
        <v>338</v>
      </c>
    </row>
    <row r="173" spans="2:47" s="1" customFormat="1" ht="27">
      <c r="B173" s="40"/>
      <c r="D173" s="189" t="s">
        <v>160</v>
      </c>
      <c r="F173" s="197" t="s">
        <v>339</v>
      </c>
      <c r="I173" s="198"/>
      <c r="L173" s="40"/>
      <c r="M173" s="199"/>
      <c r="N173" s="41"/>
      <c r="O173" s="41"/>
      <c r="P173" s="41"/>
      <c r="Q173" s="41"/>
      <c r="R173" s="41"/>
      <c r="S173" s="41"/>
      <c r="T173" s="69"/>
      <c r="AT173" s="23" t="s">
        <v>160</v>
      </c>
      <c r="AU173" s="23" t="s">
        <v>79</v>
      </c>
    </row>
    <row r="174" spans="2:65" s="1" customFormat="1" ht="38.25" customHeight="1">
      <c r="B174" s="171"/>
      <c r="C174" s="172" t="s">
        <v>340</v>
      </c>
      <c r="D174" s="172" t="s">
        <v>117</v>
      </c>
      <c r="E174" s="173" t="s">
        <v>341</v>
      </c>
      <c r="F174" s="174" t="s">
        <v>342</v>
      </c>
      <c r="G174" s="175" t="s">
        <v>158</v>
      </c>
      <c r="H174" s="176">
        <v>685</v>
      </c>
      <c r="I174" s="177"/>
      <c r="J174" s="178">
        <f>ROUND(I174*H174,2)</f>
        <v>0</v>
      </c>
      <c r="K174" s="174" t="s">
        <v>121</v>
      </c>
      <c r="L174" s="40"/>
      <c r="M174" s="179" t="s">
        <v>5</v>
      </c>
      <c r="N174" s="180" t="s">
        <v>40</v>
      </c>
      <c r="O174" s="41"/>
      <c r="P174" s="181">
        <f>O174*H174</f>
        <v>0</v>
      </c>
      <c r="Q174" s="181">
        <v>0</v>
      </c>
      <c r="R174" s="181">
        <f>Q174*H174</f>
        <v>0</v>
      </c>
      <c r="S174" s="181">
        <v>0</v>
      </c>
      <c r="T174" s="182">
        <f>S174*H174</f>
        <v>0</v>
      </c>
      <c r="AR174" s="23" t="s">
        <v>133</v>
      </c>
      <c r="AT174" s="23" t="s">
        <v>117</v>
      </c>
      <c r="AU174" s="23" t="s">
        <v>79</v>
      </c>
      <c r="AY174" s="23" t="s">
        <v>114</v>
      </c>
      <c r="BE174" s="183">
        <f>IF(N174="základní",J174,0)</f>
        <v>0</v>
      </c>
      <c r="BF174" s="183">
        <f>IF(N174="snížená",J174,0)</f>
        <v>0</v>
      </c>
      <c r="BG174" s="183">
        <f>IF(N174="zákl. přenesená",J174,0)</f>
        <v>0</v>
      </c>
      <c r="BH174" s="183">
        <f>IF(N174="sníž. přenesená",J174,0)</f>
        <v>0</v>
      </c>
      <c r="BI174" s="183">
        <f>IF(N174="nulová",J174,0)</f>
        <v>0</v>
      </c>
      <c r="BJ174" s="23" t="s">
        <v>74</v>
      </c>
      <c r="BK174" s="183">
        <f>ROUND(I174*H174,2)</f>
        <v>0</v>
      </c>
      <c r="BL174" s="23" t="s">
        <v>133</v>
      </c>
      <c r="BM174" s="23" t="s">
        <v>343</v>
      </c>
    </row>
    <row r="175" spans="2:51" s="12" customFormat="1" ht="13.5">
      <c r="B175" s="200"/>
      <c r="D175" s="189" t="s">
        <v>154</v>
      </c>
      <c r="E175" s="201" t="s">
        <v>5</v>
      </c>
      <c r="F175" s="202" t="s">
        <v>323</v>
      </c>
      <c r="H175" s="201" t="s">
        <v>5</v>
      </c>
      <c r="I175" s="203"/>
      <c r="L175" s="200"/>
      <c r="M175" s="204"/>
      <c r="N175" s="205"/>
      <c r="O175" s="205"/>
      <c r="P175" s="205"/>
      <c r="Q175" s="205"/>
      <c r="R175" s="205"/>
      <c r="S175" s="205"/>
      <c r="T175" s="206"/>
      <c r="AT175" s="201" t="s">
        <v>154</v>
      </c>
      <c r="AU175" s="201" t="s">
        <v>79</v>
      </c>
      <c r="AV175" s="12" t="s">
        <v>74</v>
      </c>
      <c r="AW175" s="12" t="s">
        <v>33</v>
      </c>
      <c r="AX175" s="12" t="s">
        <v>69</v>
      </c>
      <c r="AY175" s="201" t="s">
        <v>114</v>
      </c>
    </row>
    <row r="176" spans="2:51" s="11" customFormat="1" ht="13.5">
      <c r="B176" s="188"/>
      <c r="D176" s="189" t="s">
        <v>154</v>
      </c>
      <c r="E176" s="190" t="s">
        <v>5</v>
      </c>
      <c r="F176" s="191" t="s">
        <v>265</v>
      </c>
      <c r="H176" s="192">
        <v>210</v>
      </c>
      <c r="I176" s="193"/>
      <c r="L176" s="188"/>
      <c r="M176" s="194"/>
      <c r="N176" s="195"/>
      <c r="O176" s="195"/>
      <c r="P176" s="195"/>
      <c r="Q176" s="195"/>
      <c r="R176" s="195"/>
      <c r="S176" s="195"/>
      <c r="T176" s="196"/>
      <c r="AT176" s="190" t="s">
        <v>154</v>
      </c>
      <c r="AU176" s="190" t="s">
        <v>79</v>
      </c>
      <c r="AV176" s="11" t="s">
        <v>79</v>
      </c>
      <c r="AW176" s="11" t="s">
        <v>33</v>
      </c>
      <c r="AX176" s="11" t="s">
        <v>69</v>
      </c>
      <c r="AY176" s="190" t="s">
        <v>114</v>
      </c>
    </row>
    <row r="177" spans="2:51" s="12" customFormat="1" ht="13.5">
      <c r="B177" s="200"/>
      <c r="D177" s="189" t="s">
        <v>154</v>
      </c>
      <c r="E177" s="201" t="s">
        <v>5</v>
      </c>
      <c r="F177" s="202" t="s">
        <v>344</v>
      </c>
      <c r="H177" s="201" t="s">
        <v>5</v>
      </c>
      <c r="I177" s="203"/>
      <c r="L177" s="200"/>
      <c r="M177" s="204"/>
      <c r="N177" s="205"/>
      <c r="O177" s="205"/>
      <c r="P177" s="205"/>
      <c r="Q177" s="205"/>
      <c r="R177" s="205"/>
      <c r="S177" s="205"/>
      <c r="T177" s="206"/>
      <c r="AT177" s="201" t="s">
        <v>154</v>
      </c>
      <c r="AU177" s="201" t="s">
        <v>79</v>
      </c>
      <c r="AV177" s="12" t="s">
        <v>74</v>
      </c>
      <c r="AW177" s="12" t="s">
        <v>33</v>
      </c>
      <c r="AX177" s="12" t="s">
        <v>69</v>
      </c>
      <c r="AY177" s="201" t="s">
        <v>114</v>
      </c>
    </row>
    <row r="178" spans="2:51" s="11" customFormat="1" ht="13.5">
      <c r="B178" s="188"/>
      <c r="D178" s="189" t="s">
        <v>154</v>
      </c>
      <c r="E178" s="190" t="s">
        <v>5</v>
      </c>
      <c r="F178" s="191" t="s">
        <v>345</v>
      </c>
      <c r="H178" s="192">
        <v>475</v>
      </c>
      <c r="I178" s="193"/>
      <c r="L178" s="188"/>
      <c r="M178" s="194"/>
      <c r="N178" s="195"/>
      <c r="O178" s="195"/>
      <c r="P178" s="195"/>
      <c r="Q178" s="195"/>
      <c r="R178" s="195"/>
      <c r="S178" s="195"/>
      <c r="T178" s="196"/>
      <c r="AT178" s="190" t="s">
        <v>154</v>
      </c>
      <c r="AU178" s="190" t="s">
        <v>79</v>
      </c>
      <c r="AV178" s="11" t="s">
        <v>79</v>
      </c>
      <c r="AW178" s="11" t="s">
        <v>33</v>
      </c>
      <c r="AX178" s="11" t="s">
        <v>69</v>
      </c>
      <c r="AY178" s="190" t="s">
        <v>114</v>
      </c>
    </row>
    <row r="179" spans="2:51" s="13" customFormat="1" ht="13.5">
      <c r="B179" s="207"/>
      <c r="D179" s="189" t="s">
        <v>154</v>
      </c>
      <c r="E179" s="208" t="s">
        <v>5</v>
      </c>
      <c r="F179" s="209" t="s">
        <v>201</v>
      </c>
      <c r="H179" s="210">
        <v>685</v>
      </c>
      <c r="I179" s="211"/>
      <c r="L179" s="207"/>
      <c r="M179" s="212"/>
      <c r="N179" s="213"/>
      <c r="O179" s="213"/>
      <c r="P179" s="213"/>
      <c r="Q179" s="213"/>
      <c r="R179" s="213"/>
      <c r="S179" s="213"/>
      <c r="T179" s="214"/>
      <c r="AT179" s="208" t="s">
        <v>154</v>
      </c>
      <c r="AU179" s="208" t="s">
        <v>79</v>
      </c>
      <c r="AV179" s="13" t="s">
        <v>133</v>
      </c>
      <c r="AW179" s="13" t="s">
        <v>33</v>
      </c>
      <c r="AX179" s="13" t="s">
        <v>74</v>
      </c>
      <c r="AY179" s="208" t="s">
        <v>114</v>
      </c>
    </row>
    <row r="180" spans="2:65" s="1" customFormat="1" ht="25.5" customHeight="1">
      <c r="B180" s="171"/>
      <c r="C180" s="172" t="s">
        <v>346</v>
      </c>
      <c r="D180" s="172" t="s">
        <v>117</v>
      </c>
      <c r="E180" s="173" t="s">
        <v>347</v>
      </c>
      <c r="F180" s="174" t="s">
        <v>348</v>
      </c>
      <c r="G180" s="175" t="s">
        <v>158</v>
      </c>
      <c r="H180" s="176">
        <v>273</v>
      </c>
      <c r="I180" s="177"/>
      <c r="J180" s="178">
        <f>ROUND(I180*H180,2)</f>
        <v>0</v>
      </c>
      <c r="K180" s="174" t="s">
        <v>121</v>
      </c>
      <c r="L180" s="40"/>
      <c r="M180" s="179" t="s">
        <v>5</v>
      </c>
      <c r="N180" s="180" t="s">
        <v>40</v>
      </c>
      <c r="O180" s="41"/>
      <c r="P180" s="181">
        <f>O180*H180</f>
        <v>0</v>
      </c>
      <c r="Q180" s="181">
        <v>0</v>
      </c>
      <c r="R180" s="181">
        <f>Q180*H180</f>
        <v>0</v>
      </c>
      <c r="S180" s="181">
        <v>0</v>
      </c>
      <c r="T180" s="182">
        <f>S180*H180</f>
        <v>0</v>
      </c>
      <c r="AR180" s="23" t="s">
        <v>133</v>
      </c>
      <c r="AT180" s="23" t="s">
        <v>117</v>
      </c>
      <c r="AU180" s="23" t="s">
        <v>79</v>
      </c>
      <c r="AY180" s="23" t="s">
        <v>114</v>
      </c>
      <c r="BE180" s="183">
        <f>IF(N180="základní",J180,0)</f>
        <v>0</v>
      </c>
      <c r="BF180" s="183">
        <f>IF(N180="snížená",J180,0)</f>
        <v>0</v>
      </c>
      <c r="BG180" s="183">
        <f>IF(N180="zákl. přenesená",J180,0)</f>
        <v>0</v>
      </c>
      <c r="BH180" s="183">
        <f>IF(N180="sníž. přenesená",J180,0)</f>
        <v>0</v>
      </c>
      <c r="BI180" s="183">
        <f>IF(N180="nulová",J180,0)</f>
        <v>0</v>
      </c>
      <c r="BJ180" s="23" t="s">
        <v>74</v>
      </c>
      <c r="BK180" s="183">
        <f>ROUND(I180*H180,2)</f>
        <v>0</v>
      </c>
      <c r="BL180" s="23" t="s">
        <v>133</v>
      </c>
      <c r="BM180" s="23" t="s">
        <v>349</v>
      </c>
    </row>
    <row r="181" spans="2:51" s="12" customFormat="1" ht="13.5">
      <c r="B181" s="200"/>
      <c r="D181" s="189" t="s">
        <v>154</v>
      </c>
      <c r="E181" s="201" t="s">
        <v>5</v>
      </c>
      <c r="F181" s="202" t="s">
        <v>323</v>
      </c>
      <c r="H181" s="201" t="s">
        <v>5</v>
      </c>
      <c r="I181" s="203"/>
      <c r="L181" s="200"/>
      <c r="M181" s="204"/>
      <c r="N181" s="205"/>
      <c r="O181" s="205"/>
      <c r="P181" s="205"/>
      <c r="Q181" s="205"/>
      <c r="R181" s="205"/>
      <c r="S181" s="205"/>
      <c r="T181" s="206"/>
      <c r="AT181" s="201" t="s">
        <v>154</v>
      </c>
      <c r="AU181" s="201" t="s">
        <v>79</v>
      </c>
      <c r="AV181" s="12" t="s">
        <v>74</v>
      </c>
      <c r="AW181" s="12" t="s">
        <v>33</v>
      </c>
      <c r="AX181" s="12" t="s">
        <v>69</v>
      </c>
      <c r="AY181" s="201" t="s">
        <v>114</v>
      </c>
    </row>
    <row r="182" spans="2:51" s="11" customFormat="1" ht="13.5">
      <c r="B182" s="188"/>
      <c r="D182" s="189" t="s">
        <v>154</v>
      </c>
      <c r="E182" s="190" t="s">
        <v>5</v>
      </c>
      <c r="F182" s="191" t="s">
        <v>265</v>
      </c>
      <c r="H182" s="192">
        <v>210</v>
      </c>
      <c r="I182" s="193"/>
      <c r="L182" s="188"/>
      <c r="M182" s="194"/>
      <c r="N182" s="195"/>
      <c r="O182" s="195"/>
      <c r="P182" s="195"/>
      <c r="Q182" s="195"/>
      <c r="R182" s="195"/>
      <c r="S182" s="195"/>
      <c r="T182" s="196"/>
      <c r="AT182" s="190" t="s">
        <v>154</v>
      </c>
      <c r="AU182" s="190" t="s">
        <v>79</v>
      </c>
      <c r="AV182" s="11" t="s">
        <v>79</v>
      </c>
      <c r="AW182" s="11" t="s">
        <v>33</v>
      </c>
      <c r="AX182" s="11" t="s">
        <v>69</v>
      </c>
      <c r="AY182" s="190" t="s">
        <v>114</v>
      </c>
    </row>
    <row r="183" spans="2:51" s="12" customFormat="1" ht="13.5">
      <c r="B183" s="200"/>
      <c r="D183" s="189" t="s">
        <v>154</v>
      </c>
      <c r="E183" s="201" t="s">
        <v>5</v>
      </c>
      <c r="F183" s="202" t="s">
        <v>324</v>
      </c>
      <c r="H183" s="201" t="s">
        <v>5</v>
      </c>
      <c r="I183" s="203"/>
      <c r="L183" s="200"/>
      <c r="M183" s="204"/>
      <c r="N183" s="205"/>
      <c r="O183" s="205"/>
      <c r="P183" s="205"/>
      <c r="Q183" s="205"/>
      <c r="R183" s="205"/>
      <c r="S183" s="205"/>
      <c r="T183" s="206"/>
      <c r="AT183" s="201" t="s">
        <v>154</v>
      </c>
      <c r="AU183" s="201" t="s">
        <v>79</v>
      </c>
      <c r="AV183" s="12" t="s">
        <v>74</v>
      </c>
      <c r="AW183" s="12" t="s">
        <v>33</v>
      </c>
      <c r="AX183" s="12" t="s">
        <v>69</v>
      </c>
      <c r="AY183" s="201" t="s">
        <v>114</v>
      </c>
    </row>
    <row r="184" spans="2:51" s="11" customFormat="1" ht="13.5">
      <c r="B184" s="188"/>
      <c r="D184" s="189" t="s">
        <v>154</v>
      </c>
      <c r="E184" s="190" t="s">
        <v>5</v>
      </c>
      <c r="F184" s="191" t="s">
        <v>350</v>
      </c>
      <c r="H184" s="192">
        <v>63</v>
      </c>
      <c r="I184" s="193"/>
      <c r="L184" s="188"/>
      <c r="M184" s="194"/>
      <c r="N184" s="195"/>
      <c r="O184" s="195"/>
      <c r="P184" s="195"/>
      <c r="Q184" s="195"/>
      <c r="R184" s="195"/>
      <c r="S184" s="195"/>
      <c r="T184" s="196"/>
      <c r="AT184" s="190" t="s">
        <v>154</v>
      </c>
      <c r="AU184" s="190" t="s">
        <v>79</v>
      </c>
      <c r="AV184" s="11" t="s">
        <v>79</v>
      </c>
      <c r="AW184" s="11" t="s">
        <v>33</v>
      </c>
      <c r="AX184" s="11" t="s">
        <v>69</v>
      </c>
      <c r="AY184" s="190" t="s">
        <v>114</v>
      </c>
    </row>
    <row r="185" spans="2:51" s="13" customFormat="1" ht="13.5">
      <c r="B185" s="207"/>
      <c r="D185" s="189" t="s">
        <v>154</v>
      </c>
      <c r="E185" s="208" t="s">
        <v>5</v>
      </c>
      <c r="F185" s="209" t="s">
        <v>201</v>
      </c>
      <c r="H185" s="210">
        <v>273</v>
      </c>
      <c r="I185" s="211"/>
      <c r="L185" s="207"/>
      <c r="M185" s="212"/>
      <c r="N185" s="213"/>
      <c r="O185" s="213"/>
      <c r="P185" s="213"/>
      <c r="Q185" s="213"/>
      <c r="R185" s="213"/>
      <c r="S185" s="213"/>
      <c r="T185" s="214"/>
      <c r="AT185" s="208" t="s">
        <v>154</v>
      </c>
      <c r="AU185" s="208" t="s">
        <v>79</v>
      </c>
      <c r="AV185" s="13" t="s">
        <v>133</v>
      </c>
      <c r="AW185" s="13" t="s">
        <v>33</v>
      </c>
      <c r="AX185" s="13" t="s">
        <v>74</v>
      </c>
      <c r="AY185" s="208" t="s">
        <v>114</v>
      </c>
    </row>
    <row r="186" spans="2:65" s="1" customFormat="1" ht="16.5" customHeight="1">
      <c r="B186" s="171"/>
      <c r="C186" s="172" t="s">
        <v>351</v>
      </c>
      <c r="D186" s="172" t="s">
        <v>117</v>
      </c>
      <c r="E186" s="173" t="s">
        <v>352</v>
      </c>
      <c r="F186" s="174" t="s">
        <v>353</v>
      </c>
      <c r="G186" s="175" t="s">
        <v>354</v>
      </c>
      <c r="H186" s="176">
        <v>6</v>
      </c>
      <c r="I186" s="177"/>
      <c r="J186" s="178">
        <f>ROUND(I186*H186,2)</f>
        <v>0</v>
      </c>
      <c r="K186" s="174" t="s">
        <v>5</v>
      </c>
      <c r="L186" s="40"/>
      <c r="M186" s="179" t="s">
        <v>5</v>
      </c>
      <c r="N186" s="180" t="s">
        <v>40</v>
      </c>
      <c r="O186" s="41"/>
      <c r="P186" s="181">
        <f>O186*H186</f>
        <v>0</v>
      </c>
      <c r="Q186" s="181">
        <v>0</v>
      </c>
      <c r="R186" s="181">
        <f>Q186*H186</f>
        <v>0</v>
      </c>
      <c r="S186" s="181">
        <v>0</v>
      </c>
      <c r="T186" s="182">
        <f>S186*H186</f>
        <v>0</v>
      </c>
      <c r="AR186" s="23" t="s">
        <v>355</v>
      </c>
      <c r="AT186" s="23" t="s">
        <v>117</v>
      </c>
      <c r="AU186" s="23" t="s">
        <v>79</v>
      </c>
      <c r="AY186" s="23" t="s">
        <v>114</v>
      </c>
      <c r="BE186" s="183">
        <f>IF(N186="základní",J186,0)</f>
        <v>0</v>
      </c>
      <c r="BF186" s="183">
        <f>IF(N186="snížená",J186,0)</f>
        <v>0</v>
      </c>
      <c r="BG186" s="183">
        <f>IF(N186="zákl. přenesená",J186,0)</f>
        <v>0</v>
      </c>
      <c r="BH186" s="183">
        <f>IF(N186="sníž. přenesená",J186,0)</f>
        <v>0</v>
      </c>
      <c r="BI186" s="183">
        <f>IF(N186="nulová",J186,0)</f>
        <v>0</v>
      </c>
      <c r="BJ186" s="23" t="s">
        <v>74</v>
      </c>
      <c r="BK186" s="183">
        <f>ROUND(I186*H186,2)</f>
        <v>0</v>
      </c>
      <c r="BL186" s="23" t="s">
        <v>355</v>
      </c>
      <c r="BM186" s="23" t="s">
        <v>356</v>
      </c>
    </row>
    <row r="187" spans="2:63" s="10" customFormat="1" ht="29.85" customHeight="1">
      <c r="B187" s="158"/>
      <c r="D187" s="159" t="s">
        <v>68</v>
      </c>
      <c r="E187" s="169" t="s">
        <v>183</v>
      </c>
      <c r="F187" s="169" t="s">
        <v>357</v>
      </c>
      <c r="I187" s="161"/>
      <c r="J187" s="170">
        <f>BK187</f>
        <v>0</v>
      </c>
      <c r="L187" s="158"/>
      <c r="M187" s="163"/>
      <c r="N187" s="164"/>
      <c r="O187" s="164"/>
      <c r="P187" s="165">
        <f>SUM(P188:P202)</f>
        <v>0</v>
      </c>
      <c r="Q187" s="164"/>
      <c r="R187" s="165">
        <f>SUM(R188:R202)</f>
        <v>3.810415</v>
      </c>
      <c r="S187" s="164"/>
      <c r="T187" s="166">
        <f>SUM(T188:T202)</f>
        <v>0</v>
      </c>
      <c r="AR187" s="159" t="s">
        <v>74</v>
      </c>
      <c r="AT187" s="167" t="s">
        <v>68</v>
      </c>
      <c r="AU187" s="167" t="s">
        <v>74</v>
      </c>
      <c r="AY187" s="159" t="s">
        <v>114</v>
      </c>
      <c r="BK187" s="168">
        <f>SUM(BK188:BK202)</f>
        <v>0</v>
      </c>
    </row>
    <row r="188" spans="2:65" s="1" customFormat="1" ht="25.5" customHeight="1">
      <c r="B188" s="171"/>
      <c r="C188" s="172" t="s">
        <v>358</v>
      </c>
      <c r="D188" s="172" t="s">
        <v>117</v>
      </c>
      <c r="E188" s="173" t="s">
        <v>359</v>
      </c>
      <c r="F188" s="174" t="s">
        <v>360</v>
      </c>
      <c r="G188" s="175" t="s">
        <v>191</v>
      </c>
      <c r="H188" s="176">
        <v>3.5</v>
      </c>
      <c r="I188" s="177"/>
      <c r="J188" s="178">
        <f>ROUND(I188*H188,2)</f>
        <v>0</v>
      </c>
      <c r="K188" s="174" t="s">
        <v>121</v>
      </c>
      <c r="L188" s="40"/>
      <c r="M188" s="179" t="s">
        <v>5</v>
      </c>
      <c r="N188" s="180" t="s">
        <v>40</v>
      </c>
      <c r="O188" s="41"/>
      <c r="P188" s="181">
        <f>O188*H188</f>
        <v>0</v>
      </c>
      <c r="Q188" s="181">
        <v>1E-05</v>
      </c>
      <c r="R188" s="181">
        <f>Q188*H188</f>
        <v>3.5000000000000004E-05</v>
      </c>
      <c r="S188" s="181">
        <v>0</v>
      </c>
      <c r="T188" s="182">
        <f>S188*H188</f>
        <v>0</v>
      </c>
      <c r="AR188" s="23" t="s">
        <v>133</v>
      </c>
      <c r="AT188" s="23" t="s">
        <v>117</v>
      </c>
      <c r="AU188" s="23" t="s">
        <v>79</v>
      </c>
      <c r="AY188" s="23" t="s">
        <v>114</v>
      </c>
      <c r="BE188" s="183">
        <f>IF(N188="základní",J188,0)</f>
        <v>0</v>
      </c>
      <c r="BF188" s="183">
        <f>IF(N188="snížená",J188,0)</f>
        <v>0</v>
      </c>
      <c r="BG188" s="183">
        <f>IF(N188="zákl. přenesená",J188,0)</f>
        <v>0</v>
      </c>
      <c r="BH188" s="183">
        <f>IF(N188="sníž. přenesená",J188,0)</f>
        <v>0</v>
      </c>
      <c r="BI188" s="183">
        <f>IF(N188="nulová",J188,0)</f>
        <v>0</v>
      </c>
      <c r="BJ188" s="23" t="s">
        <v>74</v>
      </c>
      <c r="BK188" s="183">
        <f>ROUND(I188*H188,2)</f>
        <v>0</v>
      </c>
      <c r="BL188" s="23" t="s">
        <v>133</v>
      </c>
      <c r="BM188" s="23" t="s">
        <v>361</v>
      </c>
    </row>
    <row r="189" spans="2:65" s="1" customFormat="1" ht="16.5" customHeight="1">
      <c r="B189" s="171"/>
      <c r="C189" s="215" t="s">
        <v>362</v>
      </c>
      <c r="D189" s="215" t="s">
        <v>239</v>
      </c>
      <c r="E189" s="216" t="s">
        <v>363</v>
      </c>
      <c r="F189" s="217" t="s">
        <v>364</v>
      </c>
      <c r="G189" s="218" t="s">
        <v>354</v>
      </c>
      <c r="H189" s="219">
        <v>4</v>
      </c>
      <c r="I189" s="220"/>
      <c r="J189" s="221">
        <f>ROUND(I189*H189,2)</f>
        <v>0</v>
      </c>
      <c r="K189" s="217" t="s">
        <v>121</v>
      </c>
      <c r="L189" s="222"/>
      <c r="M189" s="223" t="s">
        <v>5</v>
      </c>
      <c r="N189" s="224" t="s">
        <v>40</v>
      </c>
      <c r="O189" s="41"/>
      <c r="P189" s="181">
        <f>O189*H189</f>
        <v>0</v>
      </c>
      <c r="Q189" s="181">
        <v>0.00362</v>
      </c>
      <c r="R189" s="181">
        <f>Q189*H189</f>
        <v>0.01448</v>
      </c>
      <c r="S189" s="181">
        <v>0</v>
      </c>
      <c r="T189" s="182">
        <f>S189*H189</f>
        <v>0</v>
      </c>
      <c r="AR189" s="23" t="s">
        <v>183</v>
      </c>
      <c r="AT189" s="23" t="s">
        <v>239</v>
      </c>
      <c r="AU189" s="23" t="s">
        <v>79</v>
      </c>
      <c r="AY189" s="23" t="s">
        <v>114</v>
      </c>
      <c r="BE189" s="183">
        <f>IF(N189="základní",J189,0)</f>
        <v>0</v>
      </c>
      <c r="BF189" s="183">
        <f>IF(N189="snížená",J189,0)</f>
        <v>0</v>
      </c>
      <c r="BG189" s="183">
        <f>IF(N189="zákl. přenesená",J189,0)</f>
        <v>0</v>
      </c>
      <c r="BH189" s="183">
        <f>IF(N189="sníž. přenesená",J189,0)</f>
        <v>0</v>
      </c>
      <c r="BI189" s="183">
        <f>IF(N189="nulová",J189,0)</f>
        <v>0</v>
      </c>
      <c r="BJ189" s="23" t="s">
        <v>74</v>
      </c>
      <c r="BK189" s="183">
        <f>ROUND(I189*H189,2)</f>
        <v>0</v>
      </c>
      <c r="BL189" s="23" t="s">
        <v>133</v>
      </c>
      <c r="BM189" s="23" t="s">
        <v>365</v>
      </c>
    </row>
    <row r="190" spans="2:65" s="1" customFormat="1" ht="25.5" customHeight="1">
      <c r="B190" s="171"/>
      <c r="C190" s="172" t="s">
        <v>366</v>
      </c>
      <c r="D190" s="172" t="s">
        <v>117</v>
      </c>
      <c r="E190" s="173" t="s">
        <v>367</v>
      </c>
      <c r="F190" s="174" t="s">
        <v>368</v>
      </c>
      <c r="G190" s="175" t="s">
        <v>354</v>
      </c>
      <c r="H190" s="176">
        <v>10</v>
      </c>
      <c r="I190" s="177"/>
      <c r="J190" s="178">
        <f>ROUND(I190*H190,2)</f>
        <v>0</v>
      </c>
      <c r="K190" s="174" t="s">
        <v>121</v>
      </c>
      <c r="L190" s="40"/>
      <c r="M190" s="179" t="s">
        <v>5</v>
      </c>
      <c r="N190" s="180" t="s">
        <v>40</v>
      </c>
      <c r="O190" s="41"/>
      <c r="P190" s="181">
        <f>O190*H190</f>
        <v>0</v>
      </c>
      <c r="Q190" s="181">
        <v>0</v>
      </c>
      <c r="R190" s="181">
        <f>Q190*H190</f>
        <v>0</v>
      </c>
      <c r="S190" s="181">
        <v>0</v>
      </c>
      <c r="T190" s="182">
        <f>S190*H190</f>
        <v>0</v>
      </c>
      <c r="AR190" s="23" t="s">
        <v>133</v>
      </c>
      <c r="AT190" s="23" t="s">
        <v>117</v>
      </c>
      <c r="AU190" s="23" t="s">
        <v>79</v>
      </c>
      <c r="AY190" s="23" t="s">
        <v>114</v>
      </c>
      <c r="BE190" s="183">
        <f>IF(N190="základní",J190,0)</f>
        <v>0</v>
      </c>
      <c r="BF190" s="183">
        <f>IF(N190="snížená",J190,0)</f>
        <v>0</v>
      </c>
      <c r="BG190" s="183">
        <f>IF(N190="zákl. přenesená",J190,0)</f>
        <v>0</v>
      </c>
      <c r="BH190" s="183">
        <f>IF(N190="sníž. přenesená",J190,0)</f>
        <v>0</v>
      </c>
      <c r="BI190" s="183">
        <f>IF(N190="nulová",J190,0)</f>
        <v>0</v>
      </c>
      <c r="BJ190" s="23" t="s">
        <v>74</v>
      </c>
      <c r="BK190" s="183">
        <f>ROUND(I190*H190,2)</f>
        <v>0</v>
      </c>
      <c r="BL190" s="23" t="s">
        <v>133</v>
      </c>
      <c r="BM190" s="23" t="s">
        <v>369</v>
      </c>
    </row>
    <row r="191" spans="2:47" s="1" customFormat="1" ht="27">
      <c r="B191" s="40"/>
      <c r="D191" s="189" t="s">
        <v>160</v>
      </c>
      <c r="F191" s="197" t="s">
        <v>370</v>
      </c>
      <c r="I191" s="198"/>
      <c r="L191" s="40"/>
      <c r="M191" s="199"/>
      <c r="N191" s="41"/>
      <c r="O191" s="41"/>
      <c r="P191" s="41"/>
      <c r="Q191" s="41"/>
      <c r="R191" s="41"/>
      <c r="S191" s="41"/>
      <c r="T191" s="69"/>
      <c r="AT191" s="23" t="s">
        <v>160</v>
      </c>
      <c r="AU191" s="23" t="s">
        <v>79</v>
      </c>
    </row>
    <row r="192" spans="2:65" s="1" customFormat="1" ht="16.5" customHeight="1">
      <c r="B192" s="171"/>
      <c r="C192" s="215" t="s">
        <v>371</v>
      </c>
      <c r="D192" s="215" t="s">
        <v>239</v>
      </c>
      <c r="E192" s="216" t="s">
        <v>372</v>
      </c>
      <c r="F192" s="217" t="s">
        <v>373</v>
      </c>
      <c r="G192" s="218" t="s">
        <v>354</v>
      </c>
      <c r="H192" s="219">
        <v>10</v>
      </c>
      <c r="I192" s="220"/>
      <c r="J192" s="221">
        <f>ROUND(I192*H192,2)</f>
        <v>0</v>
      </c>
      <c r="K192" s="217" t="s">
        <v>121</v>
      </c>
      <c r="L192" s="222"/>
      <c r="M192" s="223" t="s">
        <v>5</v>
      </c>
      <c r="N192" s="224" t="s">
        <v>40</v>
      </c>
      <c r="O192" s="41"/>
      <c r="P192" s="181">
        <f>O192*H192</f>
        <v>0</v>
      </c>
      <c r="Q192" s="181">
        <v>0.0008</v>
      </c>
      <c r="R192" s="181">
        <f>Q192*H192</f>
        <v>0.008</v>
      </c>
      <c r="S192" s="181">
        <v>0</v>
      </c>
      <c r="T192" s="182">
        <f>S192*H192</f>
        <v>0</v>
      </c>
      <c r="AR192" s="23" t="s">
        <v>183</v>
      </c>
      <c r="AT192" s="23" t="s">
        <v>239</v>
      </c>
      <c r="AU192" s="23" t="s">
        <v>79</v>
      </c>
      <c r="AY192" s="23" t="s">
        <v>114</v>
      </c>
      <c r="BE192" s="183">
        <f>IF(N192="základní",J192,0)</f>
        <v>0</v>
      </c>
      <c r="BF192" s="183">
        <f>IF(N192="snížená",J192,0)</f>
        <v>0</v>
      </c>
      <c r="BG192" s="183">
        <f>IF(N192="zákl. přenesená",J192,0)</f>
        <v>0</v>
      </c>
      <c r="BH192" s="183">
        <f>IF(N192="sníž. přenesená",J192,0)</f>
        <v>0</v>
      </c>
      <c r="BI192" s="183">
        <f>IF(N192="nulová",J192,0)</f>
        <v>0</v>
      </c>
      <c r="BJ192" s="23" t="s">
        <v>74</v>
      </c>
      <c r="BK192" s="183">
        <f>ROUND(I192*H192,2)</f>
        <v>0</v>
      </c>
      <c r="BL192" s="23" t="s">
        <v>133</v>
      </c>
      <c r="BM192" s="23" t="s">
        <v>374</v>
      </c>
    </row>
    <row r="193" spans="2:47" s="1" customFormat="1" ht="27">
      <c r="B193" s="40"/>
      <c r="D193" s="189" t="s">
        <v>160</v>
      </c>
      <c r="F193" s="197" t="s">
        <v>370</v>
      </c>
      <c r="I193" s="198"/>
      <c r="L193" s="40"/>
      <c r="M193" s="199"/>
      <c r="N193" s="41"/>
      <c r="O193" s="41"/>
      <c r="P193" s="41"/>
      <c r="Q193" s="41"/>
      <c r="R193" s="41"/>
      <c r="S193" s="41"/>
      <c r="T193" s="69"/>
      <c r="AT193" s="23" t="s">
        <v>160</v>
      </c>
      <c r="AU193" s="23" t="s">
        <v>79</v>
      </c>
    </row>
    <row r="194" spans="2:65" s="1" customFormat="1" ht="16.5" customHeight="1">
      <c r="B194" s="171"/>
      <c r="C194" s="172" t="s">
        <v>375</v>
      </c>
      <c r="D194" s="172" t="s">
        <v>117</v>
      </c>
      <c r="E194" s="173" t="s">
        <v>376</v>
      </c>
      <c r="F194" s="174" t="s">
        <v>377</v>
      </c>
      <c r="G194" s="175" t="s">
        <v>354</v>
      </c>
      <c r="H194" s="176">
        <v>5</v>
      </c>
      <c r="I194" s="177"/>
      <c r="J194" s="178">
        <f aca="true" t="shared" si="0" ref="J194:J202">ROUND(I194*H194,2)</f>
        <v>0</v>
      </c>
      <c r="K194" s="174" t="s">
        <v>121</v>
      </c>
      <c r="L194" s="40"/>
      <c r="M194" s="179" t="s">
        <v>5</v>
      </c>
      <c r="N194" s="180" t="s">
        <v>40</v>
      </c>
      <c r="O194" s="41"/>
      <c r="P194" s="181">
        <f aca="true" t="shared" si="1" ref="P194:P202">O194*H194</f>
        <v>0</v>
      </c>
      <c r="Q194" s="181">
        <v>0.3409</v>
      </c>
      <c r="R194" s="181">
        <f aca="true" t="shared" si="2" ref="R194:R202">Q194*H194</f>
        <v>1.7045</v>
      </c>
      <c r="S194" s="181">
        <v>0</v>
      </c>
      <c r="T194" s="182">
        <f aca="true" t="shared" si="3" ref="T194:T202">S194*H194</f>
        <v>0</v>
      </c>
      <c r="AR194" s="23" t="s">
        <v>133</v>
      </c>
      <c r="AT194" s="23" t="s">
        <v>117</v>
      </c>
      <c r="AU194" s="23" t="s">
        <v>79</v>
      </c>
      <c r="AY194" s="23" t="s">
        <v>114</v>
      </c>
      <c r="BE194" s="183">
        <f aca="true" t="shared" si="4" ref="BE194:BE202">IF(N194="základní",J194,0)</f>
        <v>0</v>
      </c>
      <c r="BF194" s="183">
        <f aca="true" t="shared" si="5" ref="BF194:BF202">IF(N194="snížená",J194,0)</f>
        <v>0</v>
      </c>
      <c r="BG194" s="183">
        <f aca="true" t="shared" si="6" ref="BG194:BG202">IF(N194="zákl. přenesená",J194,0)</f>
        <v>0</v>
      </c>
      <c r="BH194" s="183">
        <f aca="true" t="shared" si="7" ref="BH194:BH202">IF(N194="sníž. přenesená",J194,0)</f>
        <v>0</v>
      </c>
      <c r="BI194" s="183">
        <f aca="true" t="shared" si="8" ref="BI194:BI202">IF(N194="nulová",J194,0)</f>
        <v>0</v>
      </c>
      <c r="BJ194" s="23" t="s">
        <v>74</v>
      </c>
      <c r="BK194" s="183">
        <f aca="true" t="shared" si="9" ref="BK194:BK202">ROUND(I194*H194,2)</f>
        <v>0</v>
      </c>
      <c r="BL194" s="23" t="s">
        <v>133</v>
      </c>
      <c r="BM194" s="23" t="s">
        <v>378</v>
      </c>
    </row>
    <row r="195" spans="2:65" s="1" customFormat="1" ht="16.5" customHeight="1">
      <c r="B195" s="171"/>
      <c r="C195" s="215" t="s">
        <v>379</v>
      </c>
      <c r="D195" s="215" t="s">
        <v>239</v>
      </c>
      <c r="E195" s="216" t="s">
        <v>380</v>
      </c>
      <c r="F195" s="217" t="s">
        <v>381</v>
      </c>
      <c r="G195" s="218" t="s">
        <v>354</v>
      </c>
      <c r="H195" s="219">
        <v>5</v>
      </c>
      <c r="I195" s="220"/>
      <c r="J195" s="221">
        <f t="shared" si="0"/>
        <v>0</v>
      </c>
      <c r="K195" s="217" t="s">
        <v>121</v>
      </c>
      <c r="L195" s="222"/>
      <c r="M195" s="223" t="s">
        <v>5</v>
      </c>
      <c r="N195" s="224" t="s">
        <v>40</v>
      </c>
      <c r="O195" s="41"/>
      <c r="P195" s="181">
        <f t="shared" si="1"/>
        <v>0</v>
      </c>
      <c r="Q195" s="181">
        <v>0.072</v>
      </c>
      <c r="R195" s="181">
        <f t="shared" si="2"/>
        <v>0.36</v>
      </c>
      <c r="S195" s="181">
        <v>0</v>
      </c>
      <c r="T195" s="182">
        <f t="shared" si="3"/>
        <v>0</v>
      </c>
      <c r="AR195" s="23" t="s">
        <v>183</v>
      </c>
      <c r="AT195" s="23" t="s">
        <v>239</v>
      </c>
      <c r="AU195" s="23" t="s">
        <v>79</v>
      </c>
      <c r="AY195" s="23" t="s">
        <v>114</v>
      </c>
      <c r="BE195" s="183">
        <f t="shared" si="4"/>
        <v>0</v>
      </c>
      <c r="BF195" s="183">
        <f t="shared" si="5"/>
        <v>0</v>
      </c>
      <c r="BG195" s="183">
        <f t="shared" si="6"/>
        <v>0</v>
      </c>
      <c r="BH195" s="183">
        <f t="shared" si="7"/>
        <v>0</v>
      </c>
      <c r="BI195" s="183">
        <f t="shared" si="8"/>
        <v>0</v>
      </c>
      <c r="BJ195" s="23" t="s">
        <v>74</v>
      </c>
      <c r="BK195" s="183">
        <f t="shared" si="9"/>
        <v>0</v>
      </c>
      <c r="BL195" s="23" t="s">
        <v>133</v>
      </c>
      <c r="BM195" s="23" t="s">
        <v>382</v>
      </c>
    </row>
    <row r="196" spans="2:65" s="1" customFormat="1" ht="16.5" customHeight="1">
      <c r="B196" s="171"/>
      <c r="C196" s="215" t="s">
        <v>383</v>
      </c>
      <c r="D196" s="215" t="s">
        <v>239</v>
      </c>
      <c r="E196" s="216" t="s">
        <v>384</v>
      </c>
      <c r="F196" s="217" t="s">
        <v>385</v>
      </c>
      <c r="G196" s="218" t="s">
        <v>354</v>
      </c>
      <c r="H196" s="219">
        <v>5</v>
      </c>
      <c r="I196" s="220"/>
      <c r="J196" s="221">
        <f t="shared" si="0"/>
        <v>0</v>
      </c>
      <c r="K196" s="217" t="s">
        <v>121</v>
      </c>
      <c r="L196" s="222"/>
      <c r="M196" s="223" t="s">
        <v>5</v>
      </c>
      <c r="N196" s="224" t="s">
        <v>40</v>
      </c>
      <c r="O196" s="41"/>
      <c r="P196" s="181">
        <f t="shared" si="1"/>
        <v>0</v>
      </c>
      <c r="Q196" s="181">
        <v>0.08</v>
      </c>
      <c r="R196" s="181">
        <f t="shared" si="2"/>
        <v>0.4</v>
      </c>
      <c r="S196" s="181">
        <v>0</v>
      </c>
      <c r="T196" s="182">
        <f t="shared" si="3"/>
        <v>0</v>
      </c>
      <c r="AR196" s="23" t="s">
        <v>183</v>
      </c>
      <c r="AT196" s="23" t="s">
        <v>239</v>
      </c>
      <c r="AU196" s="23" t="s">
        <v>79</v>
      </c>
      <c r="AY196" s="23" t="s">
        <v>114</v>
      </c>
      <c r="BE196" s="183">
        <f t="shared" si="4"/>
        <v>0</v>
      </c>
      <c r="BF196" s="183">
        <f t="shared" si="5"/>
        <v>0</v>
      </c>
      <c r="BG196" s="183">
        <f t="shared" si="6"/>
        <v>0</v>
      </c>
      <c r="BH196" s="183">
        <f t="shared" si="7"/>
        <v>0</v>
      </c>
      <c r="BI196" s="183">
        <f t="shared" si="8"/>
        <v>0</v>
      </c>
      <c r="BJ196" s="23" t="s">
        <v>74</v>
      </c>
      <c r="BK196" s="183">
        <f t="shared" si="9"/>
        <v>0</v>
      </c>
      <c r="BL196" s="23" t="s">
        <v>133</v>
      </c>
      <c r="BM196" s="23" t="s">
        <v>386</v>
      </c>
    </row>
    <row r="197" spans="2:65" s="1" customFormat="1" ht="16.5" customHeight="1">
      <c r="B197" s="171"/>
      <c r="C197" s="215" t="s">
        <v>387</v>
      </c>
      <c r="D197" s="215" t="s">
        <v>239</v>
      </c>
      <c r="E197" s="216" t="s">
        <v>388</v>
      </c>
      <c r="F197" s="217" t="s">
        <v>389</v>
      </c>
      <c r="G197" s="218" t="s">
        <v>354</v>
      </c>
      <c r="H197" s="219">
        <v>5</v>
      </c>
      <c r="I197" s="220"/>
      <c r="J197" s="221">
        <f t="shared" si="0"/>
        <v>0</v>
      </c>
      <c r="K197" s="217" t="s">
        <v>121</v>
      </c>
      <c r="L197" s="222"/>
      <c r="M197" s="223" t="s">
        <v>5</v>
      </c>
      <c r="N197" s="224" t="s">
        <v>40</v>
      </c>
      <c r="O197" s="41"/>
      <c r="P197" s="181">
        <f t="shared" si="1"/>
        <v>0</v>
      </c>
      <c r="Q197" s="181">
        <v>0.111</v>
      </c>
      <c r="R197" s="181">
        <f t="shared" si="2"/>
        <v>0.555</v>
      </c>
      <c r="S197" s="181">
        <v>0</v>
      </c>
      <c r="T197" s="182">
        <f t="shared" si="3"/>
        <v>0</v>
      </c>
      <c r="AR197" s="23" t="s">
        <v>183</v>
      </c>
      <c r="AT197" s="23" t="s">
        <v>239</v>
      </c>
      <c r="AU197" s="23" t="s">
        <v>79</v>
      </c>
      <c r="AY197" s="23" t="s">
        <v>114</v>
      </c>
      <c r="BE197" s="183">
        <f t="shared" si="4"/>
        <v>0</v>
      </c>
      <c r="BF197" s="183">
        <f t="shared" si="5"/>
        <v>0</v>
      </c>
      <c r="BG197" s="183">
        <f t="shared" si="6"/>
        <v>0</v>
      </c>
      <c r="BH197" s="183">
        <f t="shared" si="7"/>
        <v>0</v>
      </c>
      <c r="BI197" s="183">
        <f t="shared" si="8"/>
        <v>0</v>
      </c>
      <c r="BJ197" s="23" t="s">
        <v>74</v>
      </c>
      <c r="BK197" s="183">
        <f t="shared" si="9"/>
        <v>0</v>
      </c>
      <c r="BL197" s="23" t="s">
        <v>133</v>
      </c>
      <c r="BM197" s="23" t="s">
        <v>390</v>
      </c>
    </row>
    <row r="198" spans="2:65" s="1" customFormat="1" ht="16.5" customHeight="1">
      <c r="B198" s="171"/>
      <c r="C198" s="215" t="s">
        <v>391</v>
      </c>
      <c r="D198" s="215" t="s">
        <v>239</v>
      </c>
      <c r="E198" s="216" t="s">
        <v>392</v>
      </c>
      <c r="F198" s="217" t="s">
        <v>393</v>
      </c>
      <c r="G198" s="218" t="s">
        <v>354</v>
      </c>
      <c r="H198" s="219">
        <v>5</v>
      </c>
      <c r="I198" s="220"/>
      <c r="J198" s="221">
        <f t="shared" si="0"/>
        <v>0</v>
      </c>
      <c r="K198" s="217" t="s">
        <v>121</v>
      </c>
      <c r="L198" s="222"/>
      <c r="M198" s="223" t="s">
        <v>5</v>
      </c>
      <c r="N198" s="224" t="s">
        <v>40</v>
      </c>
      <c r="O198" s="41"/>
      <c r="P198" s="181">
        <f t="shared" si="1"/>
        <v>0</v>
      </c>
      <c r="Q198" s="181">
        <v>0.058</v>
      </c>
      <c r="R198" s="181">
        <f t="shared" si="2"/>
        <v>0.29000000000000004</v>
      </c>
      <c r="S198" s="181">
        <v>0</v>
      </c>
      <c r="T198" s="182">
        <f t="shared" si="3"/>
        <v>0</v>
      </c>
      <c r="AR198" s="23" t="s">
        <v>183</v>
      </c>
      <c r="AT198" s="23" t="s">
        <v>239</v>
      </c>
      <c r="AU198" s="23" t="s">
        <v>79</v>
      </c>
      <c r="AY198" s="23" t="s">
        <v>114</v>
      </c>
      <c r="BE198" s="183">
        <f t="shared" si="4"/>
        <v>0</v>
      </c>
      <c r="BF198" s="183">
        <f t="shared" si="5"/>
        <v>0</v>
      </c>
      <c r="BG198" s="183">
        <f t="shared" si="6"/>
        <v>0</v>
      </c>
      <c r="BH198" s="183">
        <f t="shared" si="7"/>
        <v>0</v>
      </c>
      <c r="BI198" s="183">
        <f t="shared" si="8"/>
        <v>0</v>
      </c>
      <c r="BJ198" s="23" t="s">
        <v>74</v>
      </c>
      <c r="BK198" s="183">
        <f t="shared" si="9"/>
        <v>0</v>
      </c>
      <c r="BL198" s="23" t="s">
        <v>133</v>
      </c>
      <c r="BM198" s="23" t="s">
        <v>394</v>
      </c>
    </row>
    <row r="199" spans="2:65" s="1" customFormat="1" ht="16.5" customHeight="1">
      <c r="B199" s="171"/>
      <c r="C199" s="215" t="s">
        <v>395</v>
      </c>
      <c r="D199" s="215" t="s">
        <v>239</v>
      </c>
      <c r="E199" s="216" t="s">
        <v>396</v>
      </c>
      <c r="F199" s="217" t="s">
        <v>397</v>
      </c>
      <c r="G199" s="218" t="s">
        <v>354</v>
      </c>
      <c r="H199" s="219">
        <v>5</v>
      </c>
      <c r="I199" s="220"/>
      <c r="J199" s="221">
        <f t="shared" si="0"/>
        <v>0</v>
      </c>
      <c r="K199" s="217" t="s">
        <v>121</v>
      </c>
      <c r="L199" s="222"/>
      <c r="M199" s="223" t="s">
        <v>5</v>
      </c>
      <c r="N199" s="224" t="s">
        <v>40</v>
      </c>
      <c r="O199" s="41"/>
      <c r="P199" s="181">
        <f t="shared" si="1"/>
        <v>0</v>
      </c>
      <c r="Q199" s="181">
        <v>0.027</v>
      </c>
      <c r="R199" s="181">
        <f t="shared" si="2"/>
        <v>0.135</v>
      </c>
      <c r="S199" s="181">
        <v>0</v>
      </c>
      <c r="T199" s="182">
        <f t="shared" si="3"/>
        <v>0</v>
      </c>
      <c r="AR199" s="23" t="s">
        <v>183</v>
      </c>
      <c r="AT199" s="23" t="s">
        <v>239</v>
      </c>
      <c r="AU199" s="23" t="s">
        <v>79</v>
      </c>
      <c r="AY199" s="23" t="s">
        <v>114</v>
      </c>
      <c r="BE199" s="183">
        <f t="shared" si="4"/>
        <v>0</v>
      </c>
      <c r="BF199" s="183">
        <f t="shared" si="5"/>
        <v>0</v>
      </c>
      <c r="BG199" s="183">
        <f t="shared" si="6"/>
        <v>0</v>
      </c>
      <c r="BH199" s="183">
        <f t="shared" si="7"/>
        <v>0</v>
      </c>
      <c r="BI199" s="183">
        <f t="shared" si="8"/>
        <v>0</v>
      </c>
      <c r="BJ199" s="23" t="s">
        <v>74</v>
      </c>
      <c r="BK199" s="183">
        <f t="shared" si="9"/>
        <v>0</v>
      </c>
      <c r="BL199" s="23" t="s">
        <v>133</v>
      </c>
      <c r="BM199" s="23" t="s">
        <v>398</v>
      </c>
    </row>
    <row r="200" spans="2:65" s="1" customFormat="1" ht="25.5" customHeight="1">
      <c r="B200" s="171"/>
      <c r="C200" s="172" t="s">
        <v>399</v>
      </c>
      <c r="D200" s="172" t="s">
        <v>117</v>
      </c>
      <c r="E200" s="173" t="s">
        <v>400</v>
      </c>
      <c r="F200" s="174" t="s">
        <v>401</v>
      </c>
      <c r="G200" s="175" t="s">
        <v>354</v>
      </c>
      <c r="H200" s="176">
        <v>5</v>
      </c>
      <c r="I200" s="177"/>
      <c r="J200" s="178">
        <f t="shared" si="0"/>
        <v>0</v>
      </c>
      <c r="K200" s="174" t="s">
        <v>121</v>
      </c>
      <c r="L200" s="40"/>
      <c r="M200" s="179" t="s">
        <v>5</v>
      </c>
      <c r="N200" s="180" t="s">
        <v>40</v>
      </c>
      <c r="O200" s="41"/>
      <c r="P200" s="181">
        <f t="shared" si="1"/>
        <v>0</v>
      </c>
      <c r="Q200" s="181">
        <v>0.00468</v>
      </c>
      <c r="R200" s="181">
        <f t="shared" si="2"/>
        <v>0.0234</v>
      </c>
      <c r="S200" s="181">
        <v>0</v>
      </c>
      <c r="T200" s="182">
        <f t="shared" si="3"/>
        <v>0</v>
      </c>
      <c r="AR200" s="23" t="s">
        <v>133</v>
      </c>
      <c r="AT200" s="23" t="s">
        <v>117</v>
      </c>
      <c r="AU200" s="23" t="s">
        <v>79</v>
      </c>
      <c r="AY200" s="23" t="s">
        <v>114</v>
      </c>
      <c r="BE200" s="183">
        <f t="shared" si="4"/>
        <v>0</v>
      </c>
      <c r="BF200" s="183">
        <f t="shared" si="5"/>
        <v>0</v>
      </c>
      <c r="BG200" s="183">
        <f t="shared" si="6"/>
        <v>0</v>
      </c>
      <c r="BH200" s="183">
        <f t="shared" si="7"/>
        <v>0</v>
      </c>
      <c r="BI200" s="183">
        <f t="shared" si="8"/>
        <v>0</v>
      </c>
      <c r="BJ200" s="23" t="s">
        <v>74</v>
      </c>
      <c r="BK200" s="183">
        <f t="shared" si="9"/>
        <v>0</v>
      </c>
      <c r="BL200" s="23" t="s">
        <v>133</v>
      </c>
      <c r="BM200" s="23" t="s">
        <v>402</v>
      </c>
    </row>
    <row r="201" spans="2:65" s="1" customFormat="1" ht="16.5" customHeight="1">
      <c r="B201" s="171"/>
      <c r="C201" s="215" t="s">
        <v>403</v>
      </c>
      <c r="D201" s="215" t="s">
        <v>239</v>
      </c>
      <c r="E201" s="216" t="s">
        <v>404</v>
      </c>
      <c r="F201" s="217" t="s">
        <v>405</v>
      </c>
      <c r="G201" s="218" t="s">
        <v>354</v>
      </c>
      <c r="H201" s="219">
        <v>5</v>
      </c>
      <c r="I201" s="220"/>
      <c r="J201" s="221">
        <f t="shared" si="0"/>
        <v>0</v>
      </c>
      <c r="K201" s="217" t="s">
        <v>121</v>
      </c>
      <c r="L201" s="222"/>
      <c r="M201" s="223" t="s">
        <v>5</v>
      </c>
      <c r="N201" s="224" t="s">
        <v>40</v>
      </c>
      <c r="O201" s="41"/>
      <c r="P201" s="181">
        <f t="shared" si="1"/>
        <v>0</v>
      </c>
      <c r="Q201" s="181">
        <v>0.006</v>
      </c>
      <c r="R201" s="181">
        <f t="shared" si="2"/>
        <v>0.03</v>
      </c>
      <c r="S201" s="181">
        <v>0</v>
      </c>
      <c r="T201" s="182">
        <f t="shared" si="3"/>
        <v>0</v>
      </c>
      <c r="AR201" s="23" t="s">
        <v>183</v>
      </c>
      <c r="AT201" s="23" t="s">
        <v>239</v>
      </c>
      <c r="AU201" s="23" t="s">
        <v>79</v>
      </c>
      <c r="AY201" s="23" t="s">
        <v>114</v>
      </c>
      <c r="BE201" s="183">
        <f t="shared" si="4"/>
        <v>0</v>
      </c>
      <c r="BF201" s="183">
        <f t="shared" si="5"/>
        <v>0</v>
      </c>
      <c r="BG201" s="183">
        <f t="shared" si="6"/>
        <v>0</v>
      </c>
      <c r="BH201" s="183">
        <f t="shared" si="7"/>
        <v>0</v>
      </c>
      <c r="BI201" s="183">
        <f t="shared" si="8"/>
        <v>0</v>
      </c>
      <c r="BJ201" s="23" t="s">
        <v>74</v>
      </c>
      <c r="BK201" s="183">
        <f t="shared" si="9"/>
        <v>0</v>
      </c>
      <c r="BL201" s="23" t="s">
        <v>133</v>
      </c>
      <c r="BM201" s="23" t="s">
        <v>406</v>
      </c>
    </row>
    <row r="202" spans="2:65" s="1" customFormat="1" ht="16.5" customHeight="1">
      <c r="B202" s="171"/>
      <c r="C202" s="215" t="s">
        <v>407</v>
      </c>
      <c r="D202" s="215" t="s">
        <v>239</v>
      </c>
      <c r="E202" s="216" t="s">
        <v>408</v>
      </c>
      <c r="F202" s="217" t="s">
        <v>409</v>
      </c>
      <c r="G202" s="218" t="s">
        <v>354</v>
      </c>
      <c r="H202" s="219">
        <v>5</v>
      </c>
      <c r="I202" s="220"/>
      <c r="J202" s="221">
        <f t="shared" si="0"/>
        <v>0</v>
      </c>
      <c r="K202" s="217" t="s">
        <v>121</v>
      </c>
      <c r="L202" s="222"/>
      <c r="M202" s="223" t="s">
        <v>5</v>
      </c>
      <c r="N202" s="224" t="s">
        <v>40</v>
      </c>
      <c r="O202" s="41"/>
      <c r="P202" s="181">
        <f t="shared" si="1"/>
        <v>0</v>
      </c>
      <c r="Q202" s="181">
        <v>0.058</v>
      </c>
      <c r="R202" s="181">
        <f t="shared" si="2"/>
        <v>0.29000000000000004</v>
      </c>
      <c r="S202" s="181">
        <v>0</v>
      </c>
      <c r="T202" s="182">
        <f t="shared" si="3"/>
        <v>0</v>
      </c>
      <c r="AR202" s="23" t="s">
        <v>183</v>
      </c>
      <c r="AT202" s="23" t="s">
        <v>239</v>
      </c>
      <c r="AU202" s="23" t="s">
        <v>79</v>
      </c>
      <c r="AY202" s="23" t="s">
        <v>114</v>
      </c>
      <c r="BE202" s="183">
        <f t="shared" si="4"/>
        <v>0</v>
      </c>
      <c r="BF202" s="183">
        <f t="shared" si="5"/>
        <v>0</v>
      </c>
      <c r="BG202" s="183">
        <f t="shared" si="6"/>
        <v>0</v>
      </c>
      <c r="BH202" s="183">
        <f t="shared" si="7"/>
        <v>0</v>
      </c>
      <c r="BI202" s="183">
        <f t="shared" si="8"/>
        <v>0</v>
      </c>
      <c r="BJ202" s="23" t="s">
        <v>74</v>
      </c>
      <c r="BK202" s="183">
        <f t="shared" si="9"/>
        <v>0</v>
      </c>
      <c r="BL202" s="23" t="s">
        <v>133</v>
      </c>
      <c r="BM202" s="23" t="s">
        <v>410</v>
      </c>
    </row>
    <row r="203" spans="2:63" s="10" customFormat="1" ht="29.85" customHeight="1">
      <c r="B203" s="158"/>
      <c r="D203" s="159" t="s">
        <v>68</v>
      </c>
      <c r="E203" s="169" t="s">
        <v>188</v>
      </c>
      <c r="F203" s="169" t="s">
        <v>411</v>
      </c>
      <c r="I203" s="161"/>
      <c r="J203" s="170">
        <f>BK203</f>
        <v>0</v>
      </c>
      <c r="L203" s="158"/>
      <c r="M203" s="163"/>
      <c r="N203" s="164"/>
      <c r="O203" s="164"/>
      <c r="P203" s="165">
        <f>SUM(P204:P239)</f>
        <v>0</v>
      </c>
      <c r="Q203" s="164"/>
      <c r="R203" s="165">
        <f>SUM(R204:R239)</f>
        <v>253.09151749999998</v>
      </c>
      <c r="S203" s="164"/>
      <c r="T203" s="166">
        <f>SUM(T204:T239)</f>
        <v>28.5</v>
      </c>
      <c r="AR203" s="159" t="s">
        <v>74</v>
      </c>
      <c r="AT203" s="167" t="s">
        <v>68</v>
      </c>
      <c r="AU203" s="167" t="s">
        <v>74</v>
      </c>
      <c r="AY203" s="159" t="s">
        <v>114</v>
      </c>
      <c r="BK203" s="168">
        <f>SUM(BK204:BK239)</f>
        <v>0</v>
      </c>
    </row>
    <row r="204" spans="2:65" s="1" customFormat="1" ht="25.5" customHeight="1">
      <c r="B204" s="171"/>
      <c r="C204" s="172" t="s">
        <v>412</v>
      </c>
      <c r="D204" s="172" t="s">
        <v>117</v>
      </c>
      <c r="E204" s="173" t="s">
        <v>413</v>
      </c>
      <c r="F204" s="174" t="s">
        <v>414</v>
      </c>
      <c r="G204" s="175" t="s">
        <v>191</v>
      </c>
      <c r="H204" s="176">
        <v>182</v>
      </c>
      <c r="I204" s="177"/>
      <c r="J204" s="178">
        <f>ROUND(I204*H204,2)</f>
        <v>0</v>
      </c>
      <c r="K204" s="174" t="s">
        <v>121</v>
      </c>
      <c r="L204" s="40"/>
      <c r="M204" s="179" t="s">
        <v>5</v>
      </c>
      <c r="N204" s="180" t="s">
        <v>40</v>
      </c>
      <c r="O204" s="41"/>
      <c r="P204" s="181">
        <f>O204*H204</f>
        <v>0</v>
      </c>
      <c r="Q204" s="181">
        <v>0.00065</v>
      </c>
      <c r="R204" s="181">
        <f>Q204*H204</f>
        <v>0.11829999999999999</v>
      </c>
      <c r="S204" s="181">
        <v>0</v>
      </c>
      <c r="T204" s="182">
        <f>S204*H204</f>
        <v>0</v>
      </c>
      <c r="AR204" s="23" t="s">
        <v>133</v>
      </c>
      <c r="AT204" s="23" t="s">
        <v>117</v>
      </c>
      <c r="AU204" s="23" t="s">
        <v>79</v>
      </c>
      <c r="AY204" s="23" t="s">
        <v>114</v>
      </c>
      <c r="BE204" s="183">
        <f>IF(N204="základní",J204,0)</f>
        <v>0</v>
      </c>
      <c r="BF204" s="183">
        <f>IF(N204="snížená",J204,0)</f>
        <v>0</v>
      </c>
      <c r="BG204" s="183">
        <f>IF(N204="zákl. přenesená",J204,0)</f>
        <v>0</v>
      </c>
      <c r="BH204" s="183">
        <f>IF(N204="sníž. přenesená",J204,0)</f>
        <v>0</v>
      </c>
      <c r="BI204" s="183">
        <f>IF(N204="nulová",J204,0)</f>
        <v>0</v>
      </c>
      <c r="BJ204" s="23" t="s">
        <v>74</v>
      </c>
      <c r="BK204" s="183">
        <f>ROUND(I204*H204,2)</f>
        <v>0</v>
      </c>
      <c r="BL204" s="23" t="s">
        <v>133</v>
      </c>
      <c r="BM204" s="23" t="s">
        <v>415</v>
      </c>
    </row>
    <row r="205" spans="2:47" s="1" customFormat="1" ht="27">
      <c r="B205" s="40"/>
      <c r="D205" s="189" t="s">
        <v>160</v>
      </c>
      <c r="F205" s="197" t="s">
        <v>416</v>
      </c>
      <c r="I205" s="198"/>
      <c r="L205" s="40"/>
      <c r="M205" s="199"/>
      <c r="N205" s="41"/>
      <c r="O205" s="41"/>
      <c r="P205" s="41"/>
      <c r="Q205" s="41"/>
      <c r="R205" s="41"/>
      <c r="S205" s="41"/>
      <c r="T205" s="69"/>
      <c r="AT205" s="23" t="s">
        <v>160</v>
      </c>
      <c r="AU205" s="23" t="s">
        <v>79</v>
      </c>
    </row>
    <row r="206" spans="2:51" s="11" customFormat="1" ht="13.5">
      <c r="B206" s="188"/>
      <c r="D206" s="189" t="s">
        <v>154</v>
      </c>
      <c r="E206" s="190" t="s">
        <v>5</v>
      </c>
      <c r="F206" s="191" t="s">
        <v>417</v>
      </c>
      <c r="H206" s="192">
        <v>182</v>
      </c>
      <c r="I206" s="193"/>
      <c r="L206" s="188"/>
      <c r="M206" s="194"/>
      <c r="N206" s="195"/>
      <c r="O206" s="195"/>
      <c r="P206" s="195"/>
      <c r="Q206" s="195"/>
      <c r="R206" s="195"/>
      <c r="S206" s="195"/>
      <c r="T206" s="196"/>
      <c r="AT206" s="190" t="s">
        <v>154</v>
      </c>
      <c r="AU206" s="190" t="s">
        <v>79</v>
      </c>
      <c r="AV206" s="11" t="s">
        <v>79</v>
      </c>
      <c r="AW206" s="11" t="s">
        <v>33</v>
      </c>
      <c r="AX206" s="11" t="s">
        <v>74</v>
      </c>
      <c r="AY206" s="190" t="s">
        <v>114</v>
      </c>
    </row>
    <row r="207" spans="2:65" s="1" customFormat="1" ht="25.5" customHeight="1">
      <c r="B207" s="171"/>
      <c r="C207" s="172" t="s">
        <v>418</v>
      </c>
      <c r="D207" s="172" t="s">
        <v>117</v>
      </c>
      <c r="E207" s="173" t="s">
        <v>419</v>
      </c>
      <c r="F207" s="174" t="s">
        <v>420</v>
      </c>
      <c r="G207" s="175" t="s">
        <v>191</v>
      </c>
      <c r="H207" s="176">
        <v>182</v>
      </c>
      <c r="I207" s="177"/>
      <c r="J207" s="178">
        <f>ROUND(I207*H207,2)</f>
        <v>0</v>
      </c>
      <c r="K207" s="174" t="s">
        <v>121</v>
      </c>
      <c r="L207" s="40"/>
      <c r="M207" s="179" t="s">
        <v>5</v>
      </c>
      <c r="N207" s="180" t="s">
        <v>40</v>
      </c>
      <c r="O207" s="41"/>
      <c r="P207" s="181">
        <f>O207*H207</f>
        <v>0</v>
      </c>
      <c r="Q207" s="181">
        <v>0</v>
      </c>
      <c r="R207" s="181">
        <f>Q207*H207</f>
        <v>0</v>
      </c>
      <c r="S207" s="181">
        <v>0</v>
      </c>
      <c r="T207" s="182">
        <f>S207*H207</f>
        <v>0</v>
      </c>
      <c r="AR207" s="23" t="s">
        <v>133</v>
      </c>
      <c r="AT207" s="23" t="s">
        <v>117</v>
      </c>
      <c r="AU207" s="23" t="s">
        <v>79</v>
      </c>
      <c r="AY207" s="23" t="s">
        <v>114</v>
      </c>
      <c r="BE207" s="183">
        <f>IF(N207="základní",J207,0)</f>
        <v>0</v>
      </c>
      <c r="BF207" s="183">
        <f>IF(N207="snížená",J207,0)</f>
        <v>0</v>
      </c>
      <c r="BG207" s="183">
        <f>IF(N207="zákl. přenesená",J207,0)</f>
        <v>0</v>
      </c>
      <c r="BH207" s="183">
        <f>IF(N207="sníž. přenesená",J207,0)</f>
        <v>0</v>
      </c>
      <c r="BI207" s="183">
        <f>IF(N207="nulová",J207,0)</f>
        <v>0</v>
      </c>
      <c r="BJ207" s="23" t="s">
        <v>74</v>
      </c>
      <c r="BK207" s="183">
        <f>ROUND(I207*H207,2)</f>
        <v>0</v>
      </c>
      <c r="BL207" s="23" t="s">
        <v>133</v>
      </c>
      <c r="BM207" s="23" t="s">
        <v>421</v>
      </c>
    </row>
    <row r="208" spans="2:65" s="1" customFormat="1" ht="51" customHeight="1">
      <c r="B208" s="171"/>
      <c r="C208" s="172" t="s">
        <v>422</v>
      </c>
      <c r="D208" s="172" t="s">
        <v>117</v>
      </c>
      <c r="E208" s="173" t="s">
        <v>423</v>
      </c>
      <c r="F208" s="174" t="s">
        <v>424</v>
      </c>
      <c r="G208" s="175" t="s">
        <v>191</v>
      </c>
      <c r="H208" s="176">
        <v>193</v>
      </c>
      <c r="I208" s="177"/>
      <c r="J208" s="178">
        <f>ROUND(I208*H208,2)</f>
        <v>0</v>
      </c>
      <c r="K208" s="174" t="s">
        <v>121</v>
      </c>
      <c r="L208" s="40"/>
      <c r="M208" s="179" t="s">
        <v>5</v>
      </c>
      <c r="N208" s="180" t="s">
        <v>40</v>
      </c>
      <c r="O208" s="41"/>
      <c r="P208" s="181">
        <f>O208*H208</f>
        <v>0</v>
      </c>
      <c r="Q208" s="181">
        <v>0.08978</v>
      </c>
      <c r="R208" s="181">
        <f>Q208*H208</f>
        <v>17.32754</v>
      </c>
      <c r="S208" s="181">
        <v>0</v>
      </c>
      <c r="T208" s="182">
        <f>S208*H208</f>
        <v>0</v>
      </c>
      <c r="AR208" s="23" t="s">
        <v>133</v>
      </c>
      <c r="AT208" s="23" t="s">
        <v>117</v>
      </c>
      <c r="AU208" s="23" t="s">
        <v>79</v>
      </c>
      <c r="AY208" s="23" t="s">
        <v>114</v>
      </c>
      <c r="BE208" s="183">
        <f>IF(N208="základní",J208,0)</f>
        <v>0</v>
      </c>
      <c r="BF208" s="183">
        <f>IF(N208="snížená",J208,0)</f>
        <v>0</v>
      </c>
      <c r="BG208" s="183">
        <f>IF(N208="zákl. přenesená",J208,0)</f>
        <v>0</v>
      </c>
      <c r="BH208" s="183">
        <f>IF(N208="sníž. přenesená",J208,0)</f>
        <v>0</v>
      </c>
      <c r="BI208" s="183">
        <f>IF(N208="nulová",J208,0)</f>
        <v>0</v>
      </c>
      <c r="BJ208" s="23" t="s">
        <v>74</v>
      </c>
      <c r="BK208" s="183">
        <f>ROUND(I208*H208,2)</f>
        <v>0</v>
      </c>
      <c r="BL208" s="23" t="s">
        <v>133</v>
      </c>
      <c r="BM208" s="23" t="s">
        <v>425</v>
      </c>
    </row>
    <row r="209" spans="2:51" s="12" customFormat="1" ht="13.5">
      <c r="B209" s="200"/>
      <c r="D209" s="189" t="s">
        <v>154</v>
      </c>
      <c r="E209" s="201" t="s">
        <v>5</v>
      </c>
      <c r="F209" s="202" t="s">
        <v>198</v>
      </c>
      <c r="H209" s="201" t="s">
        <v>5</v>
      </c>
      <c r="I209" s="203"/>
      <c r="L209" s="200"/>
      <c r="M209" s="204"/>
      <c r="N209" s="205"/>
      <c r="O209" s="205"/>
      <c r="P209" s="205"/>
      <c r="Q209" s="205"/>
      <c r="R209" s="205"/>
      <c r="S209" s="205"/>
      <c r="T209" s="206"/>
      <c r="AT209" s="201" t="s">
        <v>154</v>
      </c>
      <c r="AU209" s="201" t="s">
        <v>79</v>
      </c>
      <c r="AV209" s="12" t="s">
        <v>74</v>
      </c>
      <c r="AW209" s="12" t="s">
        <v>33</v>
      </c>
      <c r="AX209" s="12" t="s">
        <v>69</v>
      </c>
      <c r="AY209" s="201" t="s">
        <v>114</v>
      </c>
    </row>
    <row r="210" spans="2:51" s="11" customFormat="1" ht="13.5">
      <c r="B210" s="188"/>
      <c r="D210" s="189" t="s">
        <v>154</v>
      </c>
      <c r="E210" s="190" t="s">
        <v>5</v>
      </c>
      <c r="F210" s="191" t="s">
        <v>426</v>
      </c>
      <c r="H210" s="192">
        <v>182</v>
      </c>
      <c r="I210" s="193"/>
      <c r="L210" s="188"/>
      <c r="M210" s="194"/>
      <c r="N210" s="195"/>
      <c r="O210" s="195"/>
      <c r="P210" s="195"/>
      <c r="Q210" s="195"/>
      <c r="R210" s="195"/>
      <c r="S210" s="195"/>
      <c r="T210" s="196"/>
      <c r="AT210" s="190" t="s">
        <v>154</v>
      </c>
      <c r="AU210" s="190" t="s">
        <v>79</v>
      </c>
      <c r="AV210" s="11" t="s">
        <v>79</v>
      </c>
      <c r="AW210" s="11" t="s">
        <v>33</v>
      </c>
      <c r="AX210" s="11" t="s">
        <v>69</v>
      </c>
      <c r="AY210" s="190" t="s">
        <v>114</v>
      </c>
    </row>
    <row r="211" spans="2:51" s="12" customFormat="1" ht="13.5">
      <c r="B211" s="200"/>
      <c r="D211" s="189" t="s">
        <v>154</v>
      </c>
      <c r="E211" s="201" t="s">
        <v>5</v>
      </c>
      <c r="F211" s="202" t="s">
        <v>427</v>
      </c>
      <c r="H211" s="201" t="s">
        <v>5</v>
      </c>
      <c r="I211" s="203"/>
      <c r="L211" s="200"/>
      <c r="M211" s="204"/>
      <c r="N211" s="205"/>
      <c r="O211" s="205"/>
      <c r="P211" s="205"/>
      <c r="Q211" s="205"/>
      <c r="R211" s="205"/>
      <c r="S211" s="205"/>
      <c r="T211" s="206"/>
      <c r="AT211" s="201" t="s">
        <v>154</v>
      </c>
      <c r="AU211" s="201" t="s">
        <v>79</v>
      </c>
      <c r="AV211" s="12" t="s">
        <v>74</v>
      </c>
      <c r="AW211" s="12" t="s">
        <v>33</v>
      </c>
      <c r="AX211" s="12" t="s">
        <v>69</v>
      </c>
      <c r="AY211" s="201" t="s">
        <v>114</v>
      </c>
    </row>
    <row r="212" spans="2:51" s="11" customFormat="1" ht="13.5">
      <c r="B212" s="188"/>
      <c r="D212" s="189" t="s">
        <v>154</v>
      </c>
      <c r="E212" s="190" t="s">
        <v>5</v>
      </c>
      <c r="F212" s="191" t="s">
        <v>200</v>
      </c>
      <c r="H212" s="192">
        <v>11</v>
      </c>
      <c r="I212" s="193"/>
      <c r="L212" s="188"/>
      <c r="M212" s="194"/>
      <c r="N212" s="195"/>
      <c r="O212" s="195"/>
      <c r="P212" s="195"/>
      <c r="Q212" s="195"/>
      <c r="R212" s="195"/>
      <c r="S212" s="195"/>
      <c r="T212" s="196"/>
      <c r="AT212" s="190" t="s">
        <v>154</v>
      </c>
      <c r="AU212" s="190" t="s">
        <v>79</v>
      </c>
      <c r="AV212" s="11" t="s">
        <v>79</v>
      </c>
      <c r="AW212" s="11" t="s">
        <v>33</v>
      </c>
      <c r="AX212" s="11" t="s">
        <v>69</v>
      </c>
      <c r="AY212" s="190" t="s">
        <v>114</v>
      </c>
    </row>
    <row r="213" spans="2:51" s="13" customFormat="1" ht="13.5">
      <c r="B213" s="207"/>
      <c r="D213" s="189" t="s">
        <v>154</v>
      </c>
      <c r="E213" s="208" t="s">
        <v>5</v>
      </c>
      <c r="F213" s="209" t="s">
        <v>201</v>
      </c>
      <c r="H213" s="210">
        <v>193</v>
      </c>
      <c r="I213" s="211"/>
      <c r="L213" s="207"/>
      <c r="M213" s="212"/>
      <c r="N213" s="213"/>
      <c r="O213" s="213"/>
      <c r="P213" s="213"/>
      <c r="Q213" s="213"/>
      <c r="R213" s="213"/>
      <c r="S213" s="213"/>
      <c r="T213" s="214"/>
      <c r="AT213" s="208" t="s">
        <v>154</v>
      </c>
      <c r="AU213" s="208" t="s">
        <v>79</v>
      </c>
      <c r="AV213" s="13" t="s">
        <v>133</v>
      </c>
      <c r="AW213" s="13" t="s">
        <v>33</v>
      </c>
      <c r="AX213" s="13" t="s">
        <v>74</v>
      </c>
      <c r="AY213" s="208" t="s">
        <v>114</v>
      </c>
    </row>
    <row r="214" spans="2:65" s="1" customFormat="1" ht="16.5" customHeight="1">
      <c r="B214" s="171"/>
      <c r="C214" s="215" t="s">
        <v>428</v>
      </c>
      <c r="D214" s="215" t="s">
        <v>239</v>
      </c>
      <c r="E214" s="216" t="s">
        <v>429</v>
      </c>
      <c r="F214" s="217" t="s">
        <v>430</v>
      </c>
      <c r="G214" s="218" t="s">
        <v>191</v>
      </c>
      <c r="H214" s="219">
        <v>193</v>
      </c>
      <c r="I214" s="220"/>
      <c r="J214" s="221">
        <f>ROUND(I214*H214,2)</f>
        <v>0</v>
      </c>
      <c r="K214" s="217" t="s">
        <v>121</v>
      </c>
      <c r="L214" s="222"/>
      <c r="M214" s="223" t="s">
        <v>5</v>
      </c>
      <c r="N214" s="224" t="s">
        <v>40</v>
      </c>
      <c r="O214" s="41"/>
      <c r="P214" s="181">
        <f>O214*H214</f>
        <v>0</v>
      </c>
      <c r="Q214" s="181">
        <v>1</v>
      </c>
      <c r="R214" s="181">
        <f>Q214*H214</f>
        <v>193</v>
      </c>
      <c r="S214" s="181">
        <v>0</v>
      </c>
      <c r="T214" s="182">
        <f>S214*H214</f>
        <v>0</v>
      </c>
      <c r="AR214" s="23" t="s">
        <v>183</v>
      </c>
      <c r="AT214" s="23" t="s">
        <v>239</v>
      </c>
      <c r="AU214" s="23" t="s">
        <v>79</v>
      </c>
      <c r="AY214" s="23" t="s">
        <v>114</v>
      </c>
      <c r="BE214" s="183">
        <f>IF(N214="základní",J214,0)</f>
        <v>0</v>
      </c>
      <c r="BF214" s="183">
        <f>IF(N214="snížená",J214,0)</f>
        <v>0</v>
      </c>
      <c r="BG214" s="183">
        <f>IF(N214="zákl. přenesená",J214,0)</f>
        <v>0</v>
      </c>
      <c r="BH214" s="183">
        <f>IF(N214="sníž. přenesená",J214,0)</f>
        <v>0</v>
      </c>
      <c r="BI214" s="183">
        <f>IF(N214="nulová",J214,0)</f>
        <v>0</v>
      </c>
      <c r="BJ214" s="23" t="s">
        <v>74</v>
      </c>
      <c r="BK214" s="183">
        <f>ROUND(I214*H214,2)</f>
        <v>0</v>
      </c>
      <c r="BL214" s="23" t="s">
        <v>133</v>
      </c>
      <c r="BM214" s="23" t="s">
        <v>431</v>
      </c>
    </row>
    <row r="215" spans="2:47" s="1" customFormat="1" ht="27">
      <c r="B215" s="40"/>
      <c r="D215" s="189" t="s">
        <v>160</v>
      </c>
      <c r="F215" s="197" t="s">
        <v>432</v>
      </c>
      <c r="I215" s="198"/>
      <c r="L215" s="40"/>
      <c r="M215" s="199"/>
      <c r="N215" s="41"/>
      <c r="O215" s="41"/>
      <c r="P215" s="41"/>
      <c r="Q215" s="41"/>
      <c r="R215" s="41"/>
      <c r="S215" s="41"/>
      <c r="T215" s="69"/>
      <c r="AT215" s="23" t="s">
        <v>160</v>
      </c>
      <c r="AU215" s="23" t="s">
        <v>79</v>
      </c>
    </row>
    <row r="216" spans="2:65" s="1" customFormat="1" ht="38.25" customHeight="1">
      <c r="B216" s="171"/>
      <c r="C216" s="172" t="s">
        <v>433</v>
      </c>
      <c r="D216" s="172" t="s">
        <v>117</v>
      </c>
      <c r="E216" s="173" t="s">
        <v>434</v>
      </c>
      <c r="F216" s="174" t="s">
        <v>435</v>
      </c>
      <c r="G216" s="175" t="s">
        <v>191</v>
      </c>
      <c r="H216" s="176">
        <v>182</v>
      </c>
      <c r="I216" s="177"/>
      <c r="J216" s="178">
        <f>ROUND(I216*H216,2)</f>
        <v>0</v>
      </c>
      <c r="K216" s="174" t="s">
        <v>121</v>
      </c>
      <c r="L216" s="40"/>
      <c r="M216" s="179" t="s">
        <v>5</v>
      </c>
      <c r="N216" s="180" t="s">
        <v>40</v>
      </c>
      <c r="O216" s="41"/>
      <c r="P216" s="181">
        <f>O216*H216</f>
        <v>0</v>
      </c>
      <c r="Q216" s="181">
        <v>0.14067</v>
      </c>
      <c r="R216" s="181">
        <f>Q216*H216</f>
        <v>25.60194</v>
      </c>
      <c r="S216" s="181">
        <v>0</v>
      </c>
      <c r="T216" s="182">
        <f>S216*H216</f>
        <v>0</v>
      </c>
      <c r="AR216" s="23" t="s">
        <v>133</v>
      </c>
      <c r="AT216" s="23" t="s">
        <v>117</v>
      </c>
      <c r="AU216" s="23" t="s">
        <v>79</v>
      </c>
      <c r="AY216" s="23" t="s">
        <v>114</v>
      </c>
      <c r="BE216" s="183">
        <f>IF(N216="základní",J216,0)</f>
        <v>0</v>
      </c>
      <c r="BF216" s="183">
        <f>IF(N216="snížená",J216,0)</f>
        <v>0</v>
      </c>
      <c r="BG216" s="183">
        <f>IF(N216="zákl. přenesená",J216,0)</f>
        <v>0</v>
      </c>
      <c r="BH216" s="183">
        <f>IF(N216="sníž. přenesená",J216,0)</f>
        <v>0</v>
      </c>
      <c r="BI216" s="183">
        <f>IF(N216="nulová",J216,0)</f>
        <v>0</v>
      </c>
      <c r="BJ216" s="23" t="s">
        <v>74</v>
      </c>
      <c r="BK216" s="183">
        <f>ROUND(I216*H216,2)</f>
        <v>0</v>
      </c>
      <c r="BL216" s="23" t="s">
        <v>133</v>
      </c>
      <c r="BM216" s="23" t="s">
        <v>436</v>
      </c>
    </row>
    <row r="217" spans="2:65" s="1" customFormat="1" ht="16.5" customHeight="1">
      <c r="B217" s="171"/>
      <c r="C217" s="215" t="s">
        <v>437</v>
      </c>
      <c r="D217" s="215" t="s">
        <v>239</v>
      </c>
      <c r="E217" s="216" t="s">
        <v>438</v>
      </c>
      <c r="F217" s="217" t="s">
        <v>439</v>
      </c>
      <c r="G217" s="218" t="s">
        <v>191</v>
      </c>
      <c r="H217" s="219">
        <v>182</v>
      </c>
      <c r="I217" s="220"/>
      <c r="J217" s="221">
        <f>ROUND(I217*H217,2)</f>
        <v>0</v>
      </c>
      <c r="K217" s="217" t="s">
        <v>121</v>
      </c>
      <c r="L217" s="222"/>
      <c r="M217" s="223" t="s">
        <v>5</v>
      </c>
      <c r="N217" s="224" t="s">
        <v>40</v>
      </c>
      <c r="O217" s="41"/>
      <c r="P217" s="181">
        <f>O217*H217</f>
        <v>0</v>
      </c>
      <c r="Q217" s="181">
        <v>0.09</v>
      </c>
      <c r="R217" s="181">
        <f>Q217*H217</f>
        <v>16.38</v>
      </c>
      <c r="S217" s="181">
        <v>0</v>
      </c>
      <c r="T217" s="182">
        <f>S217*H217</f>
        <v>0</v>
      </c>
      <c r="AR217" s="23" t="s">
        <v>183</v>
      </c>
      <c r="AT217" s="23" t="s">
        <v>239</v>
      </c>
      <c r="AU217" s="23" t="s">
        <v>79</v>
      </c>
      <c r="AY217" s="23" t="s">
        <v>114</v>
      </c>
      <c r="BE217" s="183">
        <f>IF(N217="základní",J217,0)</f>
        <v>0</v>
      </c>
      <c r="BF217" s="183">
        <f>IF(N217="snížená",J217,0)</f>
        <v>0</v>
      </c>
      <c r="BG217" s="183">
        <f>IF(N217="zákl. přenesená",J217,0)</f>
        <v>0</v>
      </c>
      <c r="BH217" s="183">
        <f>IF(N217="sníž. přenesená",J217,0)</f>
        <v>0</v>
      </c>
      <c r="BI217" s="183">
        <f>IF(N217="nulová",J217,0)</f>
        <v>0</v>
      </c>
      <c r="BJ217" s="23" t="s">
        <v>74</v>
      </c>
      <c r="BK217" s="183">
        <f>ROUND(I217*H217,2)</f>
        <v>0</v>
      </c>
      <c r="BL217" s="23" t="s">
        <v>133</v>
      </c>
      <c r="BM217" s="23" t="s">
        <v>440</v>
      </c>
    </row>
    <row r="218" spans="2:47" s="1" customFormat="1" ht="27">
      <c r="B218" s="40"/>
      <c r="D218" s="189" t="s">
        <v>160</v>
      </c>
      <c r="F218" s="197" t="s">
        <v>441</v>
      </c>
      <c r="I218" s="198"/>
      <c r="L218" s="40"/>
      <c r="M218" s="199"/>
      <c r="N218" s="41"/>
      <c r="O218" s="41"/>
      <c r="P218" s="41"/>
      <c r="Q218" s="41"/>
      <c r="R218" s="41"/>
      <c r="S218" s="41"/>
      <c r="T218" s="69"/>
      <c r="AT218" s="23" t="s">
        <v>160</v>
      </c>
      <c r="AU218" s="23" t="s">
        <v>79</v>
      </c>
    </row>
    <row r="219" spans="2:65" s="1" customFormat="1" ht="16.5" customHeight="1">
      <c r="B219" s="171"/>
      <c r="C219" s="172" t="s">
        <v>442</v>
      </c>
      <c r="D219" s="172" t="s">
        <v>117</v>
      </c>
      <c r="E219" s="173" t="s">
        <v>443</v>
      </c>
      <c r="F219" s="174" t="s">
        <v>444</v>
      </c>
      <c r="G219" s="175" t="s">
        <v>158</v>
      </c>
      <c r="H219" s="176">
        <v>47.25</v>
      </c>
      <c r="I219" s="177"/>
      <c r="J219" s="178">
        <f>ROUND(I219*H219,2)</f>
        <v>0</v>
      </c>
      <c r="K219" s="174" t="s">
        <v>121</v>
      </c>
      <c r="L219" s="40"/>
      <c r="M219" s="179" t="s">
        <v>5</v>
      </c>
      <c r="N219" s="180" t="s">
        <v>40</v>
      </c>
      <c r="O219" s="41"/>
      <c r="P219" s="181">
        <f>O219*H219</f>
        <v>0</v>
      </c>
      <c r="Q219" s="181">
        <v>0.01375</v>
      </c>
      <c r="R219" s="181">
        <f>Q219*H219</f>
        <v>0.6496875</v>
      </c>
      <c r="S219" s="181">
        <v>0</v>
      </c>
      <c r="T219" s="182">
        <f>S219*H219</f>
        <v>0</v>
      </c>
      <c r="AR219" s="23" t="s">
        <v>133</v>
      </c>
      <c r="AT219" s="23" t="s">
        <v>117</v>
      </c>
      <c r="AU219" s="23" t="s">
        <v>79</v>
      </c>
      <c r="AY219" s="23" t="s">
        <v>114</v>
      </c>
      <c r="BE219" s="183">
        <f>IF(N219="základní",J219,0)</f>
        <v>0</v>
      </c>
      <c r="BF219" s="183">
        <f>IF(N219="snížená",J219,0)</f>
        <v>0</v>
      </c>
      <c r="BG219" s="183">
        <f>IF(N219="zákl. přenesená",J219,0)</f>
        <v>0</v>
      </c>
      <c r="BH219" s="183">
        <f>IF(N219="sníž. přenesená",J219,0)</f>
        <v>0</v>
      </c>
      <c r="BI219" s="183">
        <f>IF(N219="nulová",J219,0)</f>
        <v>0</v>
      </c>
      <c r="BJ219" s="23" t="s">
        <v>74</v>
      </c>
      <c r="BK219" s="183">
        <f>ROUND(I219*H219,2)</f>
        <v>0</v>
      </c>
      <c r="BL219" s="23" t="s">
        <v>133</v>
      </c>
      <c r="BM219" s="23" t="s">
        <v>445</v>
      </c>
    </row>
    <row r="220" spans="2:51" s="11" customFormat="1" ht="13.5">
      <c r="B220" s="188"/>
      <c r="D220" s="189" t="s">
        <v>154</v>
      </c>
      <c r="E220" s="190" t="s">
        <v>5</v>
      </c>
      <c r="F220" s="191" t="s">
        <v>446</v>
      </c>
      <c r="H220" s="192">
        <v>47.25</v>
      </c>
      <c r="I220" s="193"/>
      <c r="L220" s="188"/>
      <c r="M220" s="194"/>
      <c r="N220" s="195"/>
      <c r="O220" s="195"/>
      <c r="P220" s="195"/>
      <c r="Q220" s="195"/>
      <c r="R220" s="195"/>
      <c r="S220" s="195"/>
      <c r="T220" s="196"/>
      <c r="AT220" s="190" t="s">
        <v>154</v>
      </c>
      <c r="AU220" s="190" t="s">
        <v>79</v>
      </c>
      <c r="AV220" s="11" t="s">
        <v>79</v>
      </c>
      <c r="AW220" s="11" t="s">
        <v>33</v>
      </c>
      <c r="AX220" s="11" t="s">
        <v>74</v>
      </c>
      <c r="AY220" s="190" t="s">
        <v>114</v>
      </c>
    </row>
    <row r="221" spans="2:65" s="1" customFormat="1" ht="38.25" customHeight="1">
      <c r="B221" s="171"/>
      <c r="C221" s="172" t="s">
        <v>447</v>
      </c>
      <c r="D221" s="172" t="s">
        <v>117</v>
      </c>
      <c r="E221" s="173" t="s">
        <v>448</v>
      </c>
      <c r="F221" s="174" t="s">
        <v>449</v>
      </c>
      <c r="G221" s="175" t="s">
        <v>191</v>
      </c>
      <c r="H221" s="176">
        <v>22</v>
      </c>
      <c r="I221" s="177"/>
      <c r="J221" s="178">
        <f>ROUND(I221*H221,2)</f>
        <v>0</v>
      </c>
      <c r="K221" s="174" t="s">
        <v>121</v>
      </c>
      <c r="L221" s="40"/>
      <c r="M221" s="179" t="s">
        <v>5</v>
      </c>
      <c r="N221" s="180" t="s">
        <v>40</v>
      </c>
      <c r="O221" s="41"/>
      <c r="P221" s="181">
        <f>O221*H221</f>
        <v>0</v>
      </c>
      <c r="Q221" s="181">
        <v>0.00061</v>
      </c>
      <c r="R221" s="181">
        <f>Q221*H221</f>
        <v>0.01342</v>
      </c>
      <c r="S221" s="181">
        <v>0</v>
      </c>
      <c r="T221" s="182">
        <f>S221*H221</f>
        <v>0</v>
      </c>
      <c r="AR221" s="23" t="s">
        <v>133</v>
      </c>
      <c r="AT221" s="23" t="s">
        <v>117</v>
      </c>
      <c r="AU221" s="23" t="s">
        <v>79</v>
      </c>
      <c r="AY221" s="23" t="s">
        <v>114</v>
      </c>
      <c r="BE221" s="183">
        <f>IF(N221="základní",J221,0)</f>
        <v>0</v>
      </c>
      <c r="BF221" s="183">
        <f>IF(N221="snížená",J221,0)</f>
        <v>0</v>
      </c>
      <c r="BG221" s="183">
        <f>IF(N221="zákl. přenesená",J221,0)</f>
        <v>0</v>
      </c>
      <c r="BH221" s="183">
        <f>IF(N221="sníž. přenesená",J221,0)</f>
        <v>0</v>
      </c>
      <c r="BI221" s="183">
        <f>IF(N221="nulová",J221,0)</f>
        <v>0</v>
      </c>
      <c r="BJ221" s="23" t="s">
        <v>74</v>
      </c>
      <c r="BK221" s="183">
        <f>ROUND(I221*H221,2)</f>
        <v>0</v>
      </c>
      <c r="BL221" s="23" t="s">
        <v>133</v>
      </c>
      <c r="BM221" s="23" t="s">
        <v>450</v>
      </c>
    </row>
    <row r="222" spans="2:51" s="12" customFormat="1" ht="13.5">
      <c r="B222" s="200"/>
      <c r="D222" s="189" t="s">
        <v>154</v>
      </c>
      <c r="E222" s="201" t="s">
        <v>5</v>
      </c>
      <c r="F222" s="202" t="s">
        <v>451</v>
      </c>
      <c r="H222" s="201" t="s">
        <v>5</v>
      </c>
      <c r="I222" s="203"/>
      <c r="L222" s="200"/>
      <c r="M222" s="204"/>
      <c r="N222" s="205"/>
      <c r="O222" s="205"/>
      <c r="P222" s="205"/>
      <c r="Q222" s="205"/>
      <c r="R222" s="205"/>
      <c r="S222" s="205"/>
      <c r="T222" s="206"/>
      <c r="AT222" s="201" t="s">
        <v>154</v>
      </c>
      <c r="AU222" s="201" t="s">
        <v>79</v>
      </c>
      <c r="AV222" s="12" t="s">
        <v>74</v>
      </c>
      <c r="AW222" s="12" t="s">
        <v>33</v>
      </c>
      <c r="AX222" s="12" t="s">
        <v>69</v>
      </c>
      <c r="AY222" s="201" t="s">
        <v>114</v>
      </c>
    </row>
    <row r="223" spans="2:51" s="11" customFormat="1" ht="13.5">
      <c r="B223" s="188"/>
      <c r="D223" s="189" t="s">
        <v>154</v>
      </c>
      <c r="E223" s="190" t="s">
        <v>5</v>
      </c>
      <c r="F223" s="191" t="s">
        <v>226</v>
      </c>
      <c r="H223" s="192">
        <v>16</v>
      </c>
      <c r="I223" s="193"/>
      <c r="L223" s="188"/>
      <c r="M223" s="194"/>
      <c r="N223" s="195"/>
      <c r="O223" s="195"/>
      <c r="P223" s="195"/>
      <c r="Q223" s="195"/>
      <c r="R223" s="195"/>
      <c r="S223" s="195"/>
      <c r="T223" s="196"/>
      <c r="AT223" s="190" t="s">
        <v>154</v>
      </c>
      <c r="AU223" s="190" t="s">
        <v>79</v>
      </c>
      <c r="AV223" s="11" t="s">
        <v>79</v>
      </c>
      <c r="AW223" s="11" t="s">
        <v>33</v>
      </c>
      <c r="AX223" s="11" t="s">
        <v>69</v>
      </c>
      <c r="AY223" s="190" t="s">
        <v>114</v>
      </c>
    </row>
    <row r="224" spans="2:51" s="12" customFormat="1" ht="13.5">
      <c r="B224" s="200"/>
      <c r="D224" s="189" t="s">
        <v>154</v>
      </c>
      <c r="E224" s="201" t="s">
        <v>5</v>
      </c>
      <c r="F224" s="202" t="s">
        <v>452</v>
      </c>
      <c r="H224" s="201" t="s">
        <v>5</v>
      </c>
      <c r="I224" s="203"/>
      <c r="L224" s="200"/>
      <c r="M224" s="204"/>
      <c r="N224" s="205"/>
      <c r="O224" s="205"/>
      <c r="P224" s="205"/>
      <c r="Q224" s="205"/>
      <c r="R224" s="205"/>
      <c r="S224" s="205"/>
      <c r="T224" s="206"/>
      <c r="AT224" s="201" t="s">
        <v>154</v>
      </c>
      <c r="AU224" s="201" t="s">
        <v>79</v>
      </c>
      <c r="AV224" s="12" t="s">
        <v>74</v>
      </c>
      <c r="AW224" s="12" t="s">
        <v>33</v>
      </c>
      <c r="AX224" s="12" t="s">
        <v>69</v>
      </c>
      <c r="AY224" s="201" t="s">
        <v>114</v>
      </c>
    </row>
    <row r="225" spans="2:51" s="11" customFormat="1" ht="13.5">
      <c r="B225" s="188"/>
      <c r="D225" s="189" t="s">
        <v>154</v>
      </c>
      <c r="E225" s="190" t="s">
        <v>5</v>
      </c>
      <c r="F225" s="191" t="s">
        <v>173</v>
      </c>
      <c r="H225" s="192">
        <v>6</v>
      </c>
      <c r="I225" s="193"/>
      <c r="L225" s="188"/>
      <c r="M225" s="194"/>
      <c r="N225" s="195"/>
      <c r="O225" s="195"/>
      <c r="P225" s="195"/>
      <c r="Q225" s="195"/>
      <c r="R225" s="195"/>
      <c r="S225" s="195"/>
      <c r="T225" s="196"/>
      <c r="AT225" s="190" t="s">
        <v>154</v>
      </c>
      <c r="AU225" s="190" t="s">
        <v>79</v>
      </c>
      <c r="AV225" s="11" t="s">
        <v>79</v>
      </c>
      <c r="AW225" s="11" t="s">
        <v>33</v>
      </c>
      <c r="AX225" s="11" t="s">
        <v>69</v>
      </c>
      <c r="AY225" s="190" t="s">
        <v>114</v>
      </c>
    </row>
    <row r="226" spans="2:51" s="13" customFormat="1" ht="13.5">
      <c r="B226" s="207"/>
      <c r="D226" s="189" t="s">
        <v>154</v>
      </c>
      <c r="E226" s="208" t="s">
        <v>5</v>
      </c>
      <c r="F226" s="209" t="s">
        <v>201</v>
      </c>
      <c r="H226" s="210">
        <v>22</v>
      </c>
      <c r="I226" s="211"/>
      <c r="L226" s="207"/>
      <c r="M226" s="212"/>
      <c r="N226" s="213"/>
      <c r="O226" s="213"/>
      <c r="P226" s="213"/>
      <c r="Q226" s="213"/>
      <c r="R226" s="213"/>
      <c r="S226" s="213"/>
      <c r="T226" s="214"/>
      <c r="AT226" s="208" t="s">
        <v>154</v>
      </c>
      <c r="AU226" s="208" t="s">
        <v>79</v>
      </c>
      <c r="AV226" s="13" t="s">
        <v>133</v>
      </c>
      <c r="AW226" s="13" t="s">
        <v>33</v>
      </c>
      <c r="AX226" s="13" t="s">
        <v>74</v>
      </c>
      <c r="AY226" s="208" t="s">
        <v>114</v>
      </c>
    </row>
    <row r="227" spans="2:65" s="1" customFormat="1" ht="16.5" customHeight="1">
      <c r="B227" s="171"/>
      <c r="C227" s="172" t="s">
        <v>453</v>
      </c>
      <c r="D227" s="172" t="s">
        <v>117</v>
      </c>
      <c r="E227" s="173" t="s">
        <v>454</v>
      </c>
      <c r="F227" s="174" t="s">
        <v>455</v>
      </c>
      <c r="G227" s="175" t="s">
        <v>191</v>
      </c>
      <c r="H227" s="176">
        <v>28</v>
      </c>
      <c r="I227" s="177"/>
      <c r="J227" s="178">
        <f>ROUND(I227*H227,2)</f>
        <v>0</v>
      </c>
      <c r="K227" s="174" t="s">
        <v>121</v>
      </c>
      <c r="L227" s="40"/>
      <c r="M227" s="179" t="s">
        <v>5</v>
      </c>
      <c r="N227" s="180" t="s">
        <v>40</v>
      </c>
      <c r="O227" s="41"/>
      <c r="P227" s="181">
        <f>O227*H227</f>
        <v>0</v>
      </c>
      <c r="Q227" s="181">
        <v>0</v>
      </c>
      <c r="R227" s="181">
        <f>Q227*H227</f>
        <v>0</v>
      </c>
      <c r="S227" s="181">
        <v>0</v>
      </c>
      <c r="T227" s="182">
        <f>S227*H227</f>
        <v>0</v>
      </c>
      <c r="AR227" s="23" t="s">
        <v>133</v>
      </c>
      <c r="AT227" s="23" t="s">
        <v>117</v>
      </c>
      <c r="AU227" s="23" t="s">
        <v>79</v>
      </c>
      <c r="AY227" s="23" t="s">
        <v>114</v>
      </c>
      <c r="BE227" s="183">
        <f>IF(N227="základní",J227,0)</f>
        <v>0</v>
      </c>
      <c r="BF227" s="183">
        <f>IF(N227="snížená",J227,0)</f>
        <v>0</v>
      </c>
      <c r="BG227" s="183">
        <f>IF(N227="zákl. přenesená",J227,0)</f>
        <v>0</v>
      </c>
      <c r="BH227" s="183">
        <f>IF(N227="sníž. přenesená",J227,0)</f>
        <v>0</v>
      </c>
      <c r="BI227" s="183">
        <f>IF(N227="nulová",J227,0)</f>
        <v>0</v>
      </c>
      <c r="BJ227" s="23" t="s">
        <v>74</v>
      </c>
      <c r="BK227" s="183">
        <f>ROUND(I227*H227,2)</f>
        <v>0</v>
      </c>
      <c r="BL227" s="23" t="s">
        <v>133</v>
      </c>
      <c r="BM227" s="23" t="s">
        <v>456</v>
      </c>
    </row>
    <row r="228" spans="2:47" s="1" customFormat="1" ht="27">
      <c r="B228" s="40"/>
      <c r="D228" s="189" t="s">
        <v>160</v>
      </c>
      <c r="F228" s="197" t="s">
        <v>457</v>
      </c>
      <c r="I228" s="198"/>
      <c r="L228" s="40"/>
      <c r="M228" s="199"/>
      <c r="N228" s="41"/>
      <c r="O228" s="41"/>
      <c r="P228" s="41"/>
      <c r="Q228" s="41"/>
      <c r="R228" s="41"/>
      <c r="S228" s="41"/>
      <c r="T228" s="69"/>
      <c r="AT228" s="23" t="s">
        <v>160</v>
      </c>
      <c r="AU228" s="23" t="s">
        <v>79</v>
      </c>
    </row>
    <row r="229" spans="2:65" s="1" customFormat="1" ht="25.5" customHeight="1">
      <c r="B229" s="171"/>
      <c r="C229" s="172" t="s">
        <v>458</v>
      </c>
      <c r="D229" s="172" t="s">
        <v>117</v>
      </c>
      <c r="E229" s="173" t="s">
        <v>459</v>
      </c>
      <c r="F229" s="174" t="s">
        <v>460</v>
      </c>
      <c r="G229" s="175" t="s">
        <v>191</v>
      </c>
      <c r="H229" s="176">
        <v>16</v>
      </c>
      <c r="I229" s="177"/>
      <c r="J229" s="178">
        <f>ROUND(I229*H229,2)</f>
        <v>0</v>
      </c>
      <c r="K229" s="174" t="s">
        <v>121</v>
      </c>
      <c r="L229" s="40"/>
      <c r="M229" s="179" t="s">
        <v>5</v>
      </c>
      <c r="N229" s="180" t="s">
        <v>40</v>
      </c>
      <c r="O229" s="41"/>
      <c r="P229" s="181">
        <f>O229*H229</f>
        <v>0</v>
      </c>
      <c r="Q229" s="181">
        <v>0</v>
      </c>
      <c r="R229" s="181">
        <f>Q229*H229</f>
        <v>0</v>
      </c>
      <c r="S229" s="181">
        <v>0</v>
      </c>
      <c r="T229" s="182">
        <f>S229*H229</f>
        <v>0</v>
      </c>
      <c r="AR229" s="23" t="s">
        <v>133</v>
      </c>
      <c r="AT229" s="23" t="s">
        <v>117</v>
      </c>
      <c r="AU229" s="23" t="s">
        <v>79</v>
      </c>
      <c r="AY229" s="23" t="s">
        <v>114</v>
      </c>
      <c r="BE229" s="183">
        <f>IF(N229="základní",J229,0)</f>
        <v>0</v>
      </c>
      <c r="BF229" s="183">
        <f>IF(N229="snížená",J229,0)</f>
        <v>0</v>
      </c>
      <c r="BG229" s="183">
        <f>IF(N229="zákl. přenesená",J229,0)</f>
        <v>0</v>
      </c>
      <c r="BH229" s="183">
        <f>IF(N229="sníž. přenesená",J229,0)</f>
        <v>0</v>
      </c>
      <c r="BI229" s="183">
        <f>IF(N229="nulová",J229,0)</f>
        <v>0</v>
      </c>
      <c r="BJ229" s="23" t="s">
        <v>74</v>
      </c>
      <c r="BK229" s="183">
        <f>ROUND(I229*H229,2)</f>
        <v>0</v>
      </c>
      <c r="BL229" s="23" t="s">
        <v>133</v>
      </c>
      <c r="BM229" s="23" t="s">
        <v>461</v>
      </c>
    </row>
    <row r="230" spans="2:47" s="1" customFormat="1" ht="27">
      <c r="B230" s="40"/>
      <c r="D230" s="189" t="s">
        <v>160</v>
      </c>
      <c r="F230" s="197" t="s">
        <v>462</v>
      </c>
      <c r="I230" s="198"/>
      <c r="L230" s="40"/>
      <c r="M230" s="199"/>
      <c r="N230" s="41"/>
      <c r="O230" s="41"/>
      <c r="P230" s="41"/>
      <c r="Q230" s="41"/>
      <c r="R230" s="41"/>
      <c r="S230" s="41"/>
      <c r="T230" s="69"/>
      <c r="AT230" s="23" t="s">
        <v>160</v>
      </c>
      <c r="AU230" s="23" t="s">
        <v>79</v>
      </c>
    </row>
    <row r="231" spans="2:65" s="1" customFormat="1" ht="25.5" customHeight="1">
      <c r="B231" s="171"/>
      <c r="C231" s="172" t="s">
        <v>463</v>
      </c>
      <c r="D231" s="172" t="s">
        <v>117</v>
      </c>
      <c r="E231" s="173" t="s">
        <v>464</v>
      </c>
      <c r="F231" s="174" t="s">
        <v>465</v>
      </c>
      <c r="G231" s="175" t="s">
        <v>191</v>
      </c>
      <c r="H231" s="176">
        <v>63</v>
      </c>
      <c r="I231" s="177"/>
      <c r="J231" s="178">
        <f>ROUND(I231*H231,2)</f>
        <v>0</v>
      </c>
      <c r="K231" s="174" t="s">
        <v>121</v>
      </c>
      <c r="L231" s="40"/>
      <c r="M231" s="179" t="s">
        <v>5</v>
      </c>
      <c r="N231" s="180" t="s">
        <v>40</v>
      </c>
      <c r="O231" s="41"/>
      <c r="P231" s="181">
        <f>O231*H231</f>
        <v>0</v>
      </c>
      <c r="Q231" s="181">
        <v>1E-05</v>
      </c>
      <c r="R231" s="181">
        <f>Q231*H231</f>
        <v>0.00063</v>
      </c>
      <c r="S231" s="181">
        <v>0</v>
      </c>
      <c r="T231" s="182">
        <f>S231*H231</f>
        <v>0</v>
      </c>
      <c r="AR231" s="23" t="s">
        <v>133</v>
      </c>
      <c r="AT231" s="23" t="s">
        <v>117</v>
      </c>
      <c r="AU231" s="23" t="s">
        <v>79</v>
      </c>
      <c r="AY231" s="23" t="s">
        <v>114</v>
      </c>
      <c r="BE231" s="183">
        <f>IF(N231="základní",J231,0)</f>
        <v>0</v>
      </c>
      <c r="BF231" s="183">
        <f>IF(N231="snížená",J231,0)</f>
        <v>0</v>
      </c>
      <c r="BG231" s="183">
        <f>IF(N231="zákl. přenesená",J231,0)</f>
        <v>0</v>
      </c>
      <c r="BH231" s="183">
        <f>IF(N231="sníž. přenesená",J231,0)</f>
        <v>0</v>
      </c>
      <c r="BI231" s="183">
        <f>IF(N231="nulová",J231,0)</f>
        <v>0</v>
      </c>
      <c r="BJ231" s="23" t="s">
        <v>74</v>
      </c>
      <c r="BK231" s="183">
        <f>ROUND(I231*H231,2)</f>
        <v>0</v>
      </c>
      <c r="BL231" s="23" t="s">
        <v>133</v>
      </c>
      <c r="BM231" s="23" t="s">
        <v>466</v>
      </c>
    </row>
    <row r="232" spans="2:47" s="1" customFormat="1" ht="27">
      <c r="B232" s="40"/>
      <c r="D232" s="189" t="s">
        <v>160</v>
      </c>
      <c r="F232" s="197" t="s">
        <v>467</v>
      </c>
      <c r="I232" s="198"/>
      <c r="L232" s="40"/>
      <c r="M232" s="199"/>
      <c r="N232" s="41"/>
      <c r="O232" s="41"/>
      <c r="P232" s="41"/>
      <c r="Q232" s="41"/>
      <c r="R232" s="41"/>
      <c r="S232" s="41"/>
      <c r="T232" s="69"/>
      <c r="AT232" s="23" t="s">
        <v>160</v>
      </c>
      <c r="AU232" s="23" t="s">
        <v>79</v>
      </c>
    </row>
    <row r="233" spans="2:65" s="1" customFormat="1" ht="38.25" customHeight="1">
      <c r="B233" s="171"/>
      <c r="C233" s="172" t="s">
        <v>468</v>
      </c>
      <c r="D233" s="172" t="s">
        <v>117</v>
      </c>
      <c r="E233" s="173" t="s">
        <v>469</v>
      </c>
      <c r="F233" s="174" t="s">
        <v>470</v>
      </c>
      <c r="G233" s="175" t="s">
        <v>158</v>
      </c>
      <c r="H233" s="176">
        <v>1425</v>
      </c>
      <c r="I233" s="177"/>
      <c r="J233" s="178">
        <f>ROUND(I233*H233,2)</f>
        <v>0</v>
      </c>
      <c r="K233" s="174" t="s">
        <v>121</v>
      </c>
      <c r="L233" s="40"/>
      <c r="M233" s="179" t="s">
        <v>5</v>
      </c>
      <c r="N233" s="180" t="s">
        <v>40</v>
      </c>
      <c r="O233" s="41"/>
      <c r="P233" s="181">
        <f>O233*H233</f>
        <v>0</v>
      </c>
      <c r="Q233" s="181">
        <v>0</v>
      </c>
      <c r="R233" s="181">
        <f>Q233*H233</f>
        <v>0</v>
      </c>
      <c r="S233" s="181">
        <v>0.02</v>
      </c>
      <c r="T233" s="182">
        <f>S233*H233</f>
        <v>28.5</v>
      </c>
      <c r="AR233" s="23" t="s">
        <v>133</v>
      </c>
      <c r="AT233" s="23" t="s">
        <v>117</v>
      </c>
      <c r="AU233" s="23" t="s">
        <v>79</v>
      </c>
      <c r="AY233" s="23" t="s">
        <v>114</v>
      </c>
      <c r="BE233" s="183">
        <f>IF(N233="základní",J233,0)</f>
        <v>0</v>
      </c>
      <c r="BF233" s="183">
        <f>IF(N233="snížená",J233,0)</f>
        <v>0</v>
      </c>
      <c r="BG233" s="183">
        <f>IF(N233="zákl. přenesená",J233,0)</f>
        <v>0</v>
      </c>
      <c r="BH233" s="183">
        <f>IF(N233="sníž. přenesená",J233,0)</f>
        <v>0</v>
      </c>
      <c r="BI233" s="183">
        <f>IF(N233="nulová",J233,0)</f>
        <v>0</v>
      </c>
      <c r="BJ233" s="23" t="s">
        <v>74</v>
      </c>
      <c r="BK233" s="183">
        <f>ROUND(I233*H233,2)</f>
        <v>0</v>
      </c>
      <c r="BL233" s="23" t="s">
        <v>133</v>
      </c>
      <c r="BM233" s="23" t="s">
        <v>471</v>
      </c>
    </row>
    <row r="234" spans="2:47" s="1" customFormat="1" ht="27">
      <c r="B234" s="40"/>
      <c r="D234" s="189" t="s">
        <v>160</v>
      </c>
      <c r="F234" s="197" t="s">
        <v>472</v>
      </c>
      <c r="I234" s="198"/>
      <c r="L234" s="40"/>
      <c r="M234" s="199"/>
      <c r="N234" s="41"/>
      <c r="O234" s="41"/>
      <c r="P234" s="41"/>
      <c r="Q234" s="41"/>
      <c r="R234" s="41"/>
      <c r="S234" s="41"/>
      <c r="T234" s="69"/>
      <c r="AT234" s="23" t="s">
        <v>160</v>
      </c>
      <c r="AU234" s="23" t="s">
        <v>79</v>
      </c>
    </row>
    <row r="235" spans="2:51" s="11" customFormat="1" ht="13.5">
      <c r="B235" s="188"/>
      <c r="D235" s="189" t="s">
        <v>154</v>
      </c>
      <c r="F235" s="191" t="s">
        <v>473</v>
      </c>
      <c r="H235" s="192">
        <v>1425</v>
      </c>
      <c r="I235" s="193"/>
      <c r="L235" s="188"/>
      <c r="M235" s="194"/>
      <c r="N235" s="195"/>
      <c r="O235" s="195"/>
      <c r="P235" s="195"/>
      <c r="Q235" s="195"/>
      <c r="R235" s="195"/>
      <c r="S235" s="195"/>
      <c r="T235" s="196"/>
      <c r="AT235" s="190" t="s">
        <v>154</v>
      </c>
      <c r="AU235" s="190" t="s">
        <v>79</v>
      </c>
      <c r="AV235" s="11" t="s">
        <v>79</v>
      </c>
      <c r="AW235" s="11" t="s">
        <v>6</v>
      </c>
      <c r="AX235" s="11" t="s">
        <v>74</v>
      </c>
      <c r="AY235" s="190" t="s">
        <v>114</v>
      </c>
    </row>
    <row r="236" spans="2:65" s="1" customFormat="1" ht="51" customHeight="1">
      <c r="B236" s="171"/>
      <c r="C236" s="172" t="s">
        <v>474</v>
      </c>
      <c r="D236" s="172" t="s">
        <v>117</v>
      </c>
      <c r="E236" s="173" t="s">
        <v>475</v>
      </c>
      <c r="F236" s="174" t="s">
        <v>476</v>
      </c>
      <c r="G236" s="175" t="s">
        <v>191</v>
      </c>
      <c r="H236" s="176">
        <v>187.5</v>
      </c>
      <c r="I236" s="177"/>
      <c r="J236" s="178">
        <f>ROUND(I236*H236,2)</f>
        <v>0</v>
      </c>
      <c r="K236" s="174" t="s">
        <v>121</v>
      </c>
      <c r="L236" s="40"/>
      <c r="M236" s="179" t="s">
        <v>5</v>
      </c>
      <c r="N236" s="180" t="s">
        <v>40</v>
      </c>
      <c r="O236" s="41"/>
      <c r="P236" s="181">
        <f>O236*H236</f>
        <v>0</v>
      </c>
      <c r="Q236" s="181">
        <v>0</v>
      </c>
      <c r="R236" s="181">
        <f>Q236*H236</f>
        <v>0</v>
      </c>
      <c r="S236" s="181">
        <v>0</v>
      </c>
      <c r="T236" s="182">
        <f>S236*H236</f>
        <v>0</v>
      </c>
      <c r="AR236" s="23" t="s">
        <v>133</v>
      </c>
      <c r="AT236" s="23" t="s">
        <v>117</v>
      </c>
      <c r="AU236" s="23" t="s">
        <v>79</v>
      </c>
      <c r="AY236" s="23" t="s">
        <v>114</v>
      </c>
      <c r="BE236" s="183">
        <f>IF(N236="základní",J236,0)</f>
        <v>0</v>
      </c>
      <c r="BF236" s="183">
        <f>IF(N236="snížená",J236,0)</f>
        <v>0</v>
      </c>
      <c r="BG236" s="183">
        <f>IF(N236="zákl. přenesená",J236,0)</f>
        <v>0</v>
      </c>
      <c r="BH236" s="183">
        <f>IF(N236="sníž. přenesená",J236,0)</f>
        <v>0</v>
      </c>
      <c r="BI236" s="183">
        <f>IF(N236="nulová",J236,0)</f>
        <v>0</v>
      </c>
      <c r="BJ236" s="23" t="s">
        <v>74</v>
      </c>
      <c r="BK236" s="183">
        <f>ROUND(I236*H236,2)</f>
        <v>0</v>
      </c>
      <c r="BL236" s="23" t="s">
        <v>133</v>
      </c>
      <c r="BM236" s="23" t="s">
        <v>477</v>
      </c>
    </row>
    <row r="237" spans="2:51" s="11" customFormat="1" ht="13.5">
      <c r="B237" s="188"/>
      <c r="D237" s="189" t="s">
        <v>154</v>
      </c>
      <c r="E237" s="190" t="s">
        <v>5</v>
      </c>
      <c r="F237" s="191" t="s">
        <v>193</v>
      </c>
      <c r="H237" s="192">
        <v>187.5</v>
      </c>
      <c r="I237" s="193"/>
      <c r="L237" s="188"/>
      <c r="M237" s="194"/>
      <c r="N237" s="195"/>
      <c r="O237" s="195"/>
      <c r="P237" s="195"/>
      <c r="Q237" s="195"/>
      <c r="R237" s="195"/>
      <c r="S237" s="195"/>
      <c r="T237" s="196"/>
      <c r="AT237" s="190" t="s">
        <v>154</v>
      </c>
      <c r="AU237" s="190" t="s">
        <v>79</v>
      </c>
      <c r="AV237" s="11" t="s">
        <v>79</v>
      </c>
      <c r="AW237" s="11" t="s">
        <v>33</v>
      </c>
      <c r="AX237" s="11" t="s">
        <v>74</v>
      </c>
      <c r="AY237" s="190" t="s">
        <v>114</v>
      </c>
    </row>
    <row r="238" spans="2:65" s="1" customFormat="1" ht="51" customHeight="1">
      <c r="B238" s="171"/>
      <c r="C238" s="172" t="s">
        <v>478</v>
      </c>
      <c r="D238" s="172" t="s">
        <v>117</v>
      </c>
      <c r="E238" s="173" t="s">
        <v>479</v>
      </c>
      <c r="F238" s="174" t="s">
        <v>480</v>
      </c>
      <c r="G238" s="175" t="s">
        <v>158</v>
      </c>
      <c r="H238" s="176">
        <v>198.5</v>
      </c>
      <c r="I238" s="177"/>
      <c r="J238" s="178">
        <f>ROUND(I238*H238,2)</f>
        <v>0</v>
      </c>
      <c r="K238" s="174" t="s">
        <v>121</v>
      </c>
      <c r="L238" s="40"/>
      <c r="M238" s="179" t="s">
        <v>5</v>
      </c>
      <c r="N238" s="180" t="s">
        <v>40</v>
      </c>
      <c r="O238" s="41"/>
      <c r="P238" s="181">
        <f>O238*H238</f>
        <v>0</v>
      </c>
      <c r="Q238" s="181">
        <v>0</v>
      </c>
      <c r="R238" s="181">
        <f>Q238*H238</f>
        <v>0</v>
      </c>
      <c r="S238" s="181">
        <v>0</v>
      </c>
      <c r="T238" s="182">
        <f>S238*H238</f>
        <v>0</v>
      </c>
      <c r="AR238" s="23" t="s">
        <v>133</v>
      </c>
      <c r="AT238" s="23" t="s">
        <v>117</v>
      </c>
      <c r="AU238" s="23" t="s">
        <v>79</v>
      </c>
      <c r="AY238" s="23" t="s">
        <v>114</v>
      </c>
      <c r="BE238" s="183">
        <f>IF(N238="základní",J238,0)</f>
        <v>0</v>
      </c>
      <c r="BF238" s="183">
        <f>IF(N238="snížená",J238,0)</f>
        <v>0</v>
      </c>
      <c r="BG238" s="183">
        <f>IF(N238="zákl. přenesená",J238,0)</f>
        <v>0</v>
      </c>
      <c r="BH238" s="183">
        <f>IF(N238="sníž. přenesená",J238,0)</f>
        <v>0</v>
      </c>
      <c r="BI238" s="183">
        <f>IF(N238="nulová",J238,0)</f>
        <v>0</v>
      </c>
      <c r="BJ238" s="23" t="s">
        <v>74</v>
      </c>
      <c r="BK238" s="183">
        <f>ROUND(I238*H238,2)</f>
        <v>0</v>
      </c>
      <c r="BL238" s="23" t="s">
        <v>133</v>
      </c>
      <c r="BM238" s="23" t="s">
        <v>481</v>
      </c>
    </row>
    <row r="239" spans="2:51" s="11" customFormat="1" ht="13.5">
      <c r="B239" s="188"/>
      <c r="D239" s="189" t="s">
        <v>154</v>
      </c>
      <c r="E239" s="190" t="s">
        <v>5</v>
      </c>
      <c r="F239" s="191" t="s">
        <v>482</v>
      </c>
      <c r="H239" s="192">
        <v>198.5</v>
      </c>
      <c r="I239" s="193"/>
      <c r="L239" s="188"/>
      <c r="M239" s="194"/>
      <c r="N239" s="195"/>
      <c r="O239" s="195"/>
      <c r="P239" s="195"/>
      <c r="Q239" s="195"/>
      <c r="R239" s="195"/>
      <c r="S239" s="195"/>
      <c r="T239" s="196"/>
      <c r="AT239" s="190" t="s">
        <v>154</v>
      </c>
      <c r="AU239" s="190" t="s">
        <v>79</v>
      </c>
      <c r="AV239" s="11" t="s">
        <v>79</v>
      </c>
      <c r="AW239" s="11" t="s">
        <v>33</v>
      </c>
      <c r="AX239" s="11" t="s">
        <v>74</v>
      </c>
      <c r="AY239" s="190" t="s">
        <v>114</v>
      </c>
    </row>
    <row r="240" spans="2:63" s="10" customFormat="1" ht="29.85" customHeight="1">
      <c r="B240" s="158"/>
      <c r="D240" s="159" t="s">
        <v>68</v>
      </c>
      <c r="E240" s="169" t="s">
        <v>483</v>
      </c>
      <c r="F240" s="169" t="s">
        <v>484</v>
      </c>
      <c r="I240" s="161"/>
      <c r="J240" s="170">
        <f>BK240</f>
        <v>0</v>
      </c>
      <c r="L240" s="158"/>
      <c r="M240" s="163"/>
      <c r="N240" s="164"/>
      <c r="O240" s="164"/>
      <c r="P240" s="165">
        <f>SUM(P241:P275)</f>
        <v>0</v>
      </c>
      <c r="Q240" s="164"/>
      <c r="R240" s="165">
        <f>SUM(R241:R275)</f>
        <v>0</v>
      </c>
      <c r="S240" s="164"/>
      <c r="T240" s="166">
        <f>SUM(T241:T275)</f>
        <v>0</v>
      </c>
      <c r="AR240" s="159" t="s">
        <v>74</v>
      </c>
      <c r="AT240" s="167" t="s">
        <v>68</v>
      </c>
      <c r="AU240" s="167" t="s">
        <v>74</v>
      </c>
      <c r="AY240" s="159" t="s">
        <v>114</v>
      </c>
      <c r="BK240" s="168">
        <f>SUM(BK241:BK275)</f>
        <v>0</v>
      </c>
    </row>
    <row r="241" spans="2:65" s="1" customFormat="1" ht="25.5" customHeight="1">
      <c r="B241" s="171"/>
      <c r="C241" s="172" t="s">
        <v>485</v>
      </c>
      <c r="D241" s="172" t="s">
        <v>117</v>
      </c>
      <c r="E241" s="173" t="s">
        <v>486</v>
      </c>
      <c r="F241" s="174" t="s">
        <v>487</v>
      </c>
      <c r="G241" s="175" t="s">
        <v>229</v>
      </c>
      <c r="H241" s="176">
        <v>287.96</v>
      </c>
      <c r="I241" s="177"/>
      <c r="J241" s="178">
        <f>ROUND(I241*H241,2)</f>
        <v>0</v>
      </c>
      <c r="K241" s="174" t="s">
        <v>121</v>
      </c>
      <c r="L241" s="40"/>
      <c r="M241" s="179" t="s">
        <v>5</v>
      </c>
      <c r="N241" s="180" t="s">
        <v>40</v>
      </c>
      <c r="O241" s="41"/>
      <c r="P241" s="181">
        <f>O241*H241</f>
        <v>0</v>
      </c>
      <c r="Q241" s="181">
        <v>0</v>
      </c>
      <c r="R241" s="181">
        <f>Q241*H241</f>
        <v>0</v>
      </c>
      <c r="S241" s="181">
        <v>0</v>
      </c>
      <c r="T241" s="182">
        <f>S241*H241</f>
        <v>0</v>
      </c>
      <c r="AR241" s="23" t="s">
        <v>133</v>
      </c>
      <c r="AT241" s="23" t="s">
        <v>117</v>
      </c>
      <c r="AU241" s="23" t="s">
        <v>79</v>
      </c>
      <c r="AY241" s="23" t="s">
        <v>114</v>
      </c>
      <c r="BE241" s="183">
        <f>IF(N241="základní",J241,0)</f>
        <v>0</v>
      </c>
      <c r="BF241" s="183">
        <f>IF(N241="snížená",J241,0)</f>
        <v>0</v>
      </c>
      <c r="BG241" s="183">
        <f>IF(N241="zákl. přenesená",J241,0)</f>
        <v>0</v>
      </c>
      <c r="BH241" s="183">
        <f>IF(N241="sníž. přenesená",J241,0)</f>
        <v>0</v>
      </c>
      <c r="BI241" s="183">
        <f>IF(N241="nulová",J241,0)</f>
        <v>0</v>
      </c>
      <c r="BJ241" s="23" t="s">
        <v>74</v>
      </c>
      <c r="BK241" s="183">
        <f>ROUND(I241*H241,2)</f>
        <v>0</v>
      </c>
      <c r="BL241" s="23" t="s">
        <v>133</v>
      </c>
      <c r="BM241" s="23" t="s">
        <v>488</v>
      </c>
    </row>
    <row r="242" spans="2:51" s="12" customFormat="1" ht="13.5">
      <c r="B242" s="200"/>
      <c r="D242" s="189" t="s">
        <v>154</v>
      </c>
      <c r="E242" s="201" t="s">
        <v>5</v>
      </c>
      <c r="F242" s="202" t="s">
        <v>489</v>
      </c>
      <c r="H242" s="201" t="s">
        <v>5</v>
      </c>
      <c r="I242" s="203"/>
      <c r="L242" s="200"/>
      <c r="M242" s="204"/>
      <c r="N242" s="205"/>
      <c r="O242" s="205"/>
      <c r="P242" s="205"/>
      <c r="Q242" s="205"/>
      <c r="R242" s="205"/>
      <c r="S242" s="205"/>
      <c r="T242" s="206"/>
      <c r="AT242" s="201" t="s">
        <v>154</v>
      </c>
      <c r="AU242" s="201" t="s">
        <v>79</v>
      </c>
      <c r="AV242" s="12" t="s">
        <v>74</v>
      </c>
      <c r="AW242" s="12" t="s">
        <v>33</v>
      </c>
      <c r="AX242" s="12" t="s">
        <v>69</v>
      </c>
      <c r="AY242" s="201" t="s">
        <v>114</v>
      </c>
    </row>
    <row r="243" spans="2:51" s="11" customFormat="1" ht="13.5">
      <c r="B243" s="188"/>
      <c r="D243" s="189" t="s">
        <v>154</v>
      </c>
      <c r="E243" s="190" t="s">
        <v>5</v>
      </c>
      <c r="F243" s="191" t="s">
        <v>490</v>
      </c>
      <c r="H243" s="192">
        <v>186.49</v>
      </c>
      <c r="I243" s="193"/>
      <c r="L243" s="188"/>
      <c r="M243" s="194"/>
      <c r="N243" s="195"/>
      <c r="O243" s="195"/>
      <c r="P243" s="195"/>
      <c r="Q243" s="195"/>
      <c r="R243" s="195"/>
      <c r="S243" s="195"/>
      <c r="T243" s="196"/>
      <c r="AT243" s="190" t="s">
        <v>154</v>
      </c>
      <c r="AU243" s="190" t="s">
        <v>79</v>
      </c>
      <c r="AV243" s="11" t="s">
        <v>79</v>
      </c>
      <c r="AW243" s="11" t="s">
        <v>33</v>
      </c>
      <c r="AX243" s="11" t="s">
        <v>69</v>
      </c>
      <c r="AY243" s="190" t="s">
        <v>114</v>
      </c>
    </row>
    <row r="244" spans="2:51" s="12" customFormat="1" ht="13.5">
      <c r="B244" s="200"/>
      <c r="D244" s="189" t="s">
        <v>154</v>
      </c>
      <c r="E244" s="201" t="s">
        <v>5</v>
      </c>
      <c r="F244" s="202" t="s">
        <v>491</v>
      </c>
      <c r="H244" s="201" t="s">
        <v>5</v>
      </c>
      <c r="I244" s="203"/>
      <c r="L244" s="200"/>
      <c r="M244" s="204"/>
      <c r="N244" s="205"/>
      <c r="O244" s="205"/>
      <c r="P244" s="205"/>
      <c r="Q244" s="205"/>
      <c r="R244" s="205"/>
      <c r="S244" s="205"/>
      <c r="T244" s="206"/>
      <c r="AT244" s="201" t="s">
        <v>154</v>
      </c>
      <c r="AU244" s="201" t="s">
        <v>79</v>
      </c>
      <c r="AV244" s="12" t="s">
        <v>74</v>
      </c>
      <c r="AW244" s="12" t="s">
        <v>33</v>
      </c>
      <c r="AX244" s="12" t="s">
        <v>69</v>
      </c>
      <c r="AY244" s="201" t="s">
        <v>114</v>
      </c>
    </row>
    <row r="245" spans="2:51" s="11" customFormat="1" ht="13.5">
      <c r="B245" s="188"/>
      <c r="D245" s="189" t="s">
        <v>154</v>
      </c>
      <c r="E245" s="190" t="s">
        <v>5</v>
      </c>
      <c r="F245" s="191" t="s">
        <v>492</v>
      </c>
      <c r="H245" s="192">
        <v>-0.65</v>
      </c>
      <c r="I245" s="193"/>
      <c r="L245" s="188"/>
      <c r="M245" s="194"/>
      <c r="N245" s="195"/>
      <c r="O245" s="195"/>
      <c r="P245" s="195"/>
      <c r="Q245" s="195"/>
      <c r="R245" s="195"/>
      <c r="S245" s="195"/>
      <c r="T245" s="196"/>
      <c r="AT245" s="190" t="s">
        <v>154</v>
      </c>
      <c r="AU245" s="190" t="s">
        <v>79</v>
      </c>
      <c r="AV245" s="11" t="s">
        <v>79</v>
      </c>
      <c r="AW245" s="11" t="s">
        <v>33</v>
      </c>
      <c r="AX245" s="11" t="s">
        <v>69</v>
      </c>
      <c r="AY245" s="190" t="s">
        <v>114</v>
      </c>
    </row>
    <row r="246" spans="2:51" s="12" customFormat="1" ht="13.5">
      <c r="B246" s="200"/>
      <c r="D246" s="189" t="s">
        <v>154</v>
      </c>
      <c r="E246" s="201" t="s">
        <v>5</v>
      </c>
      <c r="F246" s="202" t="s">
        <v>493</v>
      </c>
      <c r="H246" s="201" t="s">
        <v>5</v>
      </c>
      <c r="I246" s="203"/>
      <c r="L246" s="200"/>
      <c r="M246" s="204"/>
      <c r="N246" s="205"/>
      <c r="O246" s="205"/>
      <c r="P246" s="205"/>
      <c r="Q246" s="205"/>
      <c r="R246" s="205"/>
      <c r="S246" s="205"/>
      <c r="T246" s="206"/>
      <c r="AT246" s="201" t="s">
        <v>154</v>
      </c>
      <c r="AU246" s="201" t="s">
        <v>79</v>
      </c>
      <c r="AV246" s="12" t="s">
        <v>74</v>
      </c>
      <c r="AW246" s="12" t="s">
        <v>33</v>
      </c>
      <c r="AX246" s="12" t="s">
        <v>69</v>
      </c>
      <c r="AY246" s="201" t="s">
        <v>114</v>
      </c>
    </row>
    <row r="247" spans="2:51" s="11" customFormat="1" ht="13.5">
      <c r="B247" s="188"/>
      <c r="D247" s="189" t="s">
        <v>154</v>
      </c>
      <c r="E247" s="190" t="s">
        <v>5</v>
      </c>
      <c r="F247" s="191" t="s">
        <v>494</v>
      </c>
      <c r="H247" s="192">
        <v>94</v>
      </c>
      <c r="I247" s="193"/>
      <c r="L247" s="188"/>
      <c r="M247" s="194"/>
      <c r="N247" s="195"/>
      <c r="O247" s="195"/>
      <c r="P247" s="195"/>
      <c r="Q247" s="195"/>
      <c r="R247" s="195"/>
      <c r="S247" s="195"/>
      <c r="T247" s="196"/>
      <c r="AT247" s="190" t="s">
        <v>154</v>
      </c>
      <c r="AU247" s="190" t="s">
        <v>79</v>
      </c>
      <c r="AV247" s="11" t="s">
        <v>79</v>
      </c>
      <c r="AW247" s="11" t="s">
        <v>33</v>
      </c>
      <c r="AX247" s="11" t="s">
        <v>69</v>
      </c>
      <c r="AY247" s="190" t="s">
        <v>114</v>
      </c>
    </row>
    <row r="248" spans="2:51" s="12" customFormat="1" ht="13.5">
      <c r="B248" s="200"/>
      <c r="D248" s="189" t="s">
        <v>154</v>
      </c>
      <c r="E248" s="201" t="s">
        <v>5</v>
      </c>
      <c r="F248" s="202" t="s">
        <v>495</v>
      </c>
      <c r="H248" s="201" t="s">
        <v>5</v>
      </c>
      <c r="I248" s="203"/>
      <c r="L248" s="200"/>
      <c r="M248" s="204"/>
      <c r="N248" s="205"/>
      <c r="O248" s="205"/>
      <c r="P248" s="205"/>
      <c r="Q248" s="205"/>
      <c r="R248" s="205"/>
      <c r="S248" s="205"/>
      <c r="T248" s="206"/>
      <c r="AT248" s="201" t="s">
        <v>154</v>
      </c>
      <c r="AU248" s="201" t="s">
        <v>79</v>
      </c>
      <c r="AV248" s="12" t="s">
        <v>74</v>
      </c>
      <c r="AW248" s="12" t="s">
        <v>33</v>
      </c>
      <c r="AX248" s="12" t="s">
        <v>69</v>
      </c>
      <c r="AY248" s="201" t="s">
        <v>114</v>
      </c>
    </row>
    <row r="249" spans="2:51" s="11" customFormat="1" ht="13.5">
      <c r="B249" s="188"/>
      <c r="D249" s="189" t="s">
        <v>154</v>
      </c>
      <c r="E249" s="190" t="s">
        <v>5</v>
      </c>
      <c r="F249" s="191" t="s">
        <v>496</v>
      </c>
      <c r="H249" s="192">
        <v>8.12</v>
      </c>
      <c r="I249" s="193"/>
      <c r="L249" s="188"/>
      <c r="M249" s="194"/>
      <c r="N249" s="195"/>
      <c r="O249" s="195"/>
      <c r="P249" s="195"/>
      <c r="Q249" s="195"/>
      <c r="R249" s="195"/>
      <c r="S249" s="195"/>
      <c r="T249" s="196"/>
      <c r="AT249" s="190" t="s">
        <v>154</v>
      </c>
      <c r="AU249" s="190" t="s">
        <v>79</v>
      </c>
      <c r="AV249" s="11" t="s">
        <v>79</v>
      </c>
      <c r="AW249" s="11" t="s">
        <v>33</v>
      </c>
      <c r="AX249" s="11" t="s">
        <v>69</v>
      </c>
      <c r="AY249" s="190" t="s">
        <v>114</v>
      </c>
    </row>
    <row r="250" spans="2:51" s="13" customFormat="1" ht="13.5">
      <c r="B250" s="207"/>
      <c r="D250" s="189" t="s">
        <v>154</v>
      </c>
      <c r="E250" s="208" t="s">
        <v>5</v>
      </c>
      <c r="F250" s="209" t="s">
        <v>201</v>
      </c>
      <c r="H250" s="210">
        <v>287.96</v>
      </c>
      <c r="I250" s="211"/>
      <c r="L250" s="207"/>
      <c r="M250" s="212"/>
      <c r="N250" s="213"/>
      <c r="O250" s="213"/>
      <c r="P250" s="213"/>
      <c r="Q250" s="213"/>
      <c r="R250" s="213"/>
      <c r="S250" s="213"/>
      <c r="T250" s="214"/>
      <c r="AT250" s="208" t="s">
        <v>154</v>
      </c>
      <c r="AU250" s="208" t="s">
        <v>79</v>
      </c>
      <c r="AV250" s="13" t="s">
        <v>133</v>
      </c>
      <c r="AW250" s="13" t="s">
        <v>33</v>
      </c>
      <c r="AX250" s="13" t="s">
        <v>74</v>
      </c>
      <c r="AY250" s="208" t="s">
        <v>114</v>
      </c>
    </row>
    <row r="251" spans="2:65" s="1" customFormat="1" ht="25.5" customHeight="1">
      <c r="B251" s="171"/>
      <c r="C251" s="172" t="s">
        <v>497</v>
      </c>
      <c r="D251" s="172" t="s">
        <v>117</v>
      </c>
      <c r="E251" s="173" t="s">
        <v>498</v>
      </c>
      <c r="F251" s="174" t="s">
        <v>499</v>
      </c>
      <c r="G251" s="175" t="s">
        <v>229</v>
      </c>
      <c r="H251" s="176">
        <v>2591.64</v>
      </c>
      <c r="I251" s="177"/>
      <c r="J251" s="178">
        <f>ROUND(I251*H251,2)</f>
        <v>0</v>
      </c>
      <c r="K251" s="174" t="s">
        <v>121</v>
      </c>
      <c r="L251" s="40"/>
      <c r="M251" s="179" t="s">
        <v>5</v>
      </c>
      <c r="N251" s="180" t="s">
        <v>40</v>
      </c>
      <c r="O251" s="41"/>
      <c r="P251" s="181">
        <f>O251*H251</f>
        <v>0</v>
      </c>
      <c r="Q251" s="181">
        <v>0</v>
      </c>
      <c r="R251" s="181">
        <f>Q251*H251</f>
        <v>0</v>
      </c>
      <c r="S251" s="181">
        <v>0</v>
      </c>
      <c r="T251" s="182">
        <f>S251*H251</f>
        <v>0</v>
      </c>
      <c r="AR251" s="23" t="s">
        <v>133</v>
      </c>
      <c r="AT251" s="23" t="s">
        <v>117</v>
      </c>
      <c r="AU251" s="23" t="s">
        <v>79</v>
      </c>
      <c r="AY251" s="23" t="s">
        <v>114</v>
      </c>
      <c r="BE251" s="183">
        <f>IF(N251="základní",J251,0)</f>
        <v>0</v>
      </c>
      <c r="BF251" s="183">
        <f>IF(N251="snížená",J251,0)</f>
        <v>0</v>
      </c>
      <c r="BG251" s="183">
        <f>IF(N251="zákl. přenesená",J251,0)</f>
        <v>0</v>
      </c>
      <c r="BH251" s="183">
        <f>IF(N251="sníž. přenesená",J251,0)</f>
        <v>0</v>
      </c>
      <c r="BI251" s="183">
        <f>IF(N251="nulová",J251,0)</f>
        <v>0</v>
      </c>
      <c r="BJ251" s="23" t="s">
        <v>74</v>
      </c>
      <c r="BK251" s="183">
        <f>ROUND(I251*H251,2)</f>
        <v>0</v>
      </c>
      <c r="BL251" s="23" t="s">
        <v>133</v>
      </c>
      <c r="BM251" s="23" t="s">
        <v>500</v>
      </c>
    </row>
    <row r="252" spans="2:47" s="1" customFormat="1" ht="27">
      <c r="B252" s="40"/>
      <c r="D252" s="189" t="s">
        <v>160</v>
      </c>
      <c r="F252" s="197" t="s">
        <v>501</v>
      </c>
      <c r="I252" s="198"/>
      <c r="L252" s="40"/>
      <c r="M252" s="199"/>
      <c r="N252" s="41"/>
      <c r="O252" s="41"/>
      <c r="P252" s="41"/>
      <c r="Q252" s="41"/>
      <c r="R252" s="41"/>
      <c r="S252" s="41"/>
      <c r="T252" s="69"/>
      <c r="AT252" s="23" t="s">
        <v>160</v>
      </c>
      <c r="AU252" s="23" t="s">
        <v>79</v>
      </c>
    </row>
    <row r="253" spans="2:51" s="11" customFormat="1" ht="13.5">
      <c r="B253" s="188"/>
      <c r="D253" s="189" t="s">
        <v>154</v>
      </c>
      <c r="F253" s="191" t="s">
        <v>502</v>
      </c>
      <c r="H253" s="192">
        <v>2591.64</v>
      </c>
      <c r="I253" s="193"/>
      <c r="L253" s="188"/>
      <c r="M253" s="194"/>
      <c r="N253" s="195"/>
      <c r="O253" s="195"/>
      <c r="P253" s="195"/>
      <c r="Q253" s="195"/>
      <c r="R253" s="195"/>
      <c r="S253" s="195"/>
      <c r="T253" s="196"/>
      <c r="AT253" s="190" t="s">
        <v>154</v>
      </c>
      <c r="AU253" s="190" t="s">
        <v>79</v>
      </c>
      <c r="AV253" s="11" t="s">
        <v>79</v>
      </c>
      <c r="AW253" s="11" t="s">
        <v>6</v>
      </c>
      <c r="AX253" s="11" t="s">
        <v>74</v>
      </c>
      <c r="AY253" s="190" t="s">
        <v>114</v>
      </c>
    </row>
    <row r="254" spans="2:65" s="1" customFormat="1" ht="25.5" customHeight="1">
      <c r="B254" s="171"/>
      <c r="C254" s="172" t="s">
        <v>503</v>
      </c>
      <c r="D254" s="172" t="s">
        <v>117</v>
      </c>
      <c r="E254" s="173" t="s">
        <v>504</v>
      </c>
      <c r="F254" s="174" t="s">
        <v>505</v>
      </c>
      <c r="G254" s="175" t="s">
        <v>229</v>
      </c>
      <c r="H254" s="176">
        <v>112.156</v>
      </c>
      <c r="I254" s="177"/>
      <c r="J254" s="178">
        <f>ROUND(I254*H254,2)</f>
        <v>0</v>
      </c>
      <c r="K254" s="174" t="s">
        <v>121</v>
      </c>
      <c r="L254" s="40"/>
      <c r="M254" s="179" t="s">
        <v>5</v>
      </c>
      <c r="N254" s="180" t="s">
        <v>40</v>
      </c>
      <c r="O254" s="41"/>
      <c r="P254" s="181">
        <f>O254*H254</f>
        <v>0</v>
      </c>
      <c r="Q254" s="181">
        <v>0</v>
      </c>
      <c r="R254" s="181">
        <f>Q254*H254</f>
        <v>0</v>
      </c>
      <c r="S254" s="181">
        <v>0</v>
      </c>
      <c r="T254" s="182">
        <f>S254*H254</f>
        <v>0</v>
      </c>
      <c r="AR254" s="23" t="s">
        <v>133</v>
      </c>
      <c r="AT254" s="23" t="s">
        <v>117</v>
      </c>
      <c r="AU254" s="23" t="s">
        <v>79</v>
      </c>
      <c r="AY254" s="23" t="s">
        <v>114</v>
      </c>
      <c r="BE254" s="183">
        <f>IF(N254="základní",J254,0)</f>
        <v>0</v>
      </c>
      <c r="BF254" s="183">
        <f>IF(N254="snížená",J254,0)</f>
        <v>0</v>
      </c>
      <c r="BG254" s="183">
        <f>IF(N254="zákl. přenesená",J254,0)</f>
        <v>0</v>
      </c>
      <c r="BH254" s="183">
        <f>IF(N254="sníž. přenesená",J254,0)</f>
        <v>0</v>
      </c>
      <c r="BI254" s="183">
        <f>IF(N254="nulová",J254,0)</f>
        <v>0</v>
      </c>
      <c r="BJ254" s="23" t="s">
        <v>74</v>
      </c>
      <c r="BK254" s="183">
        <f>ROUND(I254*H254,2)</f>
        <v>0</v>
      </c>
      <c r="BL254" s="23" t="s">
        <v>133</v>
      </c>
      <c r="BM254" s="23" t="s">
        <v>506</v>
      </c>
    </row>
    <row r="255" spans="2:51" s="12" customFormat="1" ht="13.5">
      <c r="B255" s="200"/>
      <c r="D255" s="189" t="s">
        <v>154</v>
      </c>
      <c r="E255" s="201" t="s">
        <v>5</v>
      </c>
      <c r="F255" s="202" t="s">
        <v>507</v>
      </c>
      <c r="H255" s="201" t="s">
        <v>5</v>
      </c>
      <c r="I255" s="203"/>
      <c r="L255" s="200"/>
      <c r="M255" s="204"/>
      <c r="N255" s="205"/>
      <c r="O255" s="205"/>
      <c r="P255" s="205"/>
      <c r="Q255" s="205"/>
      <c r="R255" s="205"/>
      <c r="S255" s="205"/>
      <c r="T255" s="206"/>
      <c r="AT255" s="201" t="s">
        <v>154</v>
      </c>
      <c r="AU255" s="201" t="s">
        <v>79</v>
      </c>
      <c r="AV255" s="12" t="s">
        <v>74</v>
      </c>
      <c r="AW255" s="12" t="s">
        <v>33</v>
      </c>
      <c r="AX255" s="12" t="s">
        <v>69</v>
      </c>
      <c r="AY255" s="201" t="s">
        <v>114</v>
      </c>
    </row>
    <row r="256" spans="2:51" s="11" customFormat="1" ht="13.5">
      <c r="B256" s="188"/>
      <c r="D256" s="189" t="s">
        <v>154</v>
      </c>
      <c r="E256" s="190" t="s">
        <v>5</v>
      </c>
      <c r="F256" s="191" t="s">
        <v>508</v>
      </c>
      <c r="H256" s="192">
        <v>109.416</v>
      </c>
      <c r="I256" s="193"/>
      <c r="L256" s="188"/>
      <c r="M256" s="194"/>
      <c r="N256" s="195"/>
      <c r="O256" s="195"/>
      <c r="P256" s="195"/>
      <c r="Q256" s="195"/>
      <c r="R256" s="195"/>
      <c r="S256" s="195"/>
      <c r="T256" s="196"/>
      <c r="AT256" s="190" t="s">
        <v>154</v>
      </c>
      <c r="AU256" s="190" t="s">
        <v>79</v>
      </c>
      <c r="AV256" s="11" t="s">
        <v>79</v>
      </c>
      <c r="AW256" s="11" t="s">
        <v>33</v>
      </c>
      <c r="AX256" s="11" t="s">
        <v>69</v>
      </c>
      <c r="AY256" s="190" t="s">
        <v>114</v>
      </c>
    </row>
    <row r="257" spans="2:51" s="12" customFormat="1" ht="13.5">
      <c r="B257" s="200"/>
      <c r="D257" s="189" t="s">
        <v>154</v>
      </c>
      <c r="E257" s="201" t="s">
        <v>5</v>
      </c>
      <c r="F257" s="202" t="s">
        <v>266</v>
      </c>
      <c r="H257" s="201" t="s">
        <v>5</v>
      </c>
      <c r="I257" s="203"/>
      <c r="L257" s="200"/>
      <c r="M257" s="204"/>
      <c r="N257" s="205"/>
      <c r="O257" s="205"/>
      <c r="P257" s="205"/>
      <c r="Q257" s="205"/>
      <c r="R257" s="205"/>
      <c r="S257" s="205"/>
      <c r="T257" s="206"/>
      <c r="AT257" s="201" t="s">
        <v>154</v>
      </c>
      <c r="AU257" s="201" t="s">
        <v>79</v>
      </c>
      <c r="AV257" s="12" t="s">
        <v>74</v>
      </c>
      <c r="AW257" s="12" t="s">
        <v>33</v>
      </c>
      <c r="AX257" s="12" t="s">
        <v>69</v>
      </c>
      <c r="AY257" s="201" t="s">
        <v>114</v>
      </c>
    </row>
    <row r="258" spans="2:51" s="11" customFormat="1" ht="13.5">
      <c r="B258" s="188"/>
      <c r="D258" s="189" t="s">
        <v>154</v>
      </c>
      <c r="E258" s="190" t="s">
        <v>5</v>
      </c>
      <c r="F258" s="191" t="s">
        <v>509</v>
      </c>
      <c r="H258" s="192">
        <v>2.74</v>
      </c>
      <c r="I258" s="193"/>
      <c r="L258" s="188"/>
      <c r="M258" s="194"/>
      <c r="N258" s="195"/>
      <c r="O258" s="195"/>
      <c r="P258" s="195"/>
      <c r="Q258" s="195"/>
      <c r="R258" s="195"/>
      <c r="S258" s="195"/>
      <c r="T258" s="196"/>
      <c r="AT258" s="190" t="s">
        <v>154</v>
      </c>
      <c r="AU258" s="190" t="s">
        <v>79</v>
      </c>
      <c r="AV258" s="11" t="s">
        <v>79</v>
      </c>
      <c r="AW258" s="11" t="s">
        <v>33</v>
      </c>
      <c r="AX258" s="11" t="s">
        <v>69</v>
      </c>
      <c r="AY258" s="190" t="s">
        <v>114</v>
      </c>
    </row>
    <row r="259" spans="2:51" s="13" customFormat="1" ht="13.5">
      <c r="B259" s="207"/>
      <c r="D259" s="189" t="s">
        <v>154</v>
      </c>
      <c r="E259" s="208" t="s">
        <v>5</v>
      </c>
      <c r="F259" s="209" t="s">
        <v>201</v>
      </c>
      <c r="H259" s="210">
        <v>112.156</v>
      </c>
      <c r="I259" s="211"/>
      <c r="L259" s="207"/>
      <c r="M259" s="212"/>
      <c r="N259" s="213"/>
      <c r="O259" s="213"/>
      <c r="P259" s="213"/>
      <c r="Q259" s="213"/>
      <c r="R259" s="213"/>
      <c r="S259" s="213"/>
      <c r="T259" s="214"/>
      <c r="AT259" s="208" t="s">
        <v>154</v>
      </c>
      <c r="AU259" s="208" t="s">
        <v>79</v>
      </c>
      <c r="AV259" s="13" t="s">
        <v>133</v>
      </c>
      <c r="AW259" s="13" t="s">
        <v>33</v>
      </c>
      <c r="AX259" s="13" t="s">
        <v>74</v>
      </c>
      <c r="AY259" s="208" t="s">
        <v>114</v>
      </c>
    </row>
    <row r="260" spans="2:65" s="1" customFormat="1" ht="38.25" customHeight="1">
      <c r="B260" s="171"/>
      <c r="C260" s="172" t="s">
        <v>510</v>
      </c>
      <c r="D260" s="172" t="s">
        <v>117</v>
      </c>
      <c r="E260" s="173" t="s">
        <v>511</v>
      </c>
      <c r="F260" s="174" t="s">
        <v>512</v>
      </c>
      <c r="G260" s="175" t="s">
        <v>229</v>
      </c>
      <c r="H260" s="176">
        <v>1009.404</v>
      </c>
      <c r="I260" s="177"/>
      <c r="J260" s="178">
        <f>ROUND(I260*H260,2)</f>
        <v>0</v>
      </c>
      <c r="K260" s="174" t="s">
        <v>121</v>
      </c>
      <c r="L260" s="40"/>
      <c r="M260" s="179" t="s">
        <v>5</v>
      </c>
      <c r="N260" s="180" t="s">
        <v>40</v>
      </c>
      <c r="O260" s="41"/>
      <c r="P260" s="181">
        <f>O260*H260</f>
        <v>0</v>
      </c>
      <c r="Q260" s="181">
        <v>0</v>
      </c>
      <c r="R260" s="181">
        <f>Q260*H260</f>
        <v>0</v>
      </c>
      <c r="S260" s="181">
        <v>0</v>
      </c>
      <c r="T260" s="182">
        <f>S260*H260</f>
        <v>0</v>
      </c>
      <c r="AR260" s="23" t="s">
        <v>133</v>
      </c>
      <c r="AT260" s="23" t="s">
        <v>117</v>
      </c>
      <c r="AU260" s="23" t="s">
        <v>79</v>
      </c>
      <c r="AY260" s="23" t="s">
        <v>114</v>
      </c>
      <c r="BE260" s="183">
        <f>IF(N260="základní",J260,0)</f>
        <v>0</v>
      </c>
      <c r="BF260" s="183">
        <f>IF(N260="snížená",J260,0)</f>
        <v>0</v>
      </c>
      <c r="BG260" s="183">
        <f>IF(N260="zákl. přenesená",J260,0)</f>
        <v>0</v>
      </c>
      <c r="BH260" s="183">
        <f>IF(N260="sníž. přenesená",J260,0)</f>
        <v>0</v>
      </c>
      <c r="BI260" s="183">
        <f>IF(N260="nulová",J260,0)</f>
        <v>0</v>
      </c>
      <c r="BJ260" s="23" t="s">
        <v>74</v>
      </c>
      <c r="BK260" s="183">
        <f>ROUND(I260*H260,2)</f>
        <v>0</v>
      </c>
      <c r="BL260" s="23" t="s">
        <v>133</v>
      </c>
      <c r="BM260" s="23" t="s">
        <v>513</v>
      </c>
    </row>
    <row r="261" spans="2:47" s="1" customFormat="1" ht="27">
      <c r="B261" s="40"/>
      <c r="D261" s="189" t="s">
        <v>160</v>
      </c>
      <c r="F261" s="197" t="s">
        <v>514</v>
      </c>
      <c r="I261" s="198"/>
      <c r="L261" s="40"/>
      <c r="M261" s="199"/>
      <c r="N261" s="41"/>
      <c r="O261" s="41"/>
      <c r="P261" s="41"/>
      <c r="Q261" s="41"/>
      <c r="R261" s="41"/>
      <c r="S261" s="41"/>
      <c r="T261" s="69"/>
      <c r="AT261" s="23" t="s">
        <v>160</v>
      </c>
      <c r="AU261" s="23" t="s">
        <v>79</v>
      </c>
    </row>
    <row r="262" spans="2:51" s="11" customFormat="1" ht="13.5">
      <c r="B262" s="188"/>
      <c r="D262" s="189" t="s">
        <v>154</v>
      </c>
      <c r="F262" s="191" t="s">
        <v>515</v>
      </c>
      <c r="H262" s="192">
        <v>1009.404</v>
      </c>
      <c r="I262" s="193"/>
      <c r="L262" s="188"/>
      <c r="M262" s="194"/>
      <c r="N262" s="195"/>
      <c r="O262" s="195"/>
      <c r="P262" s="195"/>
      <c r="Q262" s="195"/>
      <c r="R262" s="195"/>
      <c r="S262" s="195"/>
      <c r="T262" s="196"/>
      <c r="AT262" s="190" t="s">
        <v>154</v>
      </c>
      <c r="AU262" s="190" t="s">
        <v>79</v>
      </c>
      <c r="AV262" s="11" t="s">
        <v>79</v>
      </c>
      <c r="AW262" s="11" t="s">
        <v>6</v>
      </c>
      <c r="AX262" s="11" t="s">
        <v>74</v>
      </c>
      <c r="AY262" s="190" t="s">
        <v>114</v>
      </c>
    </row>
    <row r="263" spans="2:65" s="1" customFormat="1" ht="25.5" customHeight="1">
      <c r="B263" s="171"/>
      <c r="C263" s="172" t="s">
        <v>516</v>
      </c>
      <c r="D263" s="172" t="s">
        <v>117</v>
      </c>
      <c r="E263" s="173" t="s">
        <v>517</v>
      </c>
      <c r="F263" s="174" t="s">
        <v>518</v>
      </c>
      <c r="G263" s="175" t="s">
        <v>229</v>
      </c>
      <c r="H263" s="176">
        <v>112.156</v>
      </c>
      <c r="I263" s="177"/>
      <c r="J263" s="178">
        <f>ROUND(I263*H263,2)</f>
        <v>0</v>
      </c>
      <c r="K263" s="174" t="s">
        <v>121</v>
      </c>
      <c r="L263" s="40"/>
      <c r="M263" s="179" t="s">
        <v>5</v>
      </c>
      <c r="N263" s="180" t="s">
        <v>40</v>
      </c>
      <c r="O263" s="41"/>
      <c r="P263" s="181">
        <f>O263*H263</f>
        <v>0</v>
      </c>
      <c r="Q263" s="181">
        <v>0</v>
      </c>
      <c r="R263" s="181">
        <f>Q263*H263</f>
        <v>0</v>
      </c>
      <c r="S263" s="181">
        <v>0</v>
      </c>
      <c r="T263" s="182">
        <f>S263*H263</f>
        <v>0</v>
      </c>
      <c r="AR263" s="23" t="s">
        <v>133</v>
      </c>
      <c r="AT263" s="23" t="s">
        <v>117</v>
      </c>
      <c r="AU263" s="23" t="s">
        <v>79</v>
      </c>
      <c r="AY263" s="23" t="s">
        <v>114</v>
      </c>
      <c r="BE263" s="183">
        <f>IF(N263="základní",J263,0)</f>
        <v>0</v>
      </c>
      <c r="BF263" s="183">
        <f>IF(N263="snížená",J263,0)</f>
        <v>0</v>
      </c>
      <c r="BG263" s="183">
        <f>IF(N263="zákl. přenesená",J263,0)</f>
        <v>0</v>
      </c>
      <c r="BH263" s="183">
        <f>IF(N263="sníž. přenesená",J263,0)</f>
        <v>0</v>
      </c>
      <c r="BI263" s="183">
        <f>IF(N263="nulová",J263,0)</f>
        <v>0</v>
      </c>
      <c r="BJ263" s="23" t="s">
        <v>74</v>
      </c>
      <c r="BK263" s="183">
        <f>ROUND(I263*H263,2)</f>
        <v>0</v>
      </c>
      <c r="BL263" s="23" t="s">
        <v>133</v>
      </c>
      <c r="BM263" s="23" t="s">
        <v>519</v>
      </c>
    </row>
    <row r="264" spans="2:47" s="1" customFormat="1" ht="13.5">
      <c r="B264" s="40"/>
      <c r="D264" s="189" t="s">
        <v>160</v>
      </c>
      <c r="F264" s="197"/>
      <c r="I264" s="198"/>
      <c r="L264" s="40"/>
      <c r="M264" s="199"/>
      <c r="N264" s="41"/>
      <c r="O264" s="41"/>
      <c r="P264" s="41"/>
      <c r="Q264" s="41"/>
      <c r="R264" s="41"/>
      <c r="S264" s="41"/>
      <c r="T264" s="69"/>
      <c r="AT264" s="23" t="s">
        <v>160</v>
      </c>
      <c r="AU264" s="23" t="s">
        <v>79</v>
      </c>
    </row>
    <row r="265" spans="2:51" s="12" customFormat="1" ht="13.5">
      <c r="B265" s="200"/>
      <c r="D265" s="189" t="s">
        <v>154</v>
      </c>
      <c r="E265" s="201" t="s">
        <v>5</v>
      </c>
      <c r="F265" s="202" t="s">
        <v>792</v>
      </c>
      <c r="H265" s="201" t="s">
        <v>5</v>
      </c>
      <c r="I265" s="203"/>
      <c r="L265" s="200"/>
      <c r="M265" s="204"/>
      <c r="N265" s="205"/>
      <c r="O265" s="205"/>
      <c r="P265" s="205"/>
      <c r="Q265" s="205"/>
      <c r="R265" s="205"/>
      <c r="S265" s="205"/>
      <c r="T265" s="206"/>
      <c r="AT265" s="201" t="s">
        <v>154</v>
      </c>
      <c r="AU265" s="201" t="s">
        <v>79</v>
      </c>
      <c r="AV265" s="12" t="s">
        <v>74</v>
      </c>
      <c r="AW265" s="12" t="s">
        <v>33</v>
      </c>
      <c r="AX265" s="12" t="s">
        <v>69</v>
      </c>
      <c r="AY265" s="201" t="s">
        <v>114</v>
      </c>
    </row>
    <row r="266" spans="2:51" s="11" customFormat="1" ht="13.5">
      <c r="B266" s="188"/>
      <c r="D266" s="189" t="s">
        <v>154</v>
      </c>
      <c r="E266" s="190" t="s">
        <v>5</v>
      </c>
      <c r="F266" s="191" t="s">
        <v>520</v>
      </c>
      <c r="H266" s="192">
        <v>112.156</v>
      </c>
      <c r="I266" s="193"/>
      <c r="L266" s="188"/>
      <c r="M266" s="194"/>
      <c r="N266" s="195"/>
      <c r="O266" s="195"/>
      <c r="P266" s="195"/>
      <c r="Q266" s="195"/>
      <c r="R266" s="195"/>
      <c r="S266" s="195"/>
      <c r="T266" s="196"/>
      <c r="AT266" s="190" t="s">
        <v>154</v>
      </c>
      <c r="AU266" s="190" t="s">
        <v>79</v>
      </c>
      <c r="AV266" s="11" t="s">
        <v>79</v>
      </c>
      <c r="AW266" s="11" t="s">
        <v>33</v>
      </c>
      <c r="AX266" s="11" t="s">
        <v>69</v>
      </c>
      <c r="AY266" s="190" t="s">
        <v>114</v>
      </c>
    </row>
    <row r="267" spans="2:51" s="12" customFormat="1" ht="13.5">
      <c r="B267" s="200"/>
      <c r="D267" s="189" t="s">
        <v>154</v>
      </c>
      <c r="E267" s="201" t="s">
        <v>5</v>
      </c>
      <c r="F267" s="202" t="s">
        <v>791</v>
      </c>
      <c r="H267" s="201" t="s">
        <v>5</v>
      </c>
      <c r="I267" s="203"/>
      <c r="L267" s="200"/>
      <c r="M267" s="204"/>
      <c r="N267" s="205"/>
      <c r="O267" s="205"/>
      <c r="P267" s="205"/>
      <c r="Q267" s="205"/>
      <c r="R267" s="205"/>
      <c r="S267" s="205"/>
      <c r="T267" s="206"/>
      <c r="AT267" s="201" t="s">
        <v>154</v>
      </c>
      <c r="AU267" s="201" t="s">
        <v>79</v>
      </c>
      <c r="AV267" s="12" t="s">
        <v>74</v>
      </c>
      <c r="AW267" s="12" t="s">
        <v>33</v>
      </c>
      <c r="AX267" s="12" t="s">
        <v>69</v>
      </c>
      <c r="AY267" s="201" t="s">
        <v>114</v>
      </c>
    </row>
    <row r="268" spans="2:51" s="11" customFormat="1" ht="13.5">
      <c r="B268" s="188"/>
      <c r="D268" s="189" t="s">
        <v>154</v>
      </c>
      <c r="E268" s="190" t="s">
        <v>5</v>
      </c>
      <c r="F268" s="191" t="s">
        <v>521</v>
      </c>
      <c r="H268" s="192"/>
      <c r="I268" s="193"/>
      <c r="L268" s="188"/>
      <c r="M268" s="194"/>
      <c r="N268" s="195"/>
      <c r="O268" s="195"/>
      <c r="P268" s="195"/>
      <c r="Q268" s="195"/>
      <c r="R268" s="195"/>
      <c r="S268" s="195"/>
      <c r="T268" s="196"/>
      <c r="AT268" s="190" t="s">
        <v>154</v>
      </c>
      <c r="AU268" s="190" t="s">
        <v>79</v>
      </c>
      <c r="AV268" s="11" t="s">
        <v>79</v>
      </c>
      <c r="AW268" s="11" t="s">
        <v>33</v>
      </c>
      <c r="AX268" s="11" t="s">
        <v>69</v>
      </c>
      <c r="AY268" s="190" t="s">
        <v>114</v>
      </c>
    </row>
    <row r="269" spans="2:51" s="13" customFormat="1" ht="13.5">
      <c r="B269" s="207"/>
      <c r="D269" s="189" t="s">
        <v>154</v>
      </c>
      <c r="E269" s="208" t="s">
        <v>5</v>
      </c>
      <c r="F269" s="209" t="s">
        <v>201</v>
      </c>
      <c r="H269" s="210">
        <v>112.156</v>
      </c>
      <c r="I269" s="211"/>
      <c r="L269" s="207"/>
      <c r="M269" s="212"/>
      <c r="N269" s="213"/>
      <c r="O269" s="213"/>
      <c r="P269" s="213"/>
      <c r="Q269" s="213"/>
      <c r="R269" s="213"/>
      <c r="S269" s="213"/>
      <c r="T269" s="214"/>
      <c r="AT269" s="208" t="s">
        <v>154</v>
      </c>
      <c r="AU269" s="208" t="s">
        <v>79</v>
      </c>
      <c r="AV269" s="13" t="s">
        <v>133</v>
      </c>
      <c r="AW269" s="13" t="s">
        <v>33</v>
      </c>
      <c r="AX269" s="13" t="s">
        <v>74</v>
      </c>
      <c r="AY269" s="208" t="s">
        <v>114</v>
      </c>
    </row>
    <row r="270" spans="2:65" s="1" customFormat="1" ht="16.5" customHeight="1">
      <c r="B270" s="171"/>
      <c r="C270" s="172" t="s">
        <v>522</v>
      </c>
      <c r="D270" s="172" t="s">
        <v>117</v>
      </c>
      <c r="E270" s="173" t="s">
        <v>523</v>
      </c>
      <c r="F270" s="174" t="s">
        <v>524</v>
      </c>
      <c r="G270" s="175" t="s">
        <v>229</v>
      </c>
      <c r="H270" s="176">
        <v>102.12</v>
      </c>
      <c r="I270" s="177"/>
      <c r="J270" s="178">
        <f>ROUND(I270*H270,2)</f>
        <v>0</v>
      </c>
      <c r="K270" s="174" t="s">
        <v>121</v>
      </c>
      <c r="L270" s="40"/>
      <c r="M270" s="179" t="s">
        <v>5</v>
      </c>
      <c r="N270" s="180" t="s">
        <v>40</v>
      </c>
      <c r="O270" s="41"/>
      <c r="P270" s="181">
        <f>O270*H270</f>
        <v>0</v>
      </c>
      <c r="Q270" s="181">
        <v>0</v>
      </c>
      <c r="R270" s="181">
        <f>Q270*H270</f>
        <v>0</v>
      </c>
      <c r="S270" s="181">
        <v>0</v>
      </c>
      <c r="T270" s="182">
        <f>S270*H270</f>
        <v>0</v>
      </c>
      <c r="AR270" s="23" t="s">
        <v>133</v>
      </c>
      <c r="AT270" s="23" t="s">
        <v>117</v>
      </c>
      <c r="AU270" s="23" t="s">
        <v>79</v>
      </c>
      <c r="AY270" s="23" t="s">
        <v>114</v>
      </c>
      <c r="BE270" s="183">
        <f>IF(N270="základní",J270,0)</f>
        <v>0</v>
      </c>
      <c r="BF270" s="183">
        <f>IF(N270="snížená",J270,0)</f>
        <v>0</v>
      </c>
      <c r="BG270" s="183">
        <f>IF(N270="zákl. přenesená",J270,0)</f>
        <v>0</v>
      </c>
      <c r="BH270" s="183">
        <f>IF(N270="sníž. přenesená",J270,0)</f>
        <v>0</v>
      </c>
      <c r="BI270" s="183">
        <f>IF(N270="nulová",J270,0)</f>
        <v>0</v>
      </c>
      <c r="BJ270" s="23" t="s">
        <v>74</v>
      </c>
      <c r="BK270" s="183">
        <f>ROUND(I270*H270,2)</f>
        <v>0</v>
      </c>
      <c r="BL270" s="23" t="s">
        <v>133</v>
      </c>
      <c r="BM270" s="23" t="s">
        <v>525</v>
      </c>
    </row>
    <row r="271" spans="2:51" s="12" customFormat="1" ht="13.5">
      <c r="B271" s="200"/>
      <c r="D271" s="189" t="s">
        <v>154</v>
      </c>
      <c r="E271" s="201" t="s">
        <v>5</v>
      </c>
      <c r="F271" s="202" t="s">
        <v>264</v>
      </c>
      <c r="H271" s="201" t="s">
        <v>5</v>
      </c>
      <c r="I271" s="203"/>
      <c r="L271" s="200"/>
      <c r="M271" s="204"/>
      <c r="N271" s="205"/>
      <c r="O271" s="205"/>
      <c r="P271" s="205"/>
      <c r="Q271" s="205"/>
      <c r="R271" s="205"/>
      <c r="S271" s="205"/>
      <c r="T271" s="206"/>
      <c r="AT271" s="201" t="s">
        <v>154</v>
      </c>
      <c r="AU271" s="201" t="s">
        <v>79</v>
      </c>
      <c r="AV271" s="12" t="s">
        <v>74</v>
      </c>
      <c r="AW271" s="12" t="s">
        <v>33</v>
      </c>
      <c r="AX271" s="12" t="s">
        <v>69</v>
      </c>
      <c r="AY271" s="201" t="s">
        <v>114</v>
      </c>
    </row>
    <row r="272" spans="2:51" s="11" customFormat="1" ht="13.5">
      <c r="B272" s="188"/>
      <c r="D272" s="189" t="s">
        <v>154</v>
      </c>
      <c r="E272" s="190" t="s">
        <v>5</v>
      </c>
      <c r="F272" s="191" t="s">
        <v>494</v>
      </c>
      <c r="H272" s="192">
        <v>94</v>
      </c>
      <c r="I272" s="193"/>
      <c r="L272" s="188"/>
      <c r="M272" s="194"/>
      <c r="N272" s="195"/>
      <c r="O272" s="195"/>
      <c r="P272" s="195"/>
      <c r="Q272" s="195"/>
      <c r="R272" s="195"/>
      <c r="S272" s="195"/>
      <c r="T272" s="196"/>
      <c r="AT272" s="190" t="s">
        <v>154</v>
      </c>
      <c r="AU272" s="190" t="s">
        <v>79</v>
      </c>
      <c r="AV272" s="11" t="s">
        <v>79</v>
      </c>
      <c r="AW272" s="11" t="s">
        <v>33</v>
      </c>
      <c r="AX272" s="11" t="s">
        <v>69</v>
      </c>
      <c r="AY272" s="190" t="s">
        <v>114</v>
      </c>
    </row>
    <row r="273" spans="2:51" s="12" customFormat="1" ht="13.5">
      <c r="B273" s="200"/>
      <c r="D273" s="189" t="s">
        <v>154</v>
      </c>
      <c r="E273" s="201" t="s">
        <v>5</v>
      </c>
      <c r="F273" s="202" t="s">
        <v>266</v>
      </c>
      <c r="H273" s="201" t="s">
        <v>5</v>
      </c>
      <c r="I273" s="203"/>
      <c r="L273" s="200"/>
      <c r="M273" s="204"/>
      <c r="N273" s="205"/>
      <c r="O273" s="205"/>
      <c r="P273" s="205"/>
      <c r="Q273" s="205"/>
      <c r="R273" s="205"/>
      <c r="S273" s="205"/>
      <c r="T273" s="206"/>
      <c r="AT273" s="201" t="s">
        <v>154</v>
      </c>
      <c r="AU273" s="201" t="s">
        <v>79</v>
      </c>
      <c r="AV273" s="12" t="s">
        <v>74</v>
      </c>
      <c r="AW273" s="12" t="s">
        <v>33</v>
      </c>
      <c r="AX273" s="12" t="s">
        <v>69</v>
      </c>
      <c r="AY273" s="201" t="s">
        <v>114</v>
      </c>
    </row>
    <row r="274" spans="2:51" s="11" customFormat="1" ht="13.5">
      <c r="B274" s="188"/>
      <c r="D274" s="189" t="s">
        <v>154</v>
      </c>
      <c r="E274" s="190" t="s">
        <v>5</v>
      </c>
      <c r="F274" s="191" t="s">
        <v>496</v>
      </c>
      <c r="H274" s="192">
        <v>8.12</v>
      </c>
      <c r="I274" s="193"/>
      <c r="L274" s="188"/>
      <c r="M274" s="194"/>
      <c r="N274" s="195"/>
      <c r="O274" s="195"/>
      <c r="P274" s="195"/>
      <c r="Q274" s="195"/>
      <c r="R274" s="195"/>
      <c r="S274" s="195"/>
      <c r="T274" s="196"/>
      <c r="AT274" s="190" t="s">
        <v>154</v>
      </c>
      <c r="AU274" s="190" t="s">
        <v>79</v>
      </c>
      <c r="AV274" s="11" t="s">
        <v>79</v>
      </c>
      <c r="AW274" s="11" t="s">
        <v>33</v>
      </c>
      <c r="AX274" s="11" t="s">
        <v>69</v>
      </c>
      <c r="AY274" s="190" t="s">
        <v>114</v>
      </c>
    </row>
    <row r="275" spans="2:51" s="13" customFormat="1" ht="13.5">
      <c r="B275" s="207"/>
      <c r="D275" s="189" t="s">
        <v>154</v>
      </c>
      <c r="E275" s="208" t="s">
        <v>5</v>
      </c>
      <c r="F275" s="209" t="s">
        <v>201</v>
      </c>
      <c r="H275" s="210">
        <v>102.12</v>
      </c>
      <c r="I275" s="211"/>
      <c r="L275" s="207"/>
      <c r="M275" s="225"/>
      <c r="N275" s="226"/>
      <c r="O275" s="226"/>
      <c r="P275" s="226"/>
      <c r="Q275" s="226"/>
      <c r="R275" s="226"/>
      <c r="S275" s="226"/>
      <c r="T275" s="227"/>
      <c r="AT275" s="208" t="s">
        <v>154</v>
      </c>
      <c r="AU275" s="208" t="s">
        <v>79</v>
      </c>
      <c r="AV275" s="13" t="s">
        <v>133</v>
      </c>
      <c r="AW275" s="13" t="s">
        <v>33</v>
      </c>
      <c r="AX275" s="13" t="s">
        <v>74</v>
      </c>
      <c r="AY275" s="208" t="s">
        <v>114</v>
      </c>
    </row>
    <row r="276" spans="2:12" s="1" customFormat="1" ht="6.95" customHeight="1">
      <c r="B276" s="55"/>
      <c r="C276" s="56"/>
      <c r="D276" s="56"/>
      <c r="E276" s="56"/>
      <c r="F276" s="56"/>
      <c r="G276" s="56"/>
      <c r="H276" s="56"/>
      <c r="I276" s="125"/>
      <c r="J276" s="56"/>
      <c r="K276" s="56"/>
      <c r="L276" s="40"/>
    </row>
  </sheetData>
  <autoFilter ref="C83:K275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8"/>
      <c r="C1" s="98"/>
      <c r="D1" s="99" t="s">
        <v>1</v>
      </c>
      <c r="E1" s="98"/>
      <c r="F1" s="100" t="s">
        <v>83</v>
      </c>
      <c r="G1" s="343" t="s">
        <v>84</v>
      </c>
      <c r="H1" s="343"/>
      <c r="I1" s="101"/>
      <c r="J1" s="100" t="s">
        <v>85</v>
      </c>
      <c r="K1" s="99" t="s">
        <v>86</v>
      </c>
      <c r="L1" s="100" t="s">
        <v>87</v>
      </c>
      <c r="M1" s="100"/>
      <c r="N1" s="100"/>
      <c r="O1" s="100"/>
      <c r="P1" s="100"/>
      <c r="Q1" s="100"/>
      <c r="R1" s="100"/>
      <c r="S1" s="100"/>
      <c r="T1" s="100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3" t="s">
        <v>82</v>
      </c>
    </row>
    <row r="3" spans="2:46" ht="6.95" customHeight="1">
      <c r="B3" s="24"/>
      <c r="C3" s="25"/>
      <c r="D3" s="25"/>
      <c r="E3" s="25"/>
      <c r="F3" s="25"/>
      <c r="G3" s="25"/>
      <c r="H3" s="25"/>
      <c r="I3" s="102"/>
      <c r="J3" s="25"/>
      <c r="K3" s="26"/>
      <c r="AT3" s="23" t="s">
        <v>79</v>
      </c>
    </row>
    <row r="4" spans="2:46" ht="36.95" customHeight="1">
      <c r="B4" s="27"/>
      <c r="C4" s="28"/>
      <c r="D4" s="29" t="s">
        <v>88</v>
      </c>
      <c r="E4" s="28"/>
      <c r="F4" s="28"/>
      <c r="G4" s="28"/>
      <c r="H4" s="28"/>
      <c r="I4" s="103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3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3"/>
      <c r="J6" s="28"/>
      <c r="K6" s="30"/>
    </row>
    <row r="7" spans="2:11" ht="16.5" customHeight="1">
      <c r="B7" s="27"/>
      <c r="C7" s="28"/>
      <c r="D7" s="28"/>
      <c r="E7" s="350" t="str">
        <f>'Rekapitulace stavby'!K6</f>
        <v>PLZEŇ - SILNICE III/18032 ULICE 17. LISTOPADU DOČASNÁ ÚPRAVA SMĚROVÉHO OBLOUKU</v>
      </c>
      <c r="F7" s="351"/>
      <c r="G7" s="351"/>
      <c r="H7" s="351"/>
      <c r="I7" s="103"/>
      <c r="J7" s="28"/>
      <c r="K7" s="30"/>
    </row>
    <row r="8" spans="2:11" s="1" customFormat="1" ht="15">
      <c r="B8" s="40"/>
      <c r="C8" s="41"/>
      <c r="D8" s="36" t="s">
        <v>137</v>
      </c>
      <c r="E8" s="41"/>
      <c r="F8" s="41"/>
      <c r="G8" s="41"/>
      <c r="H8" s="41"/>
      <c r="I8" s="104"/>
      <c r="J8" s="41"/>
      <c r="K8" s="44"/>
    </row>
    <row r="9" spans="2:11" s="1" customFormat="1" ht="36.95" customHeight="1">
      <c r="B9" s="40"/>
      <c r="C9" s="41"/>
      <c r="D9" s="41"/>
      <c r="E9" s="344" t="s">
        <v>526</v>
      </c>
      <c r="F9" s="345"/>
      <c r="G9" s="345"/>
      <c r="H9" s="345"/>
      <c r="I9" s="104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4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5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5" t="s">
        <v>25</v>
      </c>
      <c r="J12" s="106" t="str">
        <f>'Rekapitulace stavby'!AN8</f>
        <v>22. 5. 2017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4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5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5" t="s">
        <v>29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4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05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5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4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05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05" t="s">
        <v>29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4"/>
      <c r="J22" s="41"/>
      <c r="K22" s="44"/>
    </row>
    <row r="23" spans="2:11" s="1" customFormat="1" ht="14.45" customHeight="1">
      <c r="B23" s="40"/>
      <c r="C23" s="41"/>
      <c r="D23" s="36" t="s">
        <v>34</v>
      </c>
      <c r="E23" s="41"/>
      <c r="F23" s="41"/>
      <c r="G23" s="41"/>
      <c r="H23" s="41"/>
      <c r="I23" s="104"/>
      <c r="J23" s="41"/>
      <c r="K23" s="44"/>
    </row>
    <row r="24" spans="2:11" s="6" customFormat="1" ht="16.5" customHeight="1">
      <c r="B24" s="107"/>
      <c r="C24" s="108"/>
      <c r="D24" s="108"/>
      <c r="E24" s="339" t="s">
        <v>5</v>
      </c>
      <c r="F24" s="339"/>
      <c r="G24" s="339"/>
      <c r="H24" s="339"/>
      <c r="I24" s="109"/>
      <c r="J24" s="108"/>
      <c r="K24" s="110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4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1"/>
      <c r="J26" s="67"/>
      <c r="K26" s="112"/>
    </row>
    <row r="27" spans="2:11" s="1" customFormat="1" ht="25.35" customHeight="1">
      <c r="B27" s="40"/>
      <c r="C27" s="41"/>
      <c r="D27" s="113" t="s">
        <v>35</v>
      </c>
      <c r="E27" s="41"/>
      <c r="F27" s="41"/>
      <c r="G27" s="41"/>
      <c r="H27" s="41"/>
      <c r="I27" s="104"/>
      <c r="J27" s="114">
        <f>ROUND(J79,2)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1"/>
      <c r="J28" s="67"/>
      <c r="K28" s="112"/>
    </row>
    <row r="29" spans="2:11" s="1" customFormat="1" ht="14.45" customHeight="1">
      <c r="B29" s="40"/>
      <c r="C29" s="41"/>
      <c r="D29" s="41"/>
      <c r="E29" s="41"/>
      <c r="F29" s="45" t="s">
        <v>37</v>
      </c>
      <c r="G29" s="41"/>
      <c r="H29" s="41"/>
      <c r="I29" s="115" t="s">
        <v>36</v>
      </c>
      <c r="J29" s="45" t="s">
        <v>38</v>
      </c>
      <c r="K29" s="44"/>
    </row>
    <row r="30" spans="2:11" s="1" customFormat="1" ht="14.45" customHeight="1">
      <c r="B30" s="40"/>
      <c r="C30" s="41"/>
      <c r="D30" s="48" t="s">
        <v>39</v>
      </c>
      <c r="E30" s="48" t="s">
        <v>40</v>
      </c>
      <c r="F30" s="116">
        <f>ROUND(SUM(BE79:BE119),2)</f>
        <v>0</v>
      </c>
      <c r="G30" s="41"/>
      <c r="H30" s="41"/>
      <c r="I30" s="117">
        <v>0.21</v>
      </c>
      <c r="J30" s="116">
        <f>ROUND(ROUND((SUM(BE79:BE119)),2)*I30,2)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41</v>
      </c>
      <c r="F31" s="116">
        <f>ROUND(SUM(BF79:BF119),2)</f>
        <v>0</v>
      </c>
      <c r="G31" s="41"/>
      <c r="H31" s="41"/>
      <c r="I31" s="117">
        <v>0.15</v>
      </c>
      <c r="J31" s="116">
        <f>ROUND(ROUND((SUM(BF79:BF119)),2)*I31,2)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42</v>
      </c>
      <c r="F32" s="116">
        <f>ROUND(SUM(BG79:BG119),2)</f>
        <v>0</v>
      </c>
      <c r="G32" s="41"/>
      <c r="H32" s="41"/>
      <c r="I32" s="117">
        <v>0.21</v>
      </c>
      <c r="J32" s="116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43</v>
      </c>
      <c r="F33" s="116">
        <f>ROUND(SUM(BH79:BH119),2)</f>
        <v>0</v>
      </c>
      <c r="G33" s="41"/>
      <c r="H33" s="41"/>
      <c r="I33" s="117">
        <v>0.15</v>
      </c>
      <c r="J33" s="116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44</v>
      </c>
      <c r="F34" s="116">
        <f>ROUND(SUM(BI79:BI119),2)</f>
        <v>0</v>
      </c>
      <c r="G34" s="41"/>
      <c r="H34" s="41"/>
      <c r="I34" s="117">
        <v>0</v>
      </c>
      <c r="J34" s="116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4"/>
      <c r="J35" s="41"/>
      <c r="K35" s="44"/>
    </row>
    <row r="36" spans="2:11" s="1" customFormat="1" ht="25.35" customHeight="1">
      <c r="B36" s="40"/>
      <c r="C36" s="118"/>
      <c r="D36" s="119" t="s">
        <v>45</v>
      </c>
      <c r="E36" s="70"/>
      <c r="F36" s="70"/>
      <c r="G36" s="120" t="s">
        <v>46</v>
      </c>
      <c r="H36" s="121" t="s">
        <v>47</v>
      </c>
      <c r="I36" s="122"/>
      <c r="J36" s="123">
        <f>SUM(J27:J34)</f>
        <v>0</v>
      </c>
      <c r="K36" s="124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5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6"/>
      <c r="J41" s="59"/>
      <c r="K41" s="127"/>
    </row>
    <row r="42" spans="2:11" s="1" customFormat="1" ht="36.95" customHeight="1">
      <c r="B42" s="40"/>
      <c r="C42" s="29" t="s">
        <v>89</v>
      </c>
      <c r="D42" s="41"/>
      <c r="E42" s="41"/>
      <c r="F42" s="41"/>
      <c r="G42" s="41"/>
      <c r="H42" s="41"/>
      <c r="I42" s="104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4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4"/>
      <c r="J44" s="41"/>
      <c r="K44" s="44"/>
    </row>
    <row r="45" spans="2:11" s="1" customFormat="1" ht="16.5" customHeight="1">
      <c r="B45" s="40"/>
      <c r="C45" s="41"/>
      <c r="D45" s="41"/>
      <c r="E45" s="350" t="str">
        <f>E7</f>
        <v>PLZEŇ - SILNICE III/18032 ULICE 17. LISTOPADU DOČASNÁ ÚPRAVA SMĚROVÉHO OBLOUKU</v>
      </c>
      <c r="F45" s="351"/>
      <c r="G45" s="351"/>
      <c r="H45" s="351"/>
      <c r="I45" s="104"/>
      <c r="J45" s="41"/>
      <c r="K45" s="44"/>
    </row>
    <row r="46" spans="2:11" s="1" customFormat="1" ht="14.45" customHeight="1">
      <c r="B46" s="40"/>
      <c r="C46" s="36" t="s">
        <v>137</v>
      </c>
      <c r="D46" s="41"/>
      <c r="E46" s="41"/>
      <c r="F46" s="41"/>
      <c r="G46" s="41"/>
      <c r="H46" s="41"/>
      <c r="I46" s="104"/>
      <c r="J46" s="41"/>
      <c r="K46" s="44"/>
    </row>
    <row r="47" spans="2:11" s="1" customFormat="1" ht="17.25" customHeight="1">
      <c r="B47" s="40"/>
      <c r="C47" s="41"/>
      <c r="D47" s="41"/>
      <c r="E47" s="344" t="str">
        <f>E9</f>
        <v>SO 401 - VEŘEJNÉ OSVĚTLENÍ</v>
      </c>
      <c r="F47" s="345"/>
      <c r="G47" s="345"/>
      <c r="H47" s="345"/>
      <c r="I47" s="104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4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05" t="s">
        <v>25</v>
      </c>
      <c r="J49" s="106" t="str">
        <f>IF(J12="","",J12)</f>
        <v>22. 5. 2017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4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05" t="s">
        <v>32</v>
      </c>
      <c r="J51" s="339" t="str">
        <f>E21</f>
        <v xml:space="preserve"> 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04"/>
      <c r="J52" s="346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4"/>
      <c r="J53" s="41"/>
      <c r="K53" s="44"/>
    </row>
    <row r="54" spans="2:11" s="1" customFormat="1" ht="29.25" customHeight="1">
      <c r="B54" s="40"/>
      <c r="C54" s="128" t="s">
        <v>90</v>
      </c>
      <c r="D54" s="118"/>
      <c r="E54" s="118"/>
      <c r="F54" s="118"/>
      <c r="G54" s="118"/>
      <c r="H54" s="118"/>
      <c r="I54" s="129"/>
      <c r="J54" s="130" t="s">
        <v>91</v>
      </c>
      <c r="K54" s="131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4"/>
      <c r="J55" s="41"/>
      <c r="K55" s="44"/>
    </row>
    <row r="56" spans="2:47" s="1" customFormat="1" ht="29.25" customHeight="1">
      <c r="B56" s="40"/>
      <c r="C56" s="132" t="s">
        <v>92</v>
      </c>
      <c r="D56" s="41"/>
      <c r="E56" s="41"/>
      <c r="F56" s="41"/>
      <c r="G56" s="41"/>
      <c r="H56" s="41"/>
      <c r="I56" s="104"/>
      <c r="J56" s="114">
        <f>J79</f>
        <v>0</v>
      </c>
      <c r="K56" s="44"/>
      <c r="AU56" s="23" t="s">
        <v>93</v>
      </c>
    </row>
    <row r="57" spans="2:11" s="7" customFormat="1" ht="24.95" customHeight="1">
      <c r="B57" s="133"/>
      <c r="C57" s="134"/>
      <c r="D57" s="135" t="s">
        <v>527</v>
      </c>
      <c r="E57" s="136"/>
      <c r="F57" s="136"/>
      <c r="G57" s="136"/>
      <c r="H57" s="136"/>
      <c r="I57" s="137"/>
      <c r="J57" s="138">
        <f>J80</f>
        <v>0</v>
      </c>
      <c r="K57" s="139"/>
    </row>
    <row r="58" spans="2:11" s="7" customFormat="1" ht="24.95" customHeight="1">
      <c r="B58" s="133"/>
      <c r="C58" s="134"/>
      <c r="D58" s="135" t="s">
        <v>528</v>
      </c>
      <c r="E58" s="136"/>
      <c r="F58" s="136"/>
      <c r="G58" s="136"/>
      <c r="H58" s="136"/>
      <c r="I58" s="137"/>
      <c r="J58" s="138">
        <f>J88</f>
        <v>0</v>
      </c>
      <c r="K58" s="139"/>
    </row>
    <row r="59" spans="2:11" s="7" customFormat="1" ht="24.95" customHeight="1">
      <c r="B59" s="133"/>
      <c r="C59" s="134"/>
      <c r="D59" s="135" t="s">
        <v>529</v>
      </c>
      <c r="E59" s="136"/>
      <c r="F59" s="136"/>
      <c r="G59" s="136"/>
      <c r="H59" s="136"/>
      <c r="I59" s="137"/>
      <c r="J59" s="138">
        <f>J101</f>
        <v>0</v>
      </c>
      <c r="K59" s="139"/>
    </row>
    <row r="60" spans="2:11" s="1" customFormat="1" ht="21.75" customHeight="1">
      <c r="B60" s="40"/>
      <c r="C60" s="41"/>
      <c r="D60" s="41"/>
      <c r="E60" s="41"/>
      <c r="F60" s="41"/>
      <c r="G60" s="41"/>
      <c r="H60" s="41"/>
      <c r="I60" s="104"/>
      <c r="J60" s="41"/>
      <c r="K60" s="44"/>
    </row>
    <row r="61" spans="2:11" s="1" customFormat="1" ht="6.95" customHeight="1">
      <c r="B61" s="55"/>
      <c r="C61" s="56"/>
      <c r="D61" s="56"/>
      <c r="E61" s="56"/>
      <c r="F61" s="56"/>
      <c r="G61" s="56"/>
      <c r="H61" s="56"/>
      <c r="I61" s="125"/>
      <c r="J61" s="56"/>
      <c r="K61" s="57"/>
    </row>
    <row r="65" spans="2:12" s="1" customFormat="1" ht="6.95" customHeight="1">
      <c r="B65" s="58"/>
      <c r="C65" s="59"/>
      <c r="D65" s="59"/>
      <c r="E65" s="59"/>
      <c r="F65" s="59"/>
      <c r="G65" s="59"/>
      <c r="H65" s="59"/>
      <c r="I65" s="126"/>
      <c r="J65" s="59"/>
      <c r="K65" s="59"/>
      <c r="L65" s="40"/>
    </row>
    <row r="66" spans="2:12" s="1" customFormat="1" ht="36.95" customHeight="1">
      <c r="B66" s="40"/>
      <c r="C66" s="60" t="s">
        <v>97</v>
      </c>
      <c r="L66" s="40"/>
    </row>
    <row r="67" spans="2:12" s="1" customFormat="1" ht="6.95" customHeight="1">
      <c r="B67" s="40"/>
      <c r="L67" s="40"/>
    </row>
    <row r="68" spans="2:12" s="1" customFormat="1" ht="14.45" customHeight="1">
      <c r="B68" s="40"/>
      <c r="C68" s="62" t="s">
        <v>19</v>
      </c>
      <c r="L68" s="40"/>
    </row>
    <row r="69" spans="2:12" s="1" customFormat="1" ht="16.5" customHeight="1">
      <c r="B69" s="40"/>
      <c r="E69" s="348" t="str">
        <f>E7</f>
        <v>PLZEŇ - SILNICE III/18032 ULICE 17. LISTOPADU DOČASNÁ ÚPRAVA SMĚROVÉHO OBLOUKU</v>
      </c>
      <c r="F69" s="349"/>
      <c r="G69" s="349"/>
      <c r="H69" s="349"/>
      <c r="L69" s="40"/>
    </row>
    <row r="70" spans="2:12" s="1" customFormat="1" ht="14.45" customHeight="1">
      <c r="B70" s="40"/>
      <c r="C70" s="62" t="s">
        <v>137</v>
      </c>
      <c r="L70" s="40"/>
    </row>
    <row r="71" spans="2:12" s="1" customFormat="1" ht="17.25" customHeight="1">
      <c r="B71" s="40"/>
      <c r="E71" s="313" t="str">
        <f>E9</f>
        <v>SO 401 - VEŘEJNÉ OSVĚTLENÍ</v>
      </c>
      <c r="F71" s="347"/>
      <c r="G71" s="347"/>
      <c r="H71" s="347"/>
      <c r="L71" s="40"/>
    </row>
    <row r="72" spans="2:12" s="1" customFormat="1" ht="6.95" customHeight="1">
      <c r="B72" s="40"/>
      <c r="L72" s="40"/>
    </row>
    <row r="73" spans="2:12" s="1" customFormat="1" ht="18" customHeight="1">
      <c r="B73" s="40"/>
      <c r="C73" s="62" t="s">
        <v>23</v>
      </c>
      <c r="F73" s="147" t="str">
        <f>F12</f>
        <v xml:space="preserve"> </v>
      </c>
      <c r="I73" s="148" t="s">
        <v>25</v>
      </c>
      <c r="J73" s="66" t="str">
        <f>IF(J12="","",J12)</f>
        <v>22. 5. 2017</v>
      </c>
      <c r="L73" s="40"/>
    </row>
    <row r="74" spans="2:12" s="1" customFormat="1" ht="6.95" customHeight="1">
      <c r="B74" s="40"/>
      <c r="L74" s="40"/>
    </row>
    <row r="75" spans="2:12" s="1" customFormat="1" ht="15">
      <c r="B75" s="40"/>
      <c r="C75" s="62" t="s">
        <v>27</v>
      </c>
      <c r="F75" s="147" t="str">
        <f>E15</f>
        <v xml:space="preserve"> </v>
      </c>
      <c r="I75" s="148" t="s">
        <v>32</v>
      </c>
      <c r="J75" s="147" t="str">
        <f>E21</f>
        <v xml:space="preserve"> </v>
      </c>
      <c r="L75" s="40"/>
    </row>
    <row r="76" spans="2:12" s="1" customFormat="1" ht="14.45" customHeight="1">
      <c r="B76" s="40"/>
      <c r="C76" s="62" t="s">
        <v>30</v>
      </c>
      <c r="F76" s="147" t="str">
        <f>IF(E18="","",E18)</f>
        <v/>
      </c>
      <c r="L76" s="40"/>
    </row>
    <row r="77" spans="2:12" s="1" customFormat="1" ht="10.35" customHeight="1">
      <c r="B77" s="40"/>
      <c r="L77" s="40"/>
    </row>
    <row r="78" spans="2:20" s="9" customFormat="1" ht="29.25" customHeight="1">
      <c r="B78" s="149"/>
      <c r="C78" s="150" t="s">
        <v>98</v>
      </c>
      <c r="D78" s="151" t="s">
        <v>54</v>
      </c>
      <c r="E78" s="151" t="s">
        <v>50</v>
      </c>
      <c r="F78" s="151" t="s">
        <v>99</v>
      </c>
      <c r="G78" s="151" t="s">
        <v>100</v>
      </c>
      <c r="H78" s="151" t="s">
        <v>101</v>
      </c>
      <c r="I78" s="152" t="s">
        <v>102</v>
      </c>
      <c r="J78" s="151" t="s">
        <v>91</v>
      </c>
      <c r="K78" s="153" t="s">
        <v>103</v>
      </c>
      <c r="L78" s="149"/>
      <c r="M78" s="72" t="s">
        <v>104</v>
      </c>
      <c r="N78" s="73" t="s">
        <v>39</v>
      </c>
      <c r="O78" s="73" t="s">
        <v>105</v>
      </c>
      <c r="P78" s="73" t="s">
        <v>106</v>
      </c>
      <c r="Q78" s="73" t="s">
        <v>107</v>
      </c>
      <c r="R78" s="73" t="s">
        <v>108</v>
      </c>
      <c r="S78" s="73" t="s">
        <v>109</v>
      </c>
      <c r="T78" s="74" t="s">
        <v>110</v>
      </c>
    </row>
    <row r="79" spans="2:63" s="1" customFormat="1" ht="29.25" customHeight="1">
      <c r="B79" s="40"/>
      <c r="C79" s="76" t="s">
        <v>92</v>
      </c>
      <c r="J79" s="154">
        <f>BK79</f>
        <v>0</v>
      </c>
      <c r="L79" s="40"/>
      <c r="M79" s="75"/>
      <c r="N79" s="67"/>
      <c r="O79" s="67"/>
      <c r="P79" s="155">
        <f>P80+P88+P101</f>
        <v>0</v>
      </c>
      <c r="Q79" s="67"/>
      <c r="R79" s="155">
        <f>R80+R88+R101</f>
        <v>0</v>
      </c>
      <c r="S79" s="67"/>
      <c r="T79" s="156">
        <f>T80+T88+T101</f>
        <v>0</v>
      </c>
      <c r="AT79" s="23" t="s">
        <v>68</v>
      </c>
      <c r="AU79" s="23" t="s">
        <v>93</v>
      </c>
      <c r="BK79" s="157">
        <f>BK80+BK88+BK101</f>
        <v>0</v>
      </c>
    </row>
    <row r="80" spans="2:63" s="10" customFormat="1" ht="37.35" customHeight="1">
      <c r="B80" s="158"/>
      <c r="D80" s="159" t="s">
        <v>68</v>
      </c>
      <c r="E80" s="160" t="s">
        <v>530</v>
      </c>
      <c r="F80" s="160" t="s">
        <v>531</v>
      </c>
      <c r="I80" s="161"/>
      <c r="J80" s="162">
        <f>BK80</f>
        <v>0</v>
      </c>
      <c r="L80" s="158"/>
      <c r="M80" s="163"/>
      <c r="N80" s="164"/>
      <c r="O80" s="164"/>
      <c r="P80" s="165">
        <f>SUM(P81:P87)</f>
        <v>0</v>
      </c>
      <c r="Q80" s="164"/>
      <c r="R80" s="165">
        <f>SUM(R81:R87)</f>
        <v>0</v>
      </c>
      <c r="S80" s="164"/>
      <c r="T80" s="166">
        <f>SUM(T81:T87)</f>
        <v>0</v>
      </c>
      <c r="AR80" s="159" t="s">
        <v>74</v>
      </c>
      <c r="AT80" s="167" t="s">
        <v>68</v>
      </c>
      <c r="AU80" s="167" t="s">
        <v>69</v>
      </c>
      <c r="AY80" s="159" t="s">
        <v>114</v>
      </c>
      <c r="BK80" s="168">
        <f>SUM(BK81:BK87)</f>
        <v>0</v>
      </c>
    </row>
    <row r="81" spans="2:65" s="1" customFormat="1" ht="16.5" customHeight="1">
      <c r="B81" s="171"/>
      <c r="C81" s="172" t="s">
        <v>74</v>
      </c>
      <c r="D81" s="172" t="s">
        <v>117</v>
      </c>
      <c r="E81" s="173" t="s">
        <v>532</v>
      </c>
      <c r="F81" s="174" t="s">
        <v>533</v>
      </c>
      <c r="G81" s="175" t="s">
        <v>191</v>
      </c>
      <c r="H81" s="176">
        <v>175</v>
      </c>
      <c r="I81" s="177"/>
      <c r="J81" s="178">
        <f aca="true" t="shared" si="0" ref="J81:J87">ROUND(I81*H81,2)</f>
        <v>0</v>
      </c>
      <c r="K81" s="174" t="s">
        <v>5</v>
      </c>
      <c r="L81" s="40"/>
      <c r="M81" s="179" t="s">
        <v>5</v>
      </c>
      <c r="N81" s="180" t="s">
        <v>40</v>
      </c>
      <c r="O81" s="41"/>
      <c r="P81" s="181">
        <f aca="true" t="shared" si="1" ref="P81:P87">O81*H81</f>
        <v>0</v>
      </c>
      <c r="Q81" s="181">
        <v>0</v>
      </c>
      <c r="R81" s="181">
        <f aca="true" t="shared" si="2" ref="R81:R87">Q81*H81</f>
        <v>0</v>
      </c>
      <c r="S81" s="181">
        <v>0</v>
      </c>
      <c r="T81" s="182">
        <f aca="true" t="shared" si="3" ref="T81:T87">S81*H81</f>
        <v>0</v>
      </c>
      <c r="AR81" s="23" t="s">
        <v>133</v>
      </c>
      <c r="AT81" s="23" t="s">
        <v>117</v>
      </c>
      <c r="AU81" s="23" t="s">
        <v>74</v>
      </c>
      <c r="AY81" s="23" t="s">
        <v>114</v>
      </c>
      <c r="BE81" s="183">
        <f aca="true" t="shared" si="4" ref="BE81:BE87">IF(N81="základní",J81,0)</f>
        <v>0</v>
      </c>
      <c r="BF81" s="183">
        <f aca="true" t="shared" si="5" ref="BF81:BF87">IF(N81="snížená",J81,0)</f>
        <v>0</v>
      </c>
      <c r="BG81" s="183">
        <f aca="true" t="shared" si="6" ref="BG81:BG87">IF(N81="zákl. přenesená",J81,0)</f>
        <v>0</v>
      </c>
      <c r="BH81" s="183">
        <f aca="true" t="shared" si="7" ref="BH81:BH87">IF(N81="sníž. přenesená",J81,0)</f>
        <v>0</v>
      </c>
      <c r="BI81" s="183">
        <f aca="true" t="shared" si="8" ref="BI81:BI87">IF(N81="nulová",J81,0)</f>
        <v>0</v>
      </c>
      <c r="BJ81" s="23" t="s">
        <v>74</v>
      </c>
      <c r="BK81" s="183">
        <f aca="true" t="shared" si="9" ref="BK81:BK87">ROUND(I81*H81,2)</f>
        <v>0</v>
      </c>
      <c r="BL81" s="23" t="s">
        <v>133</v>
      </c>
      <c r="BM81" s="23" t="s">
        <v>79</v>
      </c>
    </row>
    <row r="82" spans="2:65" s="1" customFormat="1" ht="16.5" customHeight="1">
      <c r="B82" s="171"/>
      <c r="C82" s="172" t="s">
        <v>79</v>
      </c>
      <c r="D82" s="172" t="s">
        <v>117</v>
      </c>
      <c r="E82" s="173" t="s">
        <v>534</v>
      </c>
      <c r="F82" s="174" t="s">
        <v>535</v>
      </c>
      <c r="G82" s="175" t="s">
        <v>536</v>
      </c>
      <c r="H82" s="176">
        <v>5</v>
      </c>
      <c r="I82" s="177"/>
      <c r="J82" s="178">
        <f t="shared" si="0"/>
        <v>0</v>
      </c>
      <c r="K82" s="174" t="s">
        <v>5</v>
      </c>
      <c r="L82" s="40"/>
      <c r="M82" s="179" t="s">
        <v>5</v>
      </c>
      <c r="N82" s="180" t="s">
        <v>40</v>
      </c>
      <c r="O82" s="41"/>
      <c r="P82" s="181">
        <f t="shared" si="1"/>
        <v>0</v>
      </c>
      <c r="Q82" s="181">
        <v>0</v>
      </c>
      <c r="R82" s="181">
        <f t="shared" si="2"/>
        <v>0</v>
      </c>
      <c r="S82" s="181">
        <v>0</v>
      </c>
      <c r="T82" s="182">
        <f t="shared" si="3"/>
        <v>0</v>
      </c>
      <c r="AR82" s="23" t="s">
        <v>133</v>
      </c>
      <c r="AT82" s="23" t="s">
        <v>117</v>
      </c>
      <c r="AU82" s="23" t="s">
        <v>74</v>
      </c>
      <c r="AY82" s="23" t="s">
        <v>114</v>
      </c>
      <c r="BE82" s="183">
        <f t="shared" si="4"/>
        <v>0</v>
      </c>
      <c r="BF82" s="183">
        <f t="shared" si="5"/>
        <v>0</v>
      </c>
      <c r="BG82" s="183">
        <f t="shared" si="6"/>
        <v>0</v>
      </c>
      <c r="BH82" s="183">
        <f t="shared" si="7"/>
        <v>0</v>
      </c>
      <c r="BI82" s="183">
        <f t="shared" si="8"/>
        <v>0</v>
      </c>
      <c r="BJ82" s="23" t="s">
        <v>74</v>
      </c>
      <c r="BK82" s="183">
        <f t="shared" si="9"/>
        <v>0</v>
      </c>
      <c r="BL82" s="23" t="s">
        <v>133</v>
      </c>
      <c r="BM82" s="23" t="s">
        <v>133</v>
      </c>
    </row>
    <row r="83" spans="2:65" s="1" customFormat="1" ht="16.5" customHeight="1">
      <c r="B83" s="171"/>
      <c r="C83" s="172" t="s">
        <v>127</v>
      </c>
      <c r="D83" s="172" t="s">
        <v>117</v>
      </c>
      <c r="E83" s="173" t="s">
        <v>537</v>
      </c>
      <c r="F83" s="174" t="s">
        <v>538</v>
      </c>
      <c r="G83" s="175" t="s">
        <v>536</v>
      </c>
      <c r="H83" s="176">
        <v>2</v>
      </c>
      <c r="I83" s="177"/>
      <c r="J83" s="178">
        <f t="shared" si="0"/>
        <v>0</v>
      </c>
      <c r="K83" s="174" t="s">
        <v>5</v>
      </c>
      <c r="L83" s="40"/>
      <c r="M83" s="179" t="s">
        <v>5</v>
      </c>
      <c r="N83" s="180" t="s">
        <v>40</v>
      </c>
      <c r="O83" s="41"/>
      <c r="P83" s="181">
        <f t="shared" si="1"/>
        <v>0</v>
      </c>
      <c r="Q83" s="181">
        <v>0</v>
      </c>
      <c r="R83" s="181">
        <f t="shared" si="2"/>
        <v>0</v>
      </c>
      <c r="S83" s="181">
        <v>0</v>
      </c>
      <c r="T83" s="182">
        <f t="shared" si="3"/>
        <v>0</v>
      </c>
      <c r="AR83" s="23" t="s">
        <v>133</v>
      </c>
      <c r="AT83" s="23" t="s">
        <v>117</v>
      </c>
      <c r="AU83" s="23" t="s">
        <v>74</v>
      </c>
      <c r="AY83" s="23" t="s">
        <v>114</v>
      </c>
      <c r="BE83" s="183">
        <f t="shared" si="4"/>
        <v>0</v>
      </c>
      <c r="BF83" s="183">
        <f t="shared" si="5"/>
        <v>0</v>
      </c>
      <c r="BG83" s="183">
        <f t="shared" si="6"/>
        <v>0</v>
      </c>
      <c r="BH83" s="183">
        <f t="shared" si="7"/>
        <v>0</v>
      </c>
      <c r="BI83" s="183">
        <f t="shared" si="8"/>
        <v>0</v>
      </c>
      <c r="BJ83" s="23" t="s">
        <v>74</v>
      </c>
      <c r="BK83" s="183">
        <f t="shared" si="9"/>
        <v>0</v>
      </c>
      <c r="BL83" s="23" t="s">
        <v>133</v>
      </c>
      <c r="BM83" s="23" t="s">
        <v>173</v>
      </c>
    </row>
    <row r="84" spans="2:65" s="1" customFormat="1" ht="16.5" customHeight="1">
      <c r="B84" s="171"/>
      <c r="C84" s="172" t="s">
        <v>133</v>
      </c>
      <c r="D84" s="172" t="s">
        <v>117</v>
      </c>
      <c r="E84" s="173" t="s">
        <v>539</v>
      </c>
      <c r="F84" s="174" t="s">
        <v>540</v>
      </c>
      <c r="G84" s="175" t="s">
        <v>536</v>
      </c>
      <c r="H84" s="176">
        <v>2</v>
      </c>
      <c r="I84" s="177"/>
      <c r="J84" s="178">
        <f t="shared" si="0"/>
        <v>0</v>
      </c>
      <c r="K84" s="174" t="s">
        <v>5</v>
      </c>
      <c r="L84" s="40"/>
      <c r="M84" s="179" t="s">
        <v>5</v>
      </c>
      <c r="N84" s="180" t="s">
        <v>40</v>
      </c>
      <c r="O84" s="41"/>
      <c r="P84" s="181">
        <f t="shared" si="1"/>
        <v>0</v>
      </c>
      <c r="Q84" s="181">
        <v>0</v>
      </c>
      <c r="R84" s="181">
        <f t="shared" si="2"/>
        <v>0</v>
      </c>
      <c r="S84" s="181">
        <v>0</v>
      </c>
      <c r="T84" s="182">
        <f t="shared" si="3"/>
        <v>0</v>
      </c>
      <c r="AR84" s="23" t="s">
        <v>133</v>
      </c>
      <c r="AT84" s="23" t="s">
        <v>117</v>
      </c>
      <c r="AU84" s="23" t="s">
        <v>74</v>
      </c>
      <c r="AY84" s="23" t="s">
        <v>114</v>
      </c>
      <c r="BE84" s="183">
        <f t="shared" si="4"/>
        <v>0</v>
      </c>
      <c r="BF84" s="183">
        <f t="shared" si="5"/>
        <v>0</v>
      </c>
      <c r="BG84" s="183">
        <f t="shared" si="6"/>
        <v>0</v>
      </c>
      <c r="BH84" s="183">
        <f t="shared" si="7"/>
        <v>0</v>
      </c>
      <c r="BI84" s="183">
        <f t="shared" si="8"/>
        <v>0</v>
      </c>
      <c r="BJ84" s="23" t="s">
        <v>74</v>
      </c>
      <c r="BK84" s="183">
        <f t="shared" si="9"/>
        <v>0</v>
      </c>
      <c r="BL84" s="23" t="s">
        <v>133</v>
      </c>
      <c r="BM84" s="23" t="s">
        <v>183</v>
      </c>
    </row>
    <row r="85" spans="2:65" s="1" customFormat="1" ht="16.5" customHeight="1">
      <c r="B85" s="171"/>
      <c r="C85" s="172" t="s">
        <v>113</v>
      </c>
      <c r="D85" s="172" t="s">
        <v>117</v>
      </c>
      <c r="E85" s="173" t="s">
        <v>541</v>
      </c>
      <c r="F85" s="174" t="s">
        <v>542</v>
      </c>
      <c r="G85" s="175" t="s">
        <v>536</v>
      </c>
      <c r="H85" s="176">
        <v>2</v>
      </c>
      <c r="I85" s="177"/>
      <c r="J85" s="178">
        <f t="shared" si="0"/>
        <v>0</v>
      </c>
      <c r="K85" s="174" t="s">
        <v>5</v>
      </c>
      <c r="L85" s="40"/>
      <c r="M85" s="179" t="s">
        <v>5</v>
      </c>
      <c r="N85" s="180" t="s">
        <v>40</v>
      </c>
      <c r="O85" s="41"/>
      <c r="P85" s="181">
        <f t="shared" si="1"/>
        <v>0</v>
      </c>
      <c r="Q85" s="181">
        <v>0</v>
      </c>
      <c r="R85" s="181">
        <f t="shared" si="2"/>
        <v>0</v>
      </c>
      <c r="S85" s="181">
        <v>0</v>
      </c>
      <c r="T85" s="182">
        <f t="shared" si="3"/>
        <v>0</v>
      </c>
      <c r="AR85" s="23" t="s">
        <v>133</v>
      </c>
      <c r="AT85" s="23" t="s">
        <v>117</v>
      </c>
      <c r="AU85" s="23" t="s">
        <v>74</v>
      </c>
      <c r="AY85" s="23" t="s">
        <v>114</v>
      </c>
      <c r="BE85" s="183">
        <f t="shared" si="4"/>
        <v>0</v>
      </c>
      <c r="BF85" s="183">
        <f t="shared" si="5"/>
        <v>0</v>
      </c>
      <c r="BG85" s="183">
        <f t="shared" si="6"/>
        <v>0</v>
      </c>
      <c r="BH85" s="183">
        <f t="shared" si="7"/>
        <v>0</v>
      </c>
      <c r="BI85" s="183">
        <f t="shared" si="8"/>
        <v>0</v>
      </c>
      <c r="BJ85" s="23" t="s">
        <v>74</v>
      </c>
      <c r="BK85" s="183">
        <f t="shared" si="9"/>
        <v>0</v>
      </c>
      <c r="BL85" s="23" t="s">
        <v>133</v>
      </c>
      <c r="BM85" s="23" t="s">
        <v>194</v>
      </c>
    </row>
    <row r="86" spans="2:65" s="1" customFormat="1" ht="16.5" customHeight="1">
      <c r="B86" s="171"/>
      <c r="C86" s="172" t="s">
        <v>173</v>
      </c>
      <c r="D86" s="172" t="s">
        <v>117</v>
      </c>
      <c r="E86" s="173" t="s">
        <v>543</v>
      </c>
      <c r="F86" s="174" t="s">
        <v>544</v>
      </c>
      <c r="G86" s="175" t="s">
        <v>536</v>
      </c>
      <c r="H86" s="176">
        <v>4</v>
      </c>
      <c r="I86" s="177"/>
      <c r="J86" s="178">
        <f t="shared" si="0"/>
        <v>0</v>
      </c>
      <c r="K86" s="174" t="s">
        <v>5</v>
      </c>
      <c r="L86" s="40"/>
      <c r="M86" s="179" t="s">
        <v>5</v>
      </c>
      <c r="N86" s="180" t="s">
        <v>40</v>
      </c>
      <c r="O86" s="41"/>
      <c r="P86" s="181">
        <f t="shared" si="1"/>
        <v>0</v>
      </c>
      <c r="Q86" s="181">
        <v>0</v>
      </c>
      <c r="R86" s="181">
        <f t="shared" si="2"/>
        <v>0</v>
      </c>
      <c r="S86" s="181">
        <v>0</v>
      </c>
      <c r="T86" s="182">
        <f t="shared" si="3"/>
        <v>0</v>
      </c>
      <c r="AR86" s="23" t="s">
        <v>133</v>
      </c>
      <c r="AT86" s="23" t="s">
        <v>117</v>
      </c>
      <c r="AU86" s="23" t="s">
        <v>74</v>
      </c>
      <c r="AY86" s="23" t="s">
        <v>114</v>
      </c>
      <c r="BE86" s="183">
        <f t="shared" si="4"/>
        <v>0</v>
      </c>
      <c r="BF86" s="183">
        <f t="shared" si="5"/>
        <v>0</v>
      </c>
      <c r="BG86" s="183">
        <f t="shared" si="6"/>
        <v>0</v>
      </c>
      <c r="BH86" s="183">
        <f t="shared" si="7"/>
        <v>0</v>
      </c>
      <c r="BI86" s="183">
        <f t="shared" si="8"/>
        <v>0</v>
      </c>
      <c r="BJ86" s="23" t="s">
        <v>74</v>
      </c>
      <c r="BK86" s="183">
        <f t="shared" si="9"/>
        <v>0</v>
      </c>
      <c r="BL86" s="23" t="s">
        <v>133</v>
      </c>
      <c r="BM86" s="23" t="s">
        <v>206</v>
      </c>
    </row>
    <row r="87" spans="2:65" s="1" customFormat="1" ht="16.5" customHeight="1">
      <c r="B87" s="171"/>
      <c r="C87" s="172" t="s">
        <v>178</v>
      </c>
      <c r="D87" s="172" t="s">
        <v>117</v>
      </c>
      <c r="E87" s="173" t="s">
        <v>545</v>
      </c>
      <c r="F87" s="174" t="s">
        <v>546</v>
      </c>
      <c r="G87" s="175" t="s">
        <v>536</v>
      </c>
      <c r="H87" s="176">
        <v>2</v>
      </c>
      <c r="I87" s="177"/>
      <c r="J87" s="178">
        <f t="shared" si="0"/>
        <v>0</v>
      </c>
      <c r="K87" s="174" t="s">
        <v>5</v>
      </c>
      <c r="L87" s="40"/>
      <c r="M87" s="179" t="s">
        <v>5</v>
      </c>
      <c r="N87" s="180" t="s">
        <v>40</v>
      </c>
      <c r="O87" s="41"/>
      <c r="P87" s="181">
        <f t="shared" si="1"/>
        <v>0</v>
      </c>
      <c r="Q87" s="181">
        <v>0</v>
      </c>
      <c r="R87" s="181">
        <f t="shared" si="2"/>
        <v>0</v>
      </c>
      <c r="S87" s="181">
        <v>0</v>
      </c>
      <c r="T87" s="182">
        <f t="shared" si="3"/>
        <v>0</v>
      </c>
      <c r="AR87" s="23" t="s">
        <v>133</v>
      </c>
      <c r="AT87" s="23" t="s">
        <v>117</v>
      </c>
      <c r="AU87" s="23" t="s">
        <v>74</v>
      </c>
      <c r="AY87" s="23" t="s">
        <v>114</v>
      </c>
      <c r="BE87" s="183">
        <f t="shared" si="4"/>
        <v>0</v>
      </c>
      <c r="BF87" s="183">
        <f t="shared" si="5"/>
        <v>0</v>
      </c>
      <c r="BG87" s="183">
        <f t="shared" si="6"/>
        <v>0</v>
      </c>
      <c r="BH87" s="183">
        <f t="shared" si="7"/>
        <v>0</v>
      </c>
      <c r="BI87" s="183">
        <f t="shared" si="8"/>
        <v>0</v>
      </c>
      <c r="BJ87" s="23" t="s">
        <v>74</v>
      </c>
      <c r="BK87" s="183">
        <f t="shared" si="9"/>
        <v>0</v>
      </c>
      <c r="BL87" s="23" t="s">
        <v>133</v>
      </c>
      <c r="BM87" s="23" t="s">
        <v>216</v>
      </c>
    </row>
    <row r="88" spans="2:63" s="10" customFormat="1" ht="37.35" customHeight="1">
      <c r="B88" s="158"/>
      <c r="D88" s="159" t="s">
        <v>68</v>
      </c>
      <c r="E88" s="160" t="s">
        <v>547</v>
      </c>
      <c r="F88" s="160" t="s">
        <v>548</v>
      </c>
      <c r="I88" s="161"/>
      <c r="J88" s="162">
        <f>BK88</f>
        <v>0</v>
      </c>
      <c r="L88" s="158"/>
      <c r="M88" s="163"/>
      <c r="N88" s="164"/>
      <c r="O88" s="164"/>
      <c r="P88" s="165">
        <f>SUM(P89:P100)</f>
        <v>0</v>
      </c>
      <c r="Q88" s="164"/>
      <c r="R88" s="165">
        <f>SUM(R89:R100)</f>
        <v>0</v>
      </c>
      <c r="S88" s="164"/>
      <c r="T88" s="166">
        <f>SUM(T89:T100)</f>
        <v>0</v>
      </c>
      <c r="AR88" s="159" t="s">
        <v>74</v>
      </c>
      <c r="AT88" s="167" t="s">
        <v>68</v>
      </c>
      <c r="AU88" s="167" t="s">
        <v>69</v>
      </c>
      <c r="AY88" s="159" t="s">
        <v>114</v>
      </c>
      <c r="BK88" s="168">
        <f>SUM(BK89:BK100)</f>
        <v>0</v>
      </c>
    </row>
    <row r="89" spans="2:65" s="1" customFormat="1" ht="16.5" customHeight="1">
      <c r="B89" s="171"/>
      <c r="C89" s="172" t="s">
        <v>74</v>
      </c>
      <c r="D89" s="172" t="s">
        <v>117</v>
      </c>
      <c r="E89" s="173" t="s">
        <v>549</v>
      </c>
      <c r="F89" s="174" t="s">
        <v>550</v>
      </c>
      <c r="G89" s="175" t="s">
        <v>191</v>
      </c>
      <c r="H89" s="176">
        <v>20</v>
      </c>
      <c r="I89" s="177"/>
      <c r="J89" s="178">
        <f aca="true" t="shared" si="10" ref="J89:J100">ROUND(I89*H89,2)</f>
        <v>0</v>
      </c>
      <c r="K89" s="174" t="s">
        <v>5</v>
      </c>
      <c r="L89" s="40"/>
      <c r="M89" s="179" t="s">
        <v>5</v>
      </c>
      <c r="N89" s="180" t="s">
        <v>40</v>
      </c>
      <c r="O89" s="41"/>
      <c r="P89" s="181">
        <f aca="true" t="shared" si="11" ref="P89:P100">O89*H89</f>
        <v>0</v>
      </c>
      <c r="Q89" s="181">
        <v>0</v>
      </c>
      <c r="R89" s="181">
        <f aca="true" t="shared" si="12" ref="R89:R100">Q89*H89</f>
        <v>0</v>
      </c>
      <c r="S89" s="181">
        <v>0</v>
      </c>
      <c r="T89" s="182">
        <f aca="true" t="shared" si="13" ref="T89:T100">S89*H89</f>
        <v>0</v>
      </c>
      <c r="AR89" s="23" t="s">
        <v>133</v>
      </c>
      <c r="AT89" s="23" t="s">
        <v>117</v>
      </c>
      <c r="AU89" s="23" t="s">
        <v>74</v>
      </c>
      <c r="AY89" s="23" t="s">
        <v>114</v>
      </c>
      <c r="BE89" s="183">
        <f aca="true" t="shared" si="14" ref="BE89:BE100">IF(N89="základní",J89,0)</f>
        <v>0</v>
      </c>
      <c r="BF89" s="183">
        <f aca="true" t="shared" si="15" ref="BF89:BF100">IF(N89="snížená",J89,0)</f>
        <v>0</v>
      </c>
      <c r="BG89" s="183">
        <f aca="true" t="shared" si="16" ref="BG89:BG100">IF(N89="zákl. přenesená",J89,0)</f>
        <v>0</v>
      </c>
      <c r="BH89" s="183">
        <f aca="true" t="shared" si="17" ref="BH89:BH100">IF(N89="sníž. přenesená",J89,0)</f>
        <v>0</v>
      </c>
      <c r="BI89" s="183">
        <f aca="true" t="shared" si="18" ref="BI89:BI100">IF(N89="nulová",J89,0)</f>
        <v>0</v>
      </c>
      <c r="BJ89" s="23" t="s">
        <v>74</v>
      </c>
      <c r="BK89" s="183">
        <f aca="true" t="shared" si="19" ref="BK89:BK100">ROUND(I89*H89,2)</f>
        <v>0</v>
      </c>
      <c r="BL89" s="23" t="s">
        <v>133</v>
      </c>
      <c r="BM89" s="23" t="s">
        <v>226</v>
      </c>
    </row>
    <row r="90" spans="2:65" s="1" customFormat="1" ht="16.5" customHeight="1">
      <c r="B90" s="171"/>
      <c r="C90" s="172" t="s">
        <v>79</v>
      </c>
      <c r="D90" s="172" t="s">
        <v>117</v>
      </c>
      <c r="E90" s="173" t="s">
        <v>551</v>
      </c>
      <c r="F90" s="174" t="s">
        <v>552</v>
      </c>
      <c r="G90" s="175" t="s">
        <v>191</v>
      </c>
      <c r="H90" s="176">
        <v>185</v>
      </c>
      <c r="I90" s="177"/>
      <c r="J90" s="178">
        <f t="shared" si="10"/>
        <v>0</v>
      </c>
      <c r="K90" s="174" t="s">
        <v>5</v>
      </c>
      <c r="L90" s="40"/>
      <c r="M90" s="179" t="s">
        <v>5</v>
      </c>
      <c r="N90" s="180" t="s">
        <v>40</v>
      </c>
      <c r="O90" s="41"/>
      <c r="P90" s="181">
        <f t="shared" si="11"/>
        <v>0</v>
      </c>
      <c r="Q90" s="181">
        <v>0</v>
      </c>
      <c r="R90" s="181">
        <f t="shared" si="12"/>
        <v>0</v>
      </c>
      <c r="S90" s="181">
        <v>0</v>
      </c>
      <c r="T90" s="182">
        <f t="shared" si="13"/>
        <v>0</v>
      </c>
      <c r="AR90" s="23" t="s">
        <v>133</v>
      </c>
      <c r="AT90" s="23" t="s">
        <v>117</v>
      </c>
      <c r="AU90" s="23" t="s">
        <v>74</v>
      </c>
      <c r="AY90" s="23" t="s">
        <v>114</v>
      </c>
      <c r="BE90" s="183">
        <f t="shared" si="14"/>
        <v>0</v>
      </c>
      <c r="BF90" s="183">
        <f t="shared" si="15"/>
        <v>0</v>
      </c>
      <c r="BG90" s="183">
        <f t="shared" si="16"/>
        <v>0</v>
      </c>
      <c r="BH90" s="183">
        <f t="shared" si="17"/>
        <v>0</v>
      </c>
      <c r="BI90" s="183">
        <f t="shared" si="18"/>
        <v>0</v>
      </c>
      <c r="BJ90" s="23" t="s">
        <v>74</v>
      </c>
      <c r="BK90" s="183">
        <f t="shared" si="19"/>
        <v>0</v>
      </c>
      <c r="BL90" s="23" t="s">
        <v>133</v>
      </c>
      <c r="BM90" s="23" t="s">
        <v>238</v>
      </c>
    </row>
    <row r="91" spans="2:65" s="1" customFormat="1" ht="16.5" customHeight="1">
      <c r="B91" s="171"/>
      <c r="C91" s="172" t="s">
        <v>127</v>
      </c>
      <c r="D91" s="172" t="s">
        <v>117</v>
      </c>
      <c r="E91" s="173" t="s">
        <v>553</v>
      </c>
      <c r="F91" s="174" t="s">
        <v>554</v>
      </c>
      <c r="G91" s="175" t="s">
        <v>536</v>
      </c>
      <c r="H91" s="176">
        <v>5</v>
      </c>
      <c r="I91" s="177"/>
      <c r="J91" s="178">
        <f t="shared" si="10"/>
        <v>0</v>
      </c>
      <c r="K91" s="174" t="s">
        <v>5</v>
      </c>
      <c r="L91" s="40"/>
      <c r="M91" s="179" t="s">
        <v>5</v>
      </c>
      <c r="N91" s="180" t="s">
        <v>40</v>
      </c>
      <c r="O91" s="41"/>
      <c r="P91" s="181">
        <f t="shared" si="11"/>
        <v>0</v>
      </c>
      <c r="Q91" s="181">
        <v>0</v>
      </c>
      <c r="R91" s="181">
        <f t="shared" si="12"/>
        <v>0</v>
      </c>
      <c r="S91" s="181">
        <v>0</v>
      </c>
      <c r="T91" s="182">
        <f t="shared" si="13"/>
        <v>0</v>
      </c>
      <c r="AR91" s="23" t="s">
        <v>133</v>
      </c>
      <c r="AT91" s="23" t="s">
        <v>117</v>
      </c>
      <c r="AU91" s="23" t="s">
        <v>74</v>
      </c>
      <c r="AY91" s="23" t="s">
        <v>114</v>
      </c>
      <c r="BE91" s="183">
        <f t="shared" si="14"/>
        <v>0</v>
      </c>
      <c r="BF91" s="183">
        <f t="shared" si="15"/>
        <v>0</v>
      </c>
      <c r="BG91" s="183">
        <f t="shared" si="16"/>
        <v>0</v>
      </c>
      <c r="BH91" s="183">
        <f t="shared" si="17"/>
        <v>0</v>
      </c>
      <c r="BI91" s="183">
        <f t="shared" si="18"/>
        <v>0</v>
      </c>
      <c r="BJ91" s="23" t="s">
        <v>74</v>
      </c>
      <c r="BK91" s="183">
        <f t="shared" si="19"/>
        <v>0</v>
      </c>
      <c r="BL91" s="23" t="s">
        <v>133</v>
      </c>
      <c r="BM91" s="23" t="s">
        <v>250</v>
      </c>
    </row>
    <row r="92" spans="2:65" s="1" customFormat="1" ht="16.5" customHeight="1">
      <c r="B92" s="171"/>
      <c r="C92" s="172" t="s">
        <v>133</v>
      </c>
      <c r="D92" s="172" t="s">
        <v>117</v>
      </c>
      <c r="E92" s="173" t="s">
        <v>555</v>
      </c>
      <c r="F92" s="174" t="s">
        <v>556</v>
      </c>
      <c r="G92" s="175" t="s">
        <v>536</v>
      </c>
      <c r="H92" s="176">
        <v>4</v>
      </c>
      <c r="I92" s="177"/>
      <c r="J92" s="178">
        <f t="shared" si="10"/>
        <v>0</v>
      </c>
      <c r="K92" s="174" t="s">
        <v>5</v>
      </c>
      <c r="L92" s="40"/>
      <c r="M92" s="179" t="s">
        <v>5</v>
      </c>
      <c r="N92" s="180" t="s">
        <v>40</v>
      </c>
      <c r="O92" s="41"/>
      <c r="P92" s="181">
        <f t="shared" si="11"/>
        <v>0</v>
      </c>
      <c r="Q92" s="181">
        <v>0</v>
      </c>
      <c r="R92" s="181">
        <f t="shared" si="12"/>
        <v>0</v>
      </c>
      <c r="S92" s="181">
        <v>0</v>
      </c>
      <c r="T92" s="182">
        <f t="shared" si="13"/>
        <v>0</v>
      </c>
      <c r="AR92" s="23" t="s">
        <v>133</v>
      </c>
      <c r="AT92" s="23" t="s">
        <v>117</v>
      </c>
      <c r="AU92" s="23" t="s">
        <v>74</v>
      </c>
      <c r="AY92" s="23" t="s">
        <v>114</v>
      </c>
      <c r="BE92" s="183">
        <f t="shared" si="14"/>
        <v>0</v>
      </c>
      <c r="BF92" s="183">
        <f t="shared" si="15"/>
        <v>0</v>
      </c>
      <c r="BG92" s="183">
        <f t="shared" si="16"/>
        <v>0</v>
      </c>
      <c r="BH92" s="183">
        <f t="shared" si="17"/>
        <v>0</v>
      </c>
      <c r="BI92" s="183">
        <f t="shared" si="18"/>
        <v>0</v>
      </c>
      <c r="BJ92" s="23" t="s">
        <v>74</v>
      </c>
      <c r="BK92" s="183">
        <f t="shared" si="19"/>
        <v>0</v>
      </c>
      <c r="BL92" s="23" t="s">
        <v>133</v>
      </c>
      <c r="BM92" s="23" t="s">
        <v>260</v>
      </c>
    </row>
    <row r="93" spans="2:65" s="1" customFormat="1" ht="16.5" customHeight="1">
      <c r="B93" s="171"/>
      <c r="C93" s="172" t="s">
        <v>113</v>
      </c>
      <c r="D93" s="172" t="s">
        <v>117</v>
      </c>
      <c r="E93" s="173" t="s">
        <v>557</v>
      </c>
      <c r="F93" s="174" t="s">
        <v>558</v>
      </c>
      <c r="G93" s="175" t="s">
        <v>536</v>
      </c>
      <c r="H93" s="176">
        <v>2</v>
      </c>
      <c r="I93" s="177"/>
      <c r="J93" s="178">
        <f t="shared" si="10"/>
        <v>0</v>
      </c>
      <c r="K93" s="174" t="s">
        <v>5</v>
      </c>
      <c r="L93" s="40"/>
      <c r="M93" s="179" t="s">
        <v>5</v>
      </c>
      <c r="N93" s="180" t="s">
        <v>40</v>
      </c>
      <c r="O93" s="41"/>
      <c r="P93" s="181">
        <f t="shared" si="11"/>
        <v>0</v>
      </c>
      <c r="Q93" s="181">
        <v>0</v>
      </c>
      <c r="R93" s="181">
        <f t="shared" si="12"/>
        <v>0</v>
      </c>
      <c r="S93" s="181">
        <v>0</v>
      </c>
      <c r="T93" s="182">
        <f t="shared" si="13"/>
        <v>0</v>
      </c>
      <c r="AR93" s="23" t="s">
        <v>133</v>
      </c>
      <c r="AT93" s="23" t="s">
        <v>117</v>
      </c>
      <c r="AU93" s="23" t="s">
        <v>74</v>
      </c>
      <c r="AY93" s="23" t="s">
        <v>114</v>
      </c>
      <c r="BE93" s="183">
        <f t="shared" si="14"/>
        <v>0</v>
      </c>
      <c r="BF93" s="183">
        <f t="shared" si="15"/>
        <v>0</v>
      </c>
      <c r="BG93" s="183">
        <f t="shared" si="16"/>
        <v>0</v>
      </c>
      <c r="BH93" s="183">
        <f t="shared" si="17"/>
        <v>0</v>
      </c>
      <c r="BI93" s="183">
        <f t="shared" si="18"/>
        <v>0</v>
      </c>
      <c r="BJ93" s="23" t="s">
        <v>74</v>
      </c>
      <c r="BK93" s="183">
        <f t="shared" si="19"/>
        <v>0</v>
      </c>
      <c r="BL93" s="23" t="s">
        <v>133</v>
      </c>
      <c r="BM93" s="23" t="s">
        <v>272</v>
      </c>
    </row>
    <row r="94" spans="2:65" s="1" customFormat="1" ht="16.5" customHeight="1">
      <c r="B94" s="171"/>
      <c r="C94" s="172" t="s">
        <v>173</v>
      </c>
      <c r="D94" s="172" t="s">
        <v>117</v>
      </c>
      <c r="E94" s="173" t="s">
        <v>559</v>
      </c>
      <c r="F94" s="174" t="s">
        <v>560</v>
      </c>
      <c r="G94" s="175" t="s">
        <v>536</v>
      </c>
      <c r="H94" s="176">
        <v>2</v>
      </c>
      <c r="I94" s="177"/>
      <c r="J94" s="178">
        <f t="shared" si="10"/>
        <v>0</v>
      </c>
      <c r="K94" s="174" t="s">
        <v>5</v>
      </c>
      <c r="L94" s="40"/>
      <c r="M94" s="179" t="s">
        <v>5</v>
      </c>
      <c r="N94" s="180" t="s">
        <v>40</v>
      </c>
      <c r="O94" s="41"/>
      <c r="P94" s="181">
        <f t="shared" si="11"/>
        <v>0</v>
      </c>
      <c r="Q94" s="181">
        <v>0</v>
      </c>
      <c r="R94" s="181">
        <f t="shared" si="12"/>
        <v>0</v>
      </c>
      <c r="S94" s="181">
        <v>0</v>
      </c>
      <c r="T94" s="182">
        <f t="shared" si="13"/>
        <v>0</v>
      </c>
      <c r="AR94" s="23" t="s">
        <v>133</v>
      </c>
      <c r="AT94" s="23" t="s">
        <v>117</v>
      </c>
      <c r="AU94" s="23" t="s">
        <v>74</v>
      </c>
      <c r="AY94" s="23" t="s">
        <v>114</v>
      </c>
      <c r="BE94" s="183">
        <f t="shared" si="14"/>
        <v>0</v>
      </c>
      <c r="BF94" s="183">
        <f t="shared" si="15"/>
        <v>0</v>
      </c>
      <c r="BG94" s="183">
        <f t="shared" si="16"/>
        <v>0</v>
      </c>
      <c r="BH94" s="183">
        <f t="shared" si="17"/>
        <v>0</v>
      </c>
      <c r="BI94" s="183">
        <f t="shared" si="18"/>
        <v>0</v>
      </c>
      <c r="BJ94" s="23" t="s">
        <v>74</v>
      </c>
      <c r="BK94" s="183">
        <f t="shared" si="19"/>
        <v>0</v>
      </c>
      <c r="BL94" s="23" t="s">
        <v>133</v>
      </c>
      <c r="BM94" s="23" t="s">
        <v>282</v>
      </c>
    </row>
    <row r="95" spans="2:65" s="1" customFormat="1" ht="16.5" customHeight="1">
      <c r="B95" s="171"/>
      <c r="C95" s="172" t="s">
        <v>178</v>
      </c>
      <c r="D95" s="172" t="s">
        <v>117</v>
      </c>
      <c r="E95" s="173" t="s">
        <v>561</v>
      </c>
      <c r="F95" s="174" t="s">
        <v>562</v>
      </c>
      <c r="G95" s="175" t="s">
        <v>536</v>
      </c>
      <c r="H95" s="176">
        <v>2</v>
      </c>
      <c r="I95" s="177"/>
      <c r="J95" s="178">
        <f t="shared" si="10"/>
        <v>0</v>
      </c>
      <c r="K95" s="174" t="s">
        <v>5</v>
      </c>
      <c r="L95" s="40"/>
      <c r="M95" s="179" t="s">
        <v>5</v>
      </c>
      <c r="N95" s="180" t="s">
        <v>40</v>
      </c>
      <c r="O95" s="41"/>
      <c r="P95" s="181">
        <f t="shared" si="11"/>
        <v>0</v>
      </c>
      <c r="Q95" s="181">
        <v>0</v>
      </c>
      <c r="R95" s="181">
        <f t="shared" si="12"/>
        <v>0</v>
      </c>
      <c r="S95" s="181">
        <v>0</v>
      </c>
      <c r="T95" s="182">
        <f t="shared" si="13"/>
        <v>0</v>
      </c>
      <c r="AR95" s="23" t="s">
        <v>133</v>
      </c>
      <c r="AT95" s="23" t="s">
        <v>117</v>
      </c>
      <c r="AU95" s="23" t="s">
        <v>74</v>
      </c>
      <c r="AY95" s="23" t="s">
        <v>114</v>
      </c>
      <c r="BE95" s="183">
        <f t="shared" si="14"/>
        <v>0</v>
      </c>
      <c r="BF95" s="183">
        <f t="shared" si="15"/>
        <v>0</v>
      </c>
      <c r="BG95" s="183">
        <f t="shared" si="16"/>
        <v>0</v>
      </c>
      <c r="BH95" s="183">
        <f t="shared" si="17"/>
        <v>0</v>
      </c>
      <c r="BI95" s="183">
        <f t="shared" si="18"/>
        <v>0</v>
      </c>
      <c r="BJ95" s="23" t="s">
        <v>74</v>
      </c>
      <c r="BK95" s="183">
        <f t="shared" si="19"/>
        <v>0</v>
      </c>
      <c r="BL95" s="23" t="s">
        <v>133</v>
      </c>
      <c r="BM95" s="23" t="s">
        <v>267</v>
      </c>
    </row>
    <row r="96" spans="2:65" s="1" customFormat="1" ht="16.5" customHeight="1">
      <c r="B96" s="171"/>
      <c r="C96" s="172" t="s">
        <v>183</v>
      </c>
      <c r="D96" s="172" t="s">
        <v>117</v>
      </c>
      <c r="E96" s="173" t="s">
        <v>563</v>
      </c>
      <c r="F96" s="174" t="s">
        <v>564</v>
      </c>
      <c r="G96" s="175" t="s">
        <v>536</v>
      </c>
      <c r="H96" s="176">
        <v>2</v>
      </c>
      <c r="I96" s="177"/>
      <c r="J96" s="178">
        <f t="shared" si="10"/>
        <v>0</v>
      </c>
      <c r="K96" s="174" t="s">
        <v>5</v>
      </c>
      <c r="L96" s="40"/>
      <c r="M96" s="179" t="s">
        <v>5</v>
      </c>
      <c r="N96" s="180" t="s">
        <v>40</v>
      </c>
      <c r="O96" s="41"/>
      <c r="P96" s="181">
        <f t="shared" si="11"/>
        <v>0</v>
      </c>
      <c r="Q96" s="181">
        <v>0</v>
      </c>
      <c r="R96" s="181">
        <f t="shared" si="12"/>
        <v>0</v>
      </c>
      <c r="S96" s="181">
        <v>0</v>
      </c>
      <c r="T96" s="182">
        <f t="shared" si="13"/>
        <v>0</v>
      </c>
      <c r="AR96" s="23" t="s">
        <v>133</v>
      </c>
      <c r="AT96" s="23" t="s">
        <v>117</v>
      </c>
      <c r="AU96" s="23" t="s">
        <v>74</v>
      </c>
      <c r="AY96" s="23" t="s">
        <v>114</v>
      </c>
      <c r="BE96" s="183">
        <f t="shared" si="14"/>
        <v>0</v>
      </c>
      <c r="BF96" s="183">
        <f t="shared" si="15"/>
        <v>0</v>
      </c>
      <c r="BG96" s="183">
        <f t="shared" si="16"/>
        <v>0</v>
      </c>
      <c r="BH96" s="183">
        <f t="shared" si="17"/>
        <v>0</v>
      </c>
      <c r="BI96" s="183">
        <f t="shared" si="18"/>
        <v>0</v>
      </c>
      <c r="BJ96" s="23" t="s">
        <v>74</v>
      </c>
      <c r="BK96" s="183">
        <f t="shared" si="19"/>
        <v>0</v>
      </c>
      <c r="BL96" s="23" t="s">
        <v>133</v>
      </c>
      <c r="BM96" s="23" t="s">
        <v>304</v>
      </c>
    </row>
    <row r="97" spans="2:65" s="1" customFormat="1" ht="16.5" customHeight="1">
      <c r="B97" s="171"/>
      <c r="C97" s="172" t="s">
        <v>188</v>
      </c>
      <c r="D97" s="172" t="s">
        <v>117</v>
      </c>
      <c r="E97" s="173" t="s">
        <v>565</v>
      </c>
      <c r="F97" s="174" t="s">
        <v>566</v>
      </c>
      <c r="G97" s="175" t="s">
        <v>191</v>
      </c>
      <c r="H97" s="176">
        <v>185</v>
      </c>
      <c r="I97" s="177"/>
      <c r="J97" s="178">
        <f t="shared" si="10"/>
        <v>0</v>
      </c>
      <c r="K97" s="174" t="s">
        <v>5</v>
      </c>
      <c r="L97" s="40"/>
      <c r="M97" s="179" t="s">
        <v>5</v>
      </c>
      <c r="N97" s="180" t="s">
        <v>40</v>
      </c>
      <c r="O97" s="41"/>
      <c r="P97" s="181">
        <f t="shared" si="11"/>
        <v>0</v>
      </c>
      <c r="Q97" s="181">
        <v>0</v>
      </c>
      <c r="R97" s="181">
        <f t="shared" si="12"/>
        <v>0</v>
      </c>
      <c r="S97" s="181">
        <v>0</v>
      </c>
      <c r="T97" s="182">
        <f t="shared" si="13"/>
        <v>0</v>
      </c>
      <c r="AR97" s="23" t="s">
        <v>133</v>
      </c>
      <c r="AT97" s="23" t="s">
        <v>117</v>
      </c>
      <c r="AU97" s="23" t="s">
        <v>74</v>
      </c>
      <c r="AY97" s="23" t="s">
        <v>114</v>
      </c>
      <c r="BE97" s="183">
        <f t="shared" si="14"/>
        <v>0</v>
      </c>
      <c r="BF97" s="183">
        <f t="shared" si="15"/>
        <v>0</v>
      </c>
      <c r="BG97" s="183">
        <f t="shared" si="16"/>
        <v>0</v>
      </c>
      <c r="BH97" s="183">
        <f t="shared" si="17"/>
        <v>0</v>
      </c>
      <c r="BI97" s="183">
        <f t="shared" si="18"/>
        <v>0</v>
      </c>
      <c r="BJ97" s="23" t="s">
        <v>74</v>
      </c>
      <c r="BK97" s="183">
        <f t="shared" si="19"/>
        <v>0</v>
      </c>
      <c r="BL97" s="23" t="s">
        <v>133</v>
      </c>
      <c r="BM97" s="23" t="s">
        <v>314</v>
      </c>
    </row>
    <row r="98" spans="2:65" s="1" customFormat="1" ht="16.5" customHeight="1">
      <c r="B98" s="171"/>
      <c r="C98" s="172" t="s">
        <v>194</v>
      </c>
      <c r="D98" s="172" t="s">
        <v>117</v>
      </c>
      <c r="E98" s="173" t="s">
        <v>567</v>
      </c>
      <c r="F98" s="174" t="s">
        <v>568</v>
      </c>
      <c r="G98" s="175" t="s">
        <v>536</v>
      </c>
      <c r="H98" s="176">
        <v>1</v>
      </c>
      <c r="I98" s="177"/>
      <c r="J98" s="178">
        <f t="shared" si="10"/>
        <v>0</v>
      </c>
      <c r="K98" s="174" t="s">
        <v>5</v>
      </c>
      <c r="L98" s="40"/>
      <c r="M98" s="179" t="s">
        <v>5</v>
      </c>
      <c r="N98" s="180" t="s">
        <v>40</v>
      </c>
      <c r="O98" s="41"/>
      <c r="P98" s="181">
        <f t="shared" si="11"/>
        <v>0</v>
      </c>
      <c r="Q98" s="181">
        <v>0</v>
      </c>
      <c r="R98" s="181">
        <f t="shared" si="12"/>
        <v>0</v>
      </c>
      <c r="S98" s="181">
        <v>0</v>
      </c>
      <c r="T98" s="182">
        <f t="shared" si="13"/>
        <v>0</v>
      </c>
      <c r="AR98" s="23" t="s">
        <v>133</v>
      </c>
      <c r="AT98" s="23" t="s">
        <v>117</v>
      </c>
      <c r="AU98" s="23" t="s">
        <v>74</v>
      </c>
      <c r="AY98" s="23" t="s">
        <v>114</v>
      </c>
      <c r="BE98" s="183">
        <f t="shared" si="14"/>
        <v>0</v>
      </c>
      <c r="BF98" s="183">
        <f t="shared" si="15"/>
        <v>0</v>
      </c>
      <c r="BG98" s="183">
        <f t="shared" si="16"/>
        <v>0</v>
      </c>
      <c r="BH98" s="183">
        <f t="shared" si="17"/>
        <v>0</v>
      </c>
      <c r="BI98" s="183">
        <f t="shared" si="18"/>
        <v>0</v>
      </c>
      <c r="BJ98" s="23" t="s">
        <v>74</v>
      </c>
      <c r="BK98" s="183">
        <f t="shared" si="19"/>
        <v>0</v>
      </c>
      <c r="BL98" s="23" t="s">
        <v>133</v>
      </c>
      <c r="BM98" s="23" t="s">
        <v>326</v>
      </c>
    </row>
    <row r="99" spans="2:65" s="1" customFormat="1" ht="16.5" customHeight="1">
      <c r="B99" s="171"/>
      <c r="C99" s="172" t="s">
        <v>200</v>
      </c>
      <c r="D99" s="172" t="s">
        <v>117</v>
      </c>
      <c r="E99" s="173" t="s">
        <v>569</v>
      </c>
      <c r="F99" s="174" t="s">
        <v>570</v>
      </c>
      <c r="G99" s="175" t="s">
        <v>191</v>
      </c>
      <c r="H99" s="176">
        <v>185</v>
      </c>
      <c r="I99" s="177"/>
      <c r="J99" s="178">
        <f t="shared" si="10"/>
        <v>0</v>
      </c>
      <c r="K99" s="174" t="s">
        <v>5</v>
      </c>
      <c r="L99" s="40"/>
      <c r="M99" s="179" t="s">
        <v>5</v>
      </c>
      <c r="N99" s="180" t="s">
        <v>40</v>
      </c>
      <c r="O99" s="41"/>
      <c r="P99" s="181">
        <f t="shared" si="11"/>
        <v>0</v>
      </c>
      <c r="Q99" s="181">
        <v>0</v>
      </c>
      <c r="R99" s="181">
        <f t="shared" si="12"/>
        <v>0</v>
      </c>
      <c r="S99" s="181">
        <v>0</v>
      </c>
      <c r="T99" s="182">
        <f t="shared" si="13"/>
        <v>0</v>
      </c>
      <c r="AR99" s="23" t="s">
        <v>133</v>
      </c>
      <c r="AT99" s="23" t="s">
        <v>117</v>
      </c>
      <c r="AU99" s="23" t="s">
        <v>74</v>
      </c>
      <c r="AY99" s="23" t="s">
        <v>114</v>
      </c>
      <c r="BE99" s="183">
        <f t="shared" si="14"/>
        <v>0</v>
      </c>
      <c r="BF99" s="183">
        <f t="shared" si="15"/>
        <v>0</v>
      </c>
      <c r="BG99" s="183">
        <f t="shared" si="16"/>
        <v>0</v>
      </c>
      <c r="BH99" s="183">
        <f t="shared" si="17"/>
        <v>0</v>
      </c>
      <c r="BI99" s="183">
        <f t="shared" si="18"/>
        <v>0</v>
      </c>
      <c r="BJ99" s="23" t="s">
        <v>74</v>
      </c>
      <c r="BK99" s="183">
        <f t="shared" si="19"/>
        <v>0</v>
      </c>
      <c r="BL99" s="23" t="s">
        <v>133</v>
      </c>
      <c r="BM99" s="23" t="s">
        <v>335</v>
      </c>
    </row>
    <row r="100" spans="2:65" s="1" customFormat="1" ht="16.5" customHeight="1">
      <c r="B100" s="171"/>
      <c r="C100" s="172" t="s">
        <v>206</v>
      </c>
      <c r="D100" s="172" t="s">
        <v>117</v>
      </c>
      <c r="E100" s="173" t="s">
        <v>571</v>
      </c>
      <c r="F100" s="174" t="s">
        <v>572</v>
      </c>
      <c r="G100" s="175" t="s">
        <v>536</v>
      </c>
      <c r="H100" s="176">
        <v>4</v>
      </c>
      <c r="I100" s="177"/>
      <c r="J100" s="178">
        <f t="shared" si="10"/>
        <v>0</v>
      </c>
      <c r="K100" s="174" t="s">
        <v>5</v>
      </c>
      <c r="L100" s="40"/>
      <c r="M100" s="179" t="s">
        <v>5</v>
      </c>
      <c r="N100" s="180" t="s">
        <v>40</v>
      </c>
      <c r="O100" s="41"/>
      <c r="P100" s="181">
        <f t="shared" si="11"/>
        <v>0</v>
      </c>
      <c r="Q100" s="181">
        <v>0</v>
      </c>
      <c r="R100" s="181">
        <f t="shared" si="12"/>
        <v>0</v>
      </c>
      <c r="S100" s="181">
        <v>0</v>
      </c>
      <c r="T100" s="182">
        <f t="shared" si="13"/>
        <v>0</v>
      </c>
      <c r="AR100" s="23" t="s">
        <v>133</v>
      </c>
      <c r="AT100" s="23" t="s">
        <v>117</v>
      </c>
      <c r="AU100" s="23" t="s">
        <v>74</v>
      </c>
      <c r="AY100" s="23" t="s">
        <v>114</v>
      </c>
      <c r="BE100" s="183">
        <f t="shared" si="14"/>
        <v>0</v>
      </c>
      <c r="BF100" s="183">
        <f t="shared" si="15"/>
        <v>0</v>
      </c>
      <c r="BG100" s="183">
        <f t="shared" si="16"/>
        <v>0</v>
      </c>
      <c r="BH100" s="183">
        <f t="shared" si="17"/>
        <v>0</v>
      </c>
      <c r="BI100" s="183">
        <f t="shared" si="18"/>
        <v>0</v>
      </c>
      <c r="BJ100" s="23" t="s">
        <v>74</v>
      </c>
      <c r="BK100" s="183">
        <f t="shared" si="19"/>
        <v>0</v>
      </c>
      <c r="BL100" s="23" t="s">
        <v>133</v>
      </c>
      <c r="BM100" s="23" t="s">
        <v>346</v>
      </c>
    </row>
    <row r="101" spans="2:63" s="10" customFormat="1" ht="37.35" customHeight="1">
      <c r="B101" s="158"/>
      <c r="D101" s="159" t="s">
        <v>68</v>
      </c>
      <c r="E101" s="160" t="s">
        <v>573</v>
      </c>
      <c r="F101" s="160" t="s">
        <v>574</v>
      </c>
      <c r="I101" s="161"/>
      <c r="J101" s="162">
        <f>BK101</f>
        <v>0</v>
      </c>
      <c r="L101" s="158"/>
      <c r="M101" s="163"/>
      <c r="N101" s="164"/>
      <c r="O101" s="164"/>
      <c r="P101" s="165">
        <f>SUM(P102:P119)</f>
        <v>0</v>
      </c>
      <c r="Q101" s="164"/>
      <c r="R101" s="165">
        <f>SUM(R102:R119)</f>
        <v>0</v>
      </c>
      <c r="S101" s="164"/>
      <c r="T101" s="166">
        <f>SUM(T102:T119)</f>
        <v>0</v>
      </c>
      <c r="AR101" s="159" t="s">
        <v>74</v>
      </c>
      <c r="AT101" s="167" t="s">
        <v>68</v>
      </c>
      <c r="AU101" s="167" t="s">
        <v>69</v>
      </c>
      <c r="AY101" s="159" t="s">
        <v>114</v>
      </c>
      <c r="BK101" s="168">
        <f>SUM(BK102:BK119)</f>
        <v>0</v>
      </c>
    </row>
    <row r="102" spans="2:65" s="1" customFormat="1" ht="16.5" customHeight="1">
      <c r="B102" s="171"/>
      <c r="C102" s="172" t="s">
        <v>74</v>
      </c>
      <c r="D102" s="172" t="s">
        <v>117</v>
      </c>
      <c r="E102" s="173" t="s">
        <v>575</v>
      </c>
      <c r="F102" s="174" t="s">
        <v>576</v>
      </c>
      <c r="G102" s="175" t="s">
        <v>536</v>
      </c>
      <c r="H102" s="176">
        <v>2</v>
      </c>
      <c r="I102" s="177"/>
      <c r="J102" s="178">
        <f aca="true" t="shared" si="20" ref="J102:J119">ROUND(I102*H102,2)</f>
        <v>0</v>
      </c>
      <c r="K102" s="174" t="s">
        <v>5</v>
      </c>
      <c r="L102" s="40"/>
      <c r="M102" s="179" t="s">
        <v>5</v>
      </c>
      <c r="N102" s="180" t="s">
        <v>40</v>
      </c>
      <c r="O102" s="41"/>
      <c r="P102" s="181">
        <f aca="true" t="shared" si="21" ref="P102:P119">O102*H102</f>
        <v>0</v>
      </c>
      <c r="Q102" s="181">
        <v>0</v>
      </c>
      <c r="R102" s="181">
        <f aca="true" t="shared" si="22" ref="R102:R119">Q102*H102</f>
        <v>0</v>
      </c>
      <c r="S102" s="181">
        <v>0</v>
      </c>
      <c r="T102" s="182">
        <f aca="true" t="shared" si="23" ref="T102:T119">S102*H102</f>
        <v>0</v>
      </c>
      <c r="AR102" s="23" t="s">
        <v>133</v>
      </c>
      <c r="AT102" s="23" t="s">
        <v>117</v>
      </c>
      <c r="AU102" s="23" t="s">
        <v>74</v>
      </c>
      <c r="AY102" s="23" t="s">
        <v>114</v>
      </c>
      <c r="BE102" s="183">
        <f aca="true" t="shared" si="24" ref="BE102:BE119">IF(N102="základní",J102,0)</f>
        <v>0</v>
      </c>
      <c r="BF102" s="183">
        <f aca="true" t="shared" si="25" ref="BF102:BF119">IF(N102="snížená",J102,0)</f>
        <v>0</v>
      </c>
      <c r="BG102" s="183">
        <f aca="true" t="shared" si="26" ref="BG102:BG119">IF(N102="zákl. přenesená",J102,0)</f>
        <v>0</v>
      </c>
      <c r="BH102" s="183">
        <f aca="true" t="shared" si="27" ref="BH102:BH119">IF(N102="sníž. přenesená",J102,0)</f>
        <v>0</v>
      </c>
      <c r="BI102" s="183">
        <f aca="true" t="shared" si="28" ref="BI102:BI119">IF(N102="nulová",J102,0)</f>
        <v>0</v>
      </c>
      <c r="BJ102" s="23" t="s">
        <v>74</v>
      </c>
      <c r="BK102" s="183">
        <f aca="true" t="shared" si="29" ref="BK102:BK119">ROUND(I102*H102,2)</f>
        <v>0</v>
      </c>
      <c r="BL102" s="23" t="s">
        <v>133</v>
      </c>
      <c r="BM102" s="23" t="s">
        <v>358</v>
      </c>
    </row>
    <row r="103" spans="2:65" s="1" customFormat="1" ht="16.5" customHeight="1">
      <c r="B103" s="171"/>
      <c r="C103" s="172" t="s">
        <v>79</v>
      </c>
      <c r="D103" s="172" t="s">
        <v>117</v>
      </c>
      <c r="E103" s="173" t="s">
        <v>577</v>
      </c>
      <c r="F103" s="174" t="s">
        <v>578</v>
      </c>
      <c r="G103" s="175" t="s">
        <v>152</v>
      </c>
      <c r="H103" s="176">
        <v>0.5</v>
      </c>
      <c r="I103" s="177"/>
      <c r="J103" s="178">
        <f t="shared" si="20"/>
        <v>0</v>
      </c>
      <c r="K103" s="174" t="s">
        <v>5</v>
      </c>
      <c r="L103" s="40"/>
      <c r="M103" s="179" t="s">
        <v>5</v>
      </c>
      <c r="N103" s="180" t="s">
        <v>40</v>
      </c>
      <c r="O103" s="41"/>
      <c r="P103" s="181">
        <f t="shared" si="21"/>
        <v>0</v>
      </c>
      <c r="Q103" s="181">
        <v>0</v>
      </c>
      <c r="R103" s="181">
        <f t="shared" si="22"/>
        <v>0</v>
      </c>
      <c r="S103" s="181">
        <v>0</v>
      </c>
      <c r="T103" s="182">
        <f t="shared" si="23"/>
        <v>0</v>
      </c>
      <c r="AR103" s="23" t="s">
        <v>133</v>
      </c>
      <c r="AT103" s="23" t="s">
        <v>117</v>
      </c>
      <c r="AU103" s="23" t="s">
        <v>74</v>
      </c>
      <c r="AY103" s="23" t="s">
        <v>114</v>
      </c>
      <c r="BE103" s="183">
        <f t="shared" si="24"/>
        <v>0</v>
      </c>
      <c r="BF103" s="183">
        <f t="shared" si="25"/>
        <v>0</v>
      </c>
      <c r="BG103" s="183">
        <f t="shared" si="26"/>
        <v>0</v>
      </c>
      <c r="BH103" s="183">
        <f t="shared" si="27"/>
        <v>0</v>
      </c>
      <c r="BI103" s="183">
        <f t="shared" si="28"/>
        <v>0</v>
      </c>
      <c r="BJ103" s="23" t="s">
        <v>74</v>
      </c>
      <c r="BK103" s="183">
        <f t="shared" si="29"/>
        <v>0</v>
      </c>
      <c r="BL103" s="23" t="s">
        <v>133</v>
      </c>
      <c r="BM103" s="23" t="s">
        <v>366</v>
      </c>
    </row>
    <row r="104" spans="2:65" s="1" customFormat="1" ht="16.5" customHeight="1">
      <c r="B104" s="171"/>
      <c r="C104" s="172" t="s">
        <v>127</v>
      </c>
      <c r="D104" s="172" t="s">
        <v>117</v>
      </c>
      <c r="E104" s="173" t="s">
        <v>579</v>
      </c>
      <c r="F104" s="174" t="s">
        <v>580</v>
      </c>
      <c r="G104" s="175" t="s">
        <v>191</v>
      </c>
      <c r="H104" s="176">
        <v>180</v>
      </c>
      <c r="I104" s="177"/>
      <c r="J104" s="178">
        <f t="shared" si="20"/>
        <v>0</v>
      </c>
      <c r="K104" s="174" t="s">
        <v>5</v>
      </c>
      <c r="L104" s="40"/>
      <c r="M104" s="179" t="s">
        <v>5</v>
      </c>
      <c r="N104" s="180" t="s">
        <v>40</v>
      </c>
      <c r="O104" s="41"/>
      <c r="P104" s="181">
        <f t="shared" si="21"/>
        <v>0</v>
      </c>
      <c r="Q104" s="181">
        <v>0</v>
      </c>
      <c r="R104" s="181">
        <f t="shared" si="22"/>
        <v>0</v>
      </c>
      <c r="S104" s="181">
        <v>0</v>
      </c>
      <c r="T104" s="182">
        <f t="shared" si="23"/>
        <v>0</v>
      </c>
      <c r="AR104" s="23" t="s">
        <v>133</v>
      </c>
      <c r="AT104" s="23" t="s">
        <v>117</v>
      </c>
      <c r="AU104" s="23" t="s">
        <v>74</v>
      </c>
      <c r="AY104" s="23" t="s">
        <v>114</v>
      </c>
      <c r="BE104" s="183">
        <f t="shared" si="24"/>
        <v>0</v>
      </c>
      <c r="BF104" s="183">
        <f t="shared" si="25"/>
        <v>0</v>
      </c>
      <c r="BG104" s="183">
        <f t="shared" si="26"/>
        <v>0</v>
      </c>
      <c r="BH104" s="183">
        <f t="shared" si="27"/>
        <v>0</v>
      </c>
      <c r="BI104" s="183">
        <f t="shared" si="28"/>
        <v>0</v>
      </c>
      <c r="BJ104" s="23" t="s">
        <v>74</v>
      </c>
      <c r="BK104" s="183">
        <f t="shared" si="29"/>
        <v>0</v>
      </c>
      <c r="BL104" s="23" t="s">
        <v>133</v>
      </c>
      <c r="BM104" s="23" t="s">
        <v>375</v>
      </c>
    </row>
    <row r="105" spans="2:65" s="1" customFormat="1" ht="16.5" customHeight="1">
      <c r="B105" s="171"/>
      <c r="C105" s="172" t="s">
        <v>133</v>
      </c>
      <c r="D105" s="172" t="s">
        <v>117</v>
      </c>
      <c r="E105" s="173" t="s">
        <v>581</v>
      </c>
      <c r="F105" s="174" t="s">
        <v>582</v>
      </c>
      <c r="G105" s="175" t="s">
        <v>191</v>
      </c>
      <c r="H105" s="176">
        <v>180</v>
      </c>
      <c r="I105" s="177"/>
      <c r="J105" s="178">
        <f t="shared" si="20"/>
        <v>0</v>
      </c>
      <c r="K105" s="174" t="s">
        <v>5</v>
      </c>
      <c r="L105" s="40"/>
      <c r="M105" s="179" t="s">
        <v>5</v>
      </c>
      <c r="N105" s="180" t="s">
        <v>40</v>
      </c>
      <c r="O105" s="41"/>
      <c r="P105" s="181">
        <f t="shared" si="21"/>
        <v>0</v>
      </c>
      <c r="Q105" s="181">
        <v>0</v>
      </c>
      <c r="R105" s="181">
        <f t="shared" si="22"/>
        <v>0</v>
      </c>
      <c r="S105" s="181">
        <v>0</v>
      </c>
      <c r="T105" s="182">
        <f t="shared" si="23"/>
        <v>0</v>
      </c>
      <c r="AR105" s="23" t="s">
        <v>133</v>
      </c>
      <c r="AT105" s="23" t="s">
        <v>117</v>
      </c>
      <c r="AU105" s="23" t="s">
        <v>74</v>
      </c>
      <c r="AY105" s="23" t="s">
        <v>114</v>
      </c>
      <c r="BE105" s="183">
        <f t="shared" si="24"/>
        <v>0</v>
      </c>
      <c r="BF105" s="183">
        <f t="shared" si="25"/>
        <v>0</v>
      </c>
      <c r="BG105" s="183">
        <f t="shared" si="26"/>
        <v>0</v>
      </c>
      <c r="BH105" s="183">
        <f t="shared" si="27"/>
        <v>0</v>
      </c>
      <c r="BI105" s="183">
        <f t="shared" si="28"/>
        <v>0</v>
      </c>
      <c r="BJ105" s="23" t="s">
        <v>74</v>
      </c>
      <c r="BK105" s="183">
        <f t="shared" si="29"/>
        <v>0</v>
      </c>
      <c r="BL105" s="23" t="s">
        <v>133</v>
      </c>
      <c r="BM105" s="23" t="s">
        <v>383</v>
      </c>
    </row>
    <row r="106" spans="2:65" s="1" customFormat="1" ht="16.5" customHeight="1">
      <c r="B106" s="171"/>
      <c r="C106" s="172" t="s">
        <v>113</v>
      </c>
      <c r="D106" s="172" t="s">
        <v>117</v>
      </c>
      <c r="E106" s="173" t="s">
        <v>583</v>
      </c>
      <c r="F106" s="174" t="s">
        <v>584</v>
      </c>
      <c r="G106" s="175" t="s">
        <v>191</v>
      </c>
      <c r="H106" s="176">
        <v>180</v>
      </c>
      <c r="I106" s="177"/>
      <c r="J106" s="178">
        <f t="shared" si="20"/>
        <v>0</v>
      </c>
      <c r="K106" s="174" t="s">
        <v>5</v>
      </c>
      <c r="L106" s="40"/>
      <c r="M106" s="179" t="s">
        <v>5</v>
      </c>
      <c r="N106" s="180" t="s">
        <v>40</v>
      </c>
      <c r="O106" s="41"/>
      <c r="P106" s="181">
        <f t="shared" si="21"/>
        <v>0</v>
      </c>
      <c r="Q106" s="181">
        <v>0</v>
      </c>
      <c r="R106" s="181">
        <f t="shared" si="22"/>
        <v>0</v>
      </c>
      <c r="S106" s="181">
        <v>0</v>
      </c>
      <c r="T106" s="182">
        <f t="shared" si="23"/>
        <v>0</v>
      </c>
      <c r="AR106" s="23" t="s">
        <v>133</v>
      </c>
      <c r="AT106" s="23" t="s">
        <v>117</v>
      </c>
      <c r="AU106" s="23" t="s">
        <v>74</v>
      </c>
      <c r="AY106" s="23" t="s">
        <v>114</v>
      </c>
      <c r="BE106" s="183">
        <f t="shared" si="24"/>
        <v>0</v>
      </c>
      <c r="BF106" s="183">
        <f t="shared" si="25"/>
        <v>0</v>
      </c>
      <c r="BG106" s="183">
        <f t="shared" si="26"/>
        <v>0</v>
      </c>
      <c r="BH106" s="183">
        <f t="shared" si="27"/>
        <v>0</v>
      </c>
      <c r="BI106" s="183">
        <f t="shared" si="28"/>
        <v>0</v>
      </c>
      <c r="BJ106" s="23" t="s">
        <v>74</v>
      </c>
      <c r="BK106" s="183">
        <f t="shared" si="29"/>
        <v>0</v>
      </c>
      <c r="BL106" s="23" t="s">
        <v>133</v>
      </c>
      <c r="BM106" s="23" t="s">
        <v>391</v>
      </c>
    </row>
    <row r="107" spans="2:65" s="1" customFormat="1" ht="16.5" customHeight="1">
      <c r="B107" s="171"/>
      <c r="C107" s="172" t="s">
        <v>173</v>
      </c>
      <c r="D107" s="172" t="s">
        <v>117</v>
      </c>
      <c r="E107" s="173" t="s">
        <v>585</v>
      </c>
      <c r="F107" s="174" t="s">
        <v>586</v>
      </c>
      <c r="G107" s="175" t="s">
        <v>152</v>
      </c>
      <c r="H107" s="176">
        <v>0.5</v>
      </c>
      <c r="I107" s="177"/>
      <c r="J107" s="178">
        <f t="shared" si="20"/>
        <v>0</v>
      </c>
      <c r="K107" s="174" t="s">
        <v>5</v>
      </c>
      <c r="L107" s="40"/>
      <c r="M107" s="179" t="s">
        <v>5</v>
      </c>
      <c r="N107" s="180" t="s">
        <v>40</v>
      </c>
      <c r="O107" s="41"/>
      <c r="P107" s="181">
        <f t="shared" si="21"/>
        <v>0</v>
      </c>
      <c r="Q107" s="181">
        <v>0</v>
      </c>
      <c r="R107" s="181">
        <f t="shared" si="22"/>
        <v>0</v>
      </c>
      <c r="S107" s="181">
        <v>0</v>
      </c>
      <c r="T107" s="182">
        <f t="shared" si="23"/>
        <v>0</v>
      </c>
      <c r="AR107" s="23" t="s">
        <v>133</v>
      </c>
      <c r="AT107" s="23" t="s">
        <v>117</v>
      </c>
      <c r="AU107" s="23" t="s">
        <v>74</v>
      </c>
      <c r="AY107" s="23" t="s">
        <v>114</v>
      </c>
      <c r="BE107" s="183">
        <f t="shared" si="24"/>
        <v>0</v>
      </c>
      <c r="BF107" s="183">
        <f t="shared" si="25"/>
        <v>0</v>
      </c>
      <c r="BG107" s="183">
        <f t="shared" si="26"/>
        <v>0</v>
      </c>
      <c r="BH107" s="183">
        <f t="shared" si="27"/>
        <v>0</v>
      </c>
      <c r="BI107" s="183">
        <f t="shared" si="28"/>
        <v>0</v>
      </c>
      <c r="BJ107" s="23" t="s">
        <v>74</v>
      </c>
      <c r="BK107" s="183">
        <f t="shared" si="29"/>
        <v>0</v>
      </c>
      <c r="BL107" s="23" t="s">
        <v>133</v>
      </c>
      <c r="BM107" s="23" t="s">
        <v>399</v>
      </c>
    </row>
    <row r="108" spans="2:65" s="1" customFormat="1" ht="16.5" customHeight="1">
      <c r="B108" s="171"/>
      <c r="C108" s="172" t="s">
        <v>178</v>
      </c>
      <c r="D108" s="172" t="s">
        <v>117</v>
      </c>
      <c r="E108" s="173" t="s">
        <v>587</v>
      </c>
      <c r="F108" s="174" t="s">
        <v>588</v>
      </c>
      <c r="G108" s="175" t="s">
        <v>152</v>
      </c>
      <c r="H108" s="176">
        <v>0.5</v>
      </c>
      <c r="I108" s="177"/>
      <c r="J108" s="178">
        <f t="shared" si="20"/>
        <v>0</v>
      </c>
      <c r="K108" s="174" t="s">
        <v>5</v>
      </c>
      <c r="L108" s="40"/>
      <c r="M108" s="179" t="s">
        <v>5</v>
      </c>
      <c r="N108" s="180" t="s">
        <v>40</v>
      </c>
      <c r="O108" s="41"/>
      <c r="P108" s="181">
        <f t="shared" si="21"/>
        <v>0</v>
      </c>
      <c r="Q108" s="181">
        <v>0</v>
      </c>
      <c r="R108" s="181">
        <f t="shared" si="22"/>
        <v>0</v>
      </c>
      <c r="S108" s="181">
        <v>0</v>
      </c>
      <c r="T108" s="182">
        <f t="shared" si="23"/>
        <v>0</v>
      </c>
      <c r="AR108" s="23" t="s">
        <v>133</v>
      </c>
      <c r="AT108" s="23" t="s">
        <v>117</v>
      </c>
      <c r="AU108" s="23" t="s">
        <v>74</v>
      </c>
      <c r="AY108" s="23" t="s">
        <v>114</v>
      </c>
      <c r="BE108" s="183">
        <f t="shared" si="24"/>
        <v>0</v>
      </c>
      <c r="BF108" s="183">
        <f t="shared" si="25"/>
        <v>0</v>
      </c>
      <c r="BG108" s="183">
        <f t="shared" si="26"/>
        <v>0</v>
      </c>
      <c r="BH108" s="183">
        <f t="shared" si="27"/>
        <v>0</v>
      </c>
      <c r="BI108" s="183">
        <f t="shared" si="28"/>
        <v>0</v>
      </c>
      <c r="BJ108" s="23" t="s">
        <v>74</v>
      </c>
      <c r="BK108" s="183">
        <f t="shared" si="29"/>
        <v>0</v>
      </c>
      <c r="BL108" s="23" t="s">
        <v>133</v>
      </c>
      <c r="BM108" s="23" t="s">
        <v>407</v>
      </c>
    </row>
    <row r="109" spans="2:65" s="1" customFormat="1" ht="16.5" customHeight="1">
      <c r="B109" s="171"/>
      <c r="C109" s="172" t="s">
        <v>183</v>
      </c>
      <c r="D109" s="172" t="s">
        <v>117</v>
      </c>
      <c r="E109" s="173" t="s">
        <v>589</v>
      </c>
      <c r="F109" s="174" t="s">
        <v>590</v>
      </c>
      <c r="G109" s="175" t="s">
        <v>536</v>
      </c>
      <c r="H109" s="176">
        <v>1</v>
      </c>
      <c r="I109" s="177"/>
      <c r="J109" s="178">
        <f t="shared" si="20"/>
        <v>0</v>
      </c>
      <c r="K109" s="174" t="s">
        <v>5</v>
      </c>
      <c r="L109" s="40"/>
      <c r="M109" s="179" t="s">
        <v>5</v>
      </c>
      <c r="N109" s="180" t="s">
        <v>40</v>
      </c>
      <c r="O109" s="41"/>
      <c r="P109" s="181">
        <f t="shared" si="21"/>
        <v>0</v>
      </c>
      <c r="Q109" s="181">
        <v>0</v>
      </c>
      <c r="R109" s="181">
        <f t="shared" si="22"/>
        <v>0</v>
      </c>
      <c r="S109" s="181">
        <v>0</v>
      </c>
      <c r="T109" s="182">
        <f t="shared" si="23"/>
        <v>0</v>
      </c>
      <c r="AR109" s="23" t="s">
        <v>133</v>
      </c>
      <c r="AT109" s="23" t="s">
        <v>117</v>
      </c>
      <c r="AU109" s="23" t="s">
        <v>74</v>
      </c>
      <c r="AY109" s="23" t="s">
        <v>114</v>
      </c>
      <c r="BE109" s="183">
        <f t="shared" si="24"/>
        <v>0</v>
      </c>
      <c r="BF109" s="183">
        <f t="shared" si="25"/>
        <v>0</v>
      </c>
      <c r="BG109" s="183">
        <f t="shared" si="26"/>
        <v>0</v>
      </c>
      <c r="BH109" s="183">
        <f t="shared" si="27"/>
        <v>0</v>
      </c>
      <c r="BI109" s="183">
        <f t="shared" si="28"/>
        <v>0</v>
      </c>
      <c r="BJ109" s="23" t="s">
        <v>74</v>
      </c>
      <c r="BK109" s="183">
        <f t="shared" si="29"/>
        <v>0</v>
      </c>
      <c r="BL109" s="23" t="s">
        <v>133</v>
      </c>
      <c r="BM109" s="23" t="s">
        <v>418</v>
      </c>
    </row>
    <row r="110" spans="2:65" s="1" customFormat="1" ht="16.5" customHeight="1">
      <c r="B110" s="171"/>
      <c r="C110" s="172" t="s">
        <v>188</v>
      </c>
      <c r="D110" s="172" t="s">
        <v>117</v>
      </c>
      <c r="E110" s="173" t="s">
        <v>591</v>
      </c>
      <c r="F110" s="174" t="s">
        <v>592</v>
      </c>
      <c r="G110" s="175" t="s">
        <v>536</v>
      </c>
      <c r="H110" s="176">
        <v>2</v>
      </c>
      <c r="I110" s="177"/>
      <c r="J110" s="178">
        <f t="shared" si="20"/>
        <v>0</v>
      </c>
      <c r="K110" s="174" t="s">
        <v>5</v>
      </c>
      <c r="L110" s="40"/>
      <c r="M110" s="179" t="s">
        <v>5</v>
      </c>
      <c r="N110" s="180" t="s">
        <v>40</v>
      </c>
      <c r="O110" s="41"/>
      <c r="P110" s="181">
        <f t="shared" si="21"/>
        <v>0</v>
      </c>
      <c r="Q110" s="181">
        <v>0</v>
      </c>
      <c r="R110" s="181">
        <f t="shared" si="22"/>
        <v>0</v>
      </c>
      <c r="S110" s="181">
        <v>0</v>
      </c>
      <c r="T110" s="182">
        <f t="shared" si="23"/>
        <v>0</v>
      </c>
      <c r="AR110" s="23" t="s">
        <v>133</v>
      </c>
      <c r="AT110" s="23" t="s">
        <v>117</v>
      </c>
      <c r="AU110" s="23" t="s">
        <v>74</v>
      </c>
      <c r="AY110" s="23" t="s">
        <v>114</v>
      </c>
      <c r="BE110" s="183">
        <f t="shared" si="24"/>
        <v>0</v>
      </c>
      <c r="BF110" s="183">
        <f t="shared" si="25"/>
        <v>0</v>
      </c>
      <c r="BG110" s="183">
        <f t="shared" si="26"/>
        <v>0</v>
      </c>
      <c r="BH110" s="183">
        <f t="shared" si="27"/>
        <v>0</v>
      </c>
      <c r="BI110" s="183">
        <f t="shared" si="28"/>
        <v>0</v>
      </c>
      <c r="BJ110" s="23" t="s">
        <v>74</v>
      </c>
      <c r="BK110" s="183">
        <f t="shared" si="29"/>
        <v>0</v>
      </c>
      <c r="BL110" s="23" t="s">
        <v>133</v>
      </c>
      <c r="BM110" s="23" t="s">
        <v>428</v>
      </c>
    </row>
    <row r="111" spans="2:65" s="1" customFormat="1" ht="16.5" customHeight="1">
      <c r="B111" s="171"/>
      <c r="C111" s="172" t="s">
        <v>194</v>
      </c>
      <c r="D111" s="172" t="s">
        <v>117</v>
      </c>
      <c r="E111" s="173" t="s">
        <v>593</v>
      </c>
      <c r="F111" s="174" t="s">
        <v>594</v>
      </c>
      <c r="G111" s="175" t="s">
        <v>152</v>
      </c>
      <c r="H111" s="176">
        <v>2</v>
      </c>
      <c r="I111" s="177"/>
      <c r="J111" s="178">
        <f t="shared" si="20"/>
        <v>0</v>
      </c>
      <c r="K111" s="174" t="s">
        <v>5</v>
      </c>
      <c r="L111" s="40"/>
      <c r="M111" s="179" t="s">
        <v>5</v>
      </c>
      <c r="N111" s="180" t="s">
        <v>40</v>
      </c>
      <c r="O111" s="41"/>
      <c r="P111" s="181">
        <f t="shared" si="21"/>
        <v>0</v>
      </c>
      <c r="Q111" s="181">
        <v>0</v>
      </c>
      <c r="R111" s="181">
        <f t="shared" si="22"/>
        <v>0</v>
      </c>
      <c r="S111" s="181">
        <v>0</v>
      </c>
      <c r="T111" s="182">
        <f t="shared" si="23"/>
        <v>0</v>
      </c>
      <c r="AR111" s="23" t="s">
        <v>133</v>
      </c>
      <c r="AT111" s="23" t="s">
        <v>117</v>
      </c>
      <c r="AU111" s="23" t="s">
        <v>74</v>
      </c>
      <c r="AY111" s="23" t="s">
        <v>114</v>
      </c>
      <c r="BE111" s="183">
        <f t="shared" si="24"/>
        <v>0</v>
      </c>
      <c r="BF111" s="183">
        <f t="shared" si="25"/>
        <v>0</v>
      </c>
      <c r="BG111" s="183">
        <f t="shared" si="26"/>
        <v>0</v>
      </c>
      <c r="BH111" s="183">
        <f t="shared" si="27"/>
        <v>0</v>
      </c>
      <c r="BI111" s="183">
        <f t="shared" si="28"/>
        <v>0</v>
      </c>
      <c r="BJ111" s="23" t="s">
        <v>74</v>
      </c>
      <c r="BK111" s="183">
        <f t="shared" si="29"/>
        <v>0</v>
      </c>
      <c r="BL111" s="23" t="s">
        <v>133</v>
      </c>
      <c r="BM111" s="23" t="s">
        <v>437</v>
      </c>
    </row>
    <row r="112" spans="2:65" s="1" customFormat="1" ht="16.5" customHeight="1">
      <c r="B112" s="171"/>
      <c r="C112" s="172" t="s">
        <v>200</v>
      </c>
      <c r="D112" s="172" t="s">
        <v>117</v>
      </c>
      <c r="E112" s="173" t="s">
        <v>595</v>
      </c>
      <c r="F112" s="174" t="s">
        <v>596</v>
      </c>
      <c r="G112" s="175" t="s">
        <v>152</v>
      </c>
      <c r="H112" s="176">
        <v>20</v>
      </c>
      <c r="I112" s="177"/>
      <c r="J112" s="178">
        <f t="shared" si="20"/>
        <v>0</v>
      </c>
      <c r="K112" s="174" t="s">
        <v>5</v>
      </c>
      <c r="L112" s="40"/>
      <c r="M112" s="179" t="s">
        <v>5</v>
      </c>
      <c r="N112" s="180" t="s">
        <v>40</v>
      </c>
      <c r="O112" s="41"/>
      <c r="P112" s="181">
        <f t="shared" si="21"/>
        <v>0</v>
      </c>
      <c r="Q112" s="181">
        <v>0</v>
      </c>
      <c r="R112" s="181">
        <f t="shared" si="22"/>
        <v>0</v>
      </c>
      <c r="S112" s="181">
        <v>0</v>
      </c>
      <c r="T112" s="182">
        <f t="shared" si="23"/>
        <v>0</v>
      </c>
      <c r="AR112" s="23" t="s">
        <v>133</v>
      </c>
      <c r="AT112" s="23" t="s">
        <v>117</v>
      </c>
      <c r="AU112" s="23" t="s">
        <v>74</v>
      </c>
      <c r="AY112" s="23" t="s">
        <v>114</v>
      </c>
      <c r="BE112" s="183">
        <f t="shared" si="24"/>
        <v>0</v>
      </c>
      <c r="BF112" s="183">
        <f t="shared" si="25"/>
        <v>0</v>
      </c>
      <c r="BG112" s="183">
        <f t="shared" si="26"/>
        <v>0</v>
      </c>
      <c r="BH112" s="183">
        <f t="shared" si="27"/>
        <v>0</v>
      </c>
      <c r="BI112" s="183">
        <f t="shared" si="28"/>
        <v>0</v>
      </c>
      <c r="BJ112" s="23" t="s">
        <v>74</v>
      </c>
      <c r="BK112" s="183">
        <f t="shared" si="29"/>
        <v>0</v>
      </c>
      <c r="BL112" s="23" t="s">
        <v>133</v>
      </c>
      <c r="BM112" s="23" t="s">
        <v>447</v>
      </c>
    </row>
    <row r="113" spans="2:65" s="1" customFormat="1" ht="16.5" customHeight="1">
      <c r="B113" s="171"/>
      <c r="C113" s="172" t="s">
        <v>206</v>
      </c>
      <c r="D113" s="172" t="s">
        <v>117</v>
      </c>
      <c r="E113" s="173" t="s">
        <v>597</v>
      </c>
      <c r="F113" s="174" t="s">
        <v>598</v>
      </c>
      <c r="G113" s="175" t="s">
        <v>158</v>
      </c>
      <c r="H113" s="176">
        <v>90</v>
      </c>
      <c r="I113" s="177"/>
      <c r="J113" s="178">
        <f t="shared" si="20"/>
        <v>0</v>
      </c>
      <c r="K113" s="174" t="s">
        <v>5</v>
      </c>
      <c r="L113" s="40"/>
      <c r="M113" s="179" t="s">
        <v>5</v>
      </c>
      <c r="N113" s="180" t="s">
        <v>40</v>
      </c>
      <c r="O113" s="41"/>
      <c r="P113" s="181">
        <f t="shared" si="21"/>
        <v>0</v>
      </c>
      <c r="Q113" s="181">
        <v>0</v>
      </c>
      <c r="R113" s="181">
        <f t="shared" si="22"/>
        <v>0</v>
      </c>
      <c r="S113" s="181">
        <v>0</v>
      </c>
      <c r="T113" s="182">
        <f t="shared" si="23"/>
        <v>0</v>
      </c>
      <c r="AR113" s="23" t="s">
        <v>133</v>
      </c>
      <c r="AT113" s="23" t="s">
        <v>117</v>
      </c>
      <c r="AU113" s="23" t="s">
        <v>74</v>
      </c>
      <c r="AY113" s="23" t="s">
        <v>114</v>
      </c>
      <c r="BE113" s="183">
        <f t="shared" si="24"/>
        <v>0</v>
      </c>
      <c r="BF113" s="183">
        <f t="shared" si="25"/>
        <v>0</v>
      </c>
      <c r="BG113" s="183">
        <f t="shared" si="26"/>
        <v>0</v>
      </c>
      <c r="BH113" s="183">
        <f t="shared" si="27"/>
        <v>0</v>
      </c>
      <c r="BI113" s="183">
        <f t="shared" si="28"/>
        <v>0</v>
      </c>
      <c r="BJ113" s="23" t="s">
        <v>74</v>
      </c>
      <c r="BK113" s="183">
        <f t="shared" si="29"/>
        <v>0</v>
      </c>
      <c r="BL113" s="23" t="s">
        <v>133</v>
      </c>
      <c r="BM113" s="23" t="s">
        <v>458</v>
      </c>
    </row>
    <row r="114" spans="2:65" s="1" customFormat="1" ht="16.5" customHeight="1">
      <c r="B114" s="171"/>
      <c r="C114" s="172" t="s">
        <v>210</v>
      </c>
      <c r="D114" s="172" t="s">
        <v>117</v>
      </c>
      <c r="E114" s="173" t="s">
        <v>599</v>
      </c>
      <c r="F114" s="174" t="s">
        <v>600</v>
      </c>
      <c r="G114" s="175" t="s">
        <v>191</v>
      </c>
      <c r="H114" s="176">
        <v>180</v>
      </c>
      <c r="I114" s="177"/>
      <c r="J114" s="178">
        <f t="shared" si="20"/>
        <v>0</v>
      </c>
      <c r="K114" s="174" t="s">
        <v>5</v>
      </c>
      <c r="L114" s="40"/>
      <c r="M114" s="179" t="s">
        <v>5</v>
      </c>
      <c r="N114" s="180" t="s">
        <v>40</v>
      </c>
      <c r="O114" s="41"/>
      <c r="P114" s="181">
        <f t="shared" si="21"/>
        <v>0</v>
      </c>
      <c r="Q114" s="181">
        <v>0</v>
      </c>
      <c r="R114" s="181">
        <f t="shared" si="22"/>
        <v>0</v>
      </c>
      <c r="S114" s="181">
        <v>0</v>
      </c>
      <c r="T114" s="182">
        <f t="shared" si="23"/>
        <v>0</v>
      </c>
      <c r="AR114" s="23" t="s">
        <v>133</v>
      </c>
      <c r="AT114" s="23" t="s">
        <v>117</v>
      </c>
      <c r="AU114" s="23" t="s">
        <v>74</v>
      </c>
      <c r="AY114" s="23" t="s">
        <v>114</v>
      </c>
      <c r="BE114" s="183">
        <f t="shared" si="24"/>
        <v>0</v>
      </c>
      <c r="BF114" s="183">
        <f t="shared" si="25"/>
        <v>0</v>
      </c>
      <c r="BG114" s="183">
        <f t="shared" si="26"/>
        <v>0</v>
      </c>
      <c r="BH114" s="183">
        <f t="shared" si="27"/>
        <v>0</v>
      </c>
      <c r="BI114" s="183">
        <f t="shared" si="28"/>
        <v>0</v>
      </c>
      <c r="BJ114" s="23" t="s">
        <v>74</v>
      </c>
      <c r="BK114" s="183">
        <f t="shared" si="29"/>
        <v>0</v>
      </c>
      <c r="BL114" s="23" t="s">
        <v>133</v>
      </c>
      <c r="BM114" s="23" t="s">
        <v>468</v>
      </c>
    </row>
    <row r="115" spans="2:65" s="1" customFormat="1" ht="16.5" customHeight="1">
      <c r="B115" s="171"/>
      <c r="C115" s="172" t="s">
        <v>216</v>
      </c>
      <c r="D115" s="172" t="s">
        <v>117</v>
      </c>
      <c r="E115" s="173" t="s">
        <v>601</v>
      </c>
      <c r="F115" s="174" t="s">
        <v>602</v>
      </c>
      <c r="G115" s="175" t="s">
        <v>191</v>
      </c>
      <c r="H115" s="176">
        <v>73</v>
      </c>
      <c r="I115" s="177"/>
      <c r="J115" s="178">
        <f t="shared" si="20"/>
        <v>0</v>
      </c>
      <c r="K115" s="174" t="s">
        <v>5</v>
      </c>
      <c r="L115" s="40"/>
      <c r="M115" s="179" t="s">
        <v>5</v>
      </c>
      <c r="N115" s="180" t="s">
        <v>40</v>
      </c>
      <c r="O115" s="41"/>
      <c r="P115" s="181">
        <f t="shared" si="21"/>
        <v>0</v>
      </c>
      <c r="Q115" s="181">
        <v>0</v>
      </c>
      <c r="R115" s="181">
        <f t="shared" si="22"/>
        <v>0</v>
      </c>
      <c r="S115" s="181">
        <v>0</v>
      </c>
      <c r="T115" s="182">
        <f t="shared" si="23"/>
        <v>0</v>
      </c>
      <c r="AR115" s="23" t="s">
        <v>133</v>
      </c>
      <c r="AT115" s="23" t="s">
        <v>117</v>
      </c>
      <c r="AU115" s="23" t="s">
        <v>74</v>
      </c>
      <c r="AY115" s="23" t="s">
        <v>114</v>
      </c>
      <c r="BE115" s="183">
        <f t="shared" si="24"/>
        <v>0</v>
      </c>
      <c r="BF115" s="183">
        <f t="shared" si="25"/>
        <v>0</v>
      </c>
      <c r="BG115" s="183">
        <f t="shared" si="26"/>
        <v>0</v>
      </c>
      <c r="BH115" s="183">
        <f t="shared" si="27"/>
        <v>0</v>
      </c>
      <c r="BI115" s="183">
        <f t="shared" si="28"/>
        <v>0</v>
      </c>
      <c r="BJ115" s="23" t="s">
        <v>74</v>
      </c>
      <c r="BK115" s="183">
        <f t="shared" si="29"/>
        <v>0</v>
      </c>
      <c r="BL115" s="23" t="s">
        <v>133</v>
      </c>
      <c r="BM115" s="23" t="s">
        <v>478</v>
      </c>
    </row>
    <row r="116" spans="2:65" s="1" customFormat="1" ht="16.5" customHeight="1">
      <c r="B116" s="171"/>
      <c r="C116" s="172" t="s">
        <v>69</v>
      </c>
      <c r="D116" s="172" t="s">
        <v>117</v>
      </c>
      <c r="E116" s="173" t="s">
        <v>113</v>
      </c>
      <c r="F116" s="174" t="s">
        <v>603</v>
      </c>
      <c r="G116" s="175" t="s">
        <v>5</v>
      </c>
      <c r="H116" s="176">
        <v>1</v>
      </c>
      <c r="I116" s="177"/>
      <c r="J116" s="178">
        <f t="shared" si="20"/>
        <v>0</v>
      </c>
      <c r="K116" s="174" t="s">
        <v>5</v>
      </c>
      <c r="L116" s="40"/>
      <c r="M116" s="179" t="s">
        <v>5</v>
      </c>
      <c r="N116" s="180" t="s">
        <v>40</v>
      </c>
      <c r="O116" s="41"/>
      <c r="P116" s="181">
        <f t="shared" si="21"/>
        <v>0</v>
      </c>
      <c r="Q116" s="181">
        <v>0</v>
      </c>
      <c r="R116" s="181">
        <f t="shared" si="22"/>
        <v>0</v>
      </c>
      <c r="S116" s="181">
        <v>0</v>
      </c>
      <c r="T116" s="182">
        <f t="shared" si="23"/>
        <v>0</v>
      </c>
      <c r="AR116" s="23" t="s">
        <v>133</v>
      </c>
      <c r="AT116" s="23" t="s">
        <v>117</v>
      </c>
      <c r="AU116" s="23" t="s">
        <v>74</v>
      </c>
      <c r="AY116" s="23" t="s">
        <v>114</v>
      </c>
      <c r="BE116" s="183">
        <f t="shared" si="24"/>
        <v>0</v>
      </c>
      <c r="BF116" s="183">
        <f t="shared" si="25"/>
        <v>0</v>
      </c>
      <c r="BG116" s="183">
        <f t="shared" si="26"/>
        <v>0</v>
      </c>
      <c r="BH116" s="183">
        <f t="shared" si="27"/>
        <v>0</v>
      </c>
      <c r="BI116" s="183">
        <f t="shared" si="28"/>
        <v>0</v>
      </c>
      <c r="BJ116" s="23" t="s">
        <v>74</v>
      </c>
      <c r="BK116" s="183">
        <f t="shared" si="29"/>
        <v>0</v>
      </c>
      <c r="BL116" s="23" t="s">
        <v>133</v>
      </c>
      <c r="BM116" s="23" t="s">
        <v>497</v>
      </c>
    </row>
    <row r="117" spans="2:65" s="1" customFormat="1" ht="16.5" customHeight="1">
      <c r="B117" s="171"/>
      <c r="C117" s="172" t="s">
        <v>69</v>
      </c>
      <c r="D117" s="172" t="s">
        <v>117</v>
      </c>
      <c r="E117" s="173" t="s">
        <v>173</v>
      </c>
      <c r="F117" s="174" t="s">
        <v>604</v>
      </c>
      <c r="G117" s="175" t="s">
        <v>5</v>
      </c>
      <c r="H117" s="176">
        <v>1</v>
      </c>
      <c r="I117" s="177"/>
      <c r="J117" s="178">
        <f t="shared" si="20"/>
        <v>0</v>
      </c>
      <c r="K117" s="174" t="s">
        <v>5</v>
      </c>
      <c r="L117" s="40"/>
      <c r="M117" s="179" t="s">
        <v>5</v>
      </c>
      <c r="N117" s="180" t="s">
        <v>40</v>
      </c>
      <c r="O117" s="41"/>
      <c r="P117" s="181">
        <f t="shared" si="21"/>
        <v>0</v>
      </c>
      <c r="Q117" s="181">
        <v>0</v>
      </c>
      <c r="R117" s="181">
        <f t="shared" si="22"/>
        <v>0</v>
      </c>
      <c r="S117" s="181">
        <v>0</v>
      </c>
      <c r="T117" s="182">
        <f t="shared" si="23"/>
        <v>0</v>
      </c>
      <c r="AR117" s="23" t="s">
        <v>133</v>
      </c>
      <c r="AT117" s="23" t="s">
        <v>117</v>
      </c>
      <c r="AU117" s="23" t="s">
        <v>74</v>
      </c>
      <c r="AY117" s="23" t="s">
        <v>114</v>
      </c>
      <c r="BE117" s="183">
        <f t="shared" si="24"/>
        <v>0</v>
      </c>
      <c r="BF117" s="183">
        <f t="shared" si="25"/>
        <v>0</v>
      </c>
      <c r="BG117" s="183">
        <f t="shared" si="26"/>
        <v>0</v>
      </c>
      <c r="BH117" s="183">
        <f t="shared" si="27"/>
        <v>0</v>
      </c>
      <c r="BI117" s="183">
        <f t="shared" si="28"/>
        <v>0</v>
      </c>
      <c r="BJ117" s="23" t="s">
        <v>74</v>
      </c>
      <c r="BK117" s="183">
        <f t="shared" si="29"/>
        <v>0</v>
      </c>
      <c r="BL117" s="23" t="s">
        <v>133</v>
      </c>
      <c r="BM117" s="23" t="s">
        <v>510</v>
      </c>
    </row>
    <row r="118" spans="2:65" s="1" customFormat="1" ht="16.5" customHeight="1">
      <c r="B118" s="171"/>
      <c r="C118" s="172" t="s">
        <v>69</v>
      </c>
      <c r="D118" s="172" t="s">
        <v>117</v>
      </c>
      <c r="E118" s="173" t="s">
        <v>178</v>
      </c>
      <c r="F118" s="174" t="s">
        <v>605</v>
      </c>
      <c r="G118" s="175" t="s">
        <v>5</v>
      </c>
      <c r="H118" s="176">
        <v>1</v>
      </c>
      <c r="I118" s="177"/>
      <c r="J118" s="178">
        <f t="shared" si="20"/>
        <v>0</v>
      </c>
      <c r="K118" s="174" t="s">
        <v>5</v>
      </c>
      <c r="L118" s="40"/>
      <c r="M118" s="179" t="s">
        <v>5</v>
      </c>
      <c r="N118" s="180" t="s">
        <v>40</v>
      </c>
      <c r="O118" s="41"/>
      <c r="P118" s="181">
        <f t="shared" si="21"/>
        <v>0</v>
      </c>
      <c r="Q118" s="181">
        <v>0</v>
      </c>
      <c r="R118" s="181">
        <f t="shared" si="22"/>
        <v>0</v>
      </c>
      <c r="S118" s="181">
        <v>0</v>
      </c>
      <c r="T118" s="182">
        <f t="shared" si="23"/>
        <v>0</v>
      </c>
      <c r="AR118" s="23" t="s">
        <v>133</v>
      </c>
      <c r="AT118" s="23" t="s">
        <v>117</v>
      </c>
      <c r="AU118" s="23" t="s">
        <v>74</v>
      </c>
      <c r="AY118" s="23" t="s">
        <v>114</v>
      </c>
      <c r="BE118" s="183">
        <f t="shared" si="24"/>
        <v>0</v>
      </c>
      <c r="BF118" s="183">
        <f t="shared" si="25"/>
        <v>0</v>
      </c>
      <c r="BG118" s="183">
        <f t="shared" si="26"/>
        <v>0</v>
      </c>
      <c r="BH118" s="183">
        <f t="shared" si="27"/>
        <v>0</v>
      </c>
      <c r="BI118" s="183">
        <f t="shared" si="28"/>
        <v>0</v>
      </c>
      <c r="BJ118" s="23" t="s">
        <v>74</v>
      </c>
      <c r="BK118" s="183">
        <f t="shared" si="29"/>
        <v>0</v>
      </c>
      <c r="BL118" s="23" t="s">
        <v>133</v>
      </c>
      <c r="BM118" s="23" t="s">
        <v>522</v>
      </c>
    </row>
    <row r="119" spans="2:65" s="1" customFormat="1" ht="16.5" customHeight="1">
      <c r="B119" s="171"/>
      <c r="C119" s="172" t="s">
        <v>69</v>
      </c>
      <c r="D119" s="172" t="s">
        <v>117</v>
      </c>
      <c r="E119" s="173" t="s">
        <v>183</v>
      </c>
      <c r="F119" s="174" t="s">
        <v>606</v>
      </c>
      <c r="G119" s="175" t="s">
        <v>5</v>
      </c>
      <c r="H119" s="176">
        <v>1</v>
      </c>
      <c r="I119" s="177"/>
      <c r="J119" s="178">
        <f t="shared" si="20"/>
        <v>0</v>
      </c>
      <c r="K119" s="174" t="s">
        <v>5</v>
      </c>
      <c r="L119" s="40"/>
      <c r="M119" s="179" t="s">
        <v>5</v>
      </c>
      <c r="N119" s="184" t="s">
        <v>40</v>
      </c>
      <c r="O119" s="185"/>
      <c r="P119" s="186">
        <f t="shared" si="21"/>
        <v>0</v>
      </c>
      <c r="Q119" s="186">
        <v>0</v>
      </c>
      <c r="R119" s="186">
        <f t="shared" si="22"/>
        <v>0</v>
      </c>
      <c r="S119" s="186">
        <v>0</v>
      </c>
      <c r="T119" s="187">
        <f t="shared" si="23"/>
        <v>0</v>
      </c>
      <c r="AR119" s="23" t="s">
        <v>133</v>
      </c>
      <c r="AT119" s="23" t="s">
        <v>117</v>
      </c>
      <c r="AU119" s="23" t="s">
        <v>74</v>
      </c>
      <c r="AY119" s="23" t="s">
        <v>114</v>
      </c>
      <c r="BE119" s="183">
        <f t="shared" si="24"/>
        <v>0</v>
      </c>
      <c r="BF119" s="183">
        <f t="shared" si="25"/>
        <v>0</v>
      </c>
      <c r="BG119" s="183">
        <f t="shared" si="26"/>
        <v>0</v>
      </c>
      <c r="BH119" s="183">
        <f t="shared" si="27"/>
        <v>0</v>
      </c>
      <c r="BI119" s="183">
        <f t="shared" si="28"/>
        <v>0</v>
      </c>
      <c r="BJ119" s="23" t="s">
        <v>74</v>
      </c>
      <c r="BK119" s="183">
        <f t="shared" si="29"/>
        <v>0</v>
      </c>
      <c r="BL119" s="23" t="s">
        <v>133</v>
      </c>
      <c r="BM119" s="23" t="s">
        <v>607</v>
      </c>
    </row>
    <row r="120" spans="2:12" s="1" customFormat="1" ht="6.95" customHeight="1">
      <c r="B120" s="55"/>
      <c r="C120" s="56"/>
      <c r="D120" s="56"/>
      <c r="E120" s="56"/>
      <c r="F120" s="56"/>
      <c r="G120" s="56"/>
      <c r="H120" s="56"/>
      <c r="I120" s="125"/>
      <c r="J120" s="56"/>
      <c r="K120" s="56"/>
      <c r="L120" s="40"/>
    </row>
  </sheetData>
  <autoFilter ref="C78:K119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8" customWidth="1"/>
    <col min="2" max="2" width="1.66796875" style="228" customWidth="1"/>
    <col min="3" max="4" width="5" style="228" customWidth="1"/>
    <col min="5" max="5" width="11.66015625" style="228" customWidth="1"/>
    <col min="6" max="6" width="9.16015625" style="228" customWidth="1"/>
    <col min="7" max="7" width="5" style="228" customWidth="1"/>
    <col min="8" max="8" width="77.83203125" style="228" customWidth="1"/>
    <col min="9" max="10" width="20" style="228" customWidth="1"/>
    <col min="11" max="11" width="1.66796875" style="228" customWidth="1"/>
  </cols>
  <sheetData>
    <row r="1" ht="37.5" customHeight="1"/>
    <row r="2" spans="2:11" ht="7.5" customHeight="1">
      <c r="B2" s="229"/>
      <c r="C2" s="230"/>
      <c r="D2" s="230"/>
      <c r="E2" s="230"/>
      <c r="F2" s="230"/>
      <c r="G2" s="230"/>
      <c r="H2" s="230"/>
      <c r="I2" s="230"/>
      <c r="J2" s="230"/>
      <c r="K2" s="231"/>
    </row>
    <row r="3" spans="2:11" s="14" customFormat="1" ht="45" customHeight="1">
      <c r="B3" s="232"/>
      <c r="C3" s="353" t="s">
        <v>608</v>
      </c>
      <c r="D3" s="353"/>
      <c r="E3" s="353"/>
      <c r="F3" s="353"/>
      <c r="G3" s="353"/>
      <c r="H3" s="353"/>
      <c r="I3" s="353"/>
      <c r="J3" s="353"/>
      <c r="K3" s="233"/>
    </row>
    <row r="4" spans="2:11" ht="25.5" customHeight="1">
      <c r="B4" s="234"/>
      <c r="C4" s="354" t="s">
        <v>609</v>
      </c>
      <c r="D4" s="354"/>
      <c r="E4" s="354"/>
      <c r="F4" s="354"/>
      <c r="G4" s="354"/>
      <c r="H4" s="354"/>
      <c r="I4" s="354"/>
      <c r="J4" s="354"/>
      <c r="K4" s="235"/>
    </row>
    <row r="5" spans="2:11" ht="5.25" customHeight="1">
      <c r="B5" s="234"/>
      <c r="C5" s="236"/>
      <c r="D5" s="236"/>
      <c r="E5" s="236"/>
      <c r="F5" s="236"/>
      <c r="G5" s="236"/>
      <c r="H5" s="236"/>
      <c r="I5" s="236"/>
      <c r="J5" s="236"/>
      <c r="K5" s="235"/>
    </row>
    <row r="6" spans="2:11" ht="15" customHeight="1">
      <c r="B6" s="234"/>
      <c r="C6" s="352" t="s">
        <v>610</v>
      </c>
      <c r="D6" s="352"/>
      <c r="E6" s="352"/>
      <c r="F6" s="352"/>
      <c r="G6" s="352"/>
      <c r="H6" s="352"/>
      <c r="I6" s="352"/>
      <c r="J6" s="352"/>
      <c r="K6" s="235"/>
    </row>
    <row r="7" spans="2:11" ht="15" customHeight="1">
      <c r="B7" s="238"/>
      <c r="C7" s="352" t="s">
        <v>611</v>
      </c>
      <c r="D7" s="352"/>
      <c r="E7" s="352"/>
      <c r="F7" s="352"/>
      <c r="G7" s="352"/>
      <c r="H7" s="352"/>
      <c r="I7" s="352"/>
      <c r="J7" s="352"/>
      <c r="K7" s="235"/>
    </row>
    <row r="8" spans="2:11" ht="12.75" customHeight="1">
      <c r="B8" s="238"/>
      <c r="C8" s="237"/>
      <c r="D8" s="237"/>
      <c r="E8" s="237"/>
      <c r="F8" s="237"/>
      <c r="G8" s="237"/>
      <c r="H8" s="237"/>
      <c r="I8" s="237"/>
      <c r="J8" s="237"/>
      <c r="K8" s="235"/>
    </row>
    <row r="9" spans="2:11" ht="15" customHeight="1">
      <c r="B9" s="238"/>
      <c r="C9" s="352" t="s">
        <v>612</v>
      </c>
      <c r="D9" s="352"/>
      <c r="E9" s="352"/>
      <c r="F9" s="352"/>
      <c r="G9" s="352"/>
      <c r="H9" s="352"/>
      <c r="I9" s="352"/>
      <c r="J9" s="352"/>
      <c r="K9" s="235"/>
    </row>
    <row r="10" spans="2:11" ht="15" customHeight="1">
      <c r="B10" s="238"/>
      <c r="C10" s="237"/>
      <c r="D10" s="352" t="s">
        <v>613</v>
      </c>
      <c r="E10" s="352"/>
      <c r="F10" s="352"/>
      <c r="G10" s="352"/>
      <c r="H10" s="352"/>
      <c r="I10" s="352"/>
      <c r="J10" s="352"/>
      <c r="K10" s="235"/>
    </row>
    <row r="11" spans="2:11" ht="15" customHeight="1">
      <c r="B11" s="238"/>
      <c r="C11" s="239"/>
      <c r="D11" s="352" t="s">
        <v>614</v>
      </c>
      <c r="E11" s="352"/>
      <c r="F11" s="352"/>
      <c r="G11" s="352"/>
      <c r="H11" s="352"/>
      <c r="I11" s="352"/>
      <c r="J11" s="352"/>
      <c r="K11" s="235"/>
    </row>
    <row r="12" spans="2:11" ht="12.75" customHeight="1">
      <c r="B12" s="238"/>
      <c r="C12" s="239"/>
      <c r="D12" s="239"/>
      <c r="E12" s="239"/>
      <c r="F12" s="239"/>
      <c r="G12" s="239"/>
      <c r="H12" s="239"/>
      <c r="I12" s="239"/>
      <c r="J12" s="239"/>
      <c r="K12" s="235"/>
    </row>
    <row r="13" spans="2:11" ht="15" customHeight="1">
      <c r="B13" s="238"/>
      <c r="C13" s="239"/>
      <c r="D13" s="352" t="s">
        <v>615</v>
      </c>
      <c r="E13" s="352"/>
      <c r="F13" s="352"/>
      <c r="G13" s="352"/>
      <c r="H13" s="352"/>
      <c r="I13" s="352"/>
      <c r="J13" s="352"/>
      <c r="K13" s="235"/>
    </row>
    <row r="14" spans="2:11" ht="15" customHeight="1">
      <c r="B14" s="238"/>
      <c r="C14" s="239"/>
      <c r="D14" s="352" t="s">
        <v>616</v>
      </c>
      <c r="E14" s="352"/>
      <c r="F14" s="352"/>
      <c r="G14" s="352"/>
      <c r="H14" s="352"/>
      <c r="I14" s="352"/>
      <c r="J14" s="352"/>
      <c r="K14" s="235"/>
    </row>
    <row r="15" spans="2:11" ht="15" customHeight="1">
      <c r="B15" s="238"/>
      <c r="C15" s="239"/>
      <c r="D15" s="352" t="s">
        <v>617</v>
      </c>
      <c r="E15" s="352"/>
      <c r="F15" s="352"/>
      <c r="G15" s="352"/>
      <c r="H15" s="352"/>
      <c r="I15" s="352"/>
      <c r="J15" s="352"/>
      <c r="K15" s="235"/>
    </row>
    <row r="16" spans="2:11" ht="15" customHeight="1">
      <c r="B16" s="238"/>
      <c r="C16" s="239"/>
      <c r="D16" s="239"/>
      <c r="E16" s="240" t="s">
        <v>73</v>
      </c>
      <c r="F16" s="352" t="s">
        <v>618</v>
      </c>
      <c r="G16" s="352"/>
      <c r="H16" s="352"/>
      <c r="I16" s="352"/>
      <c r="J16" s="352"/>
      <c r="K16" s="235"/>
    </row>
    <row r="17" spans="2:11" ht="15" customHeight="1">
      <c r="B17" s="238"/>
      <c r="C17" s="239"/>
      <c r="D17" s="239"/>
      <c r="E17" s="240" t="s">
        <v>619</v>
      </c>
      <c r="F17" s="352" t="s">
        <v>620</v>
      </c>
      <c r="G17" s="352"/>
      <c r="H17" s="352"/>
      <c r="I17" s="352"/>
      <c r="J17" s="352"/>
      <c r="K17" s="235"/>
    </row>
    <row r="18" spans="2:11" ht="15" customHeight="1">
      <c r="B18" s="238"/>
      <c r="C18" s="239"/>
      <c r="D18" s="239"/>
      <c r="E18" s="240" t="s">
        <v>621</v>
      </c>
      <c r="F18" s="352" t="s">
        <v>622</v>
      </c>
      <c r="G18" s="352"/>
      <c r="H18" s="352"/>
      <c r="I18" s="352"/>
      <c r="J18" s="352"/>
      <c r="K18" s="235"/>
    </row>
    <row r="19" spans="2:11" ht="15" customHeight="1">
      <c r="B19" s="238"/>
      <c r="C19" s="239"/>
      <c r="D19" s="239"/>
      <c r="E19" s="240" t="s">
        <v>623</v>
      </c>
      <c r="F19" s="352" t="s">
        <v>624</v>
      </c>
      <c r="G19" s="352"/>
      <c r="H19" s="352"/>
      <c r="I19" s="352"/>
      <c r="J19" s="352"/>
      <c r="K19" s="235"/>
    </row>
    <row r="20" spans="2:11" ht="15" customHeight="1">
      <c r="B20" s="238"/>
      <c r="C20" s="239"/>
      <c r="D20" s="239"/>
      <c r="E20" s="240" t="s">
        <v>625</v>
      </c>
      <c r="F20" s="352" t="s">
        <v>626</v>
      </c>
      <c r="G20" s="352"/>
      <c r="H20" s="352"/>
      <c r="I20" s="352"/>
      <c r="J20" s="352"/>
      <c r="K20" s="235"/>
    </row>
    <row r="21" spans="2:11" ht="15" customHeight="1">
      <c r="B21" s="238"/>
      <c r="C21" s="239"/>
      <c r="D21" s="239"/>
      <c r="E21" s="240" t="s">
        <v>627</v>
      </c>
      <c r="F21" s="352" t="s">
        <v>628</v>
      </c>
      <c r="G21" s="352"/>
      <c r="H21" s="352"/>
      <c r="I21" s="352"/>
      <c r="J21" s="352"/>
      <c r="K21" s="235"/>
    </row>
    <row r="22" spans="2:11" ht="12.75" customHeight="1">
      <c r="B22" s="238"/>
      <c r="C22" s="239"/>
      <c r="D22" s="239"/>
      <c r="E22" s="239"/>
      <c r="F22" s="239"/>
      <c r="G22" s="239"/>
      <c r="H22" s="239"/>
      <c r="I22" s="239"/>
      <c r="J22" s="239"/>
      <c r="K22" s="235"/>
    </row>
    <row r="23" spans="2:11" ht="15" customHeight="1">
      <c r="B23" s="238"/>
      <c r="C23" s="352" t="s">
        <v>629</v>
      </c>
      <c r="D23" s="352"/>
      <c r="E23" s="352"/>
      <c r="F23" s="352"/>
      <c r="G23" s="352"/>
      <c r="H23" s="352"/>
      <c r="I23" s="352"/>
      <c r="J23" s="352"/>
      <c r="K23" s="235"/>
    </row>
    <row r="24" spans="2:11" ht="15" customHeight="1">
      <c r="B24" s="238"/>
      <c r="C24" s="352" t="s">
        <v>630</v>
      </c>
      <c r="D24" s="352"/>
      <c r="E24" s="352"/>
      <c r="F24" s="352"/>
      <c r="G24" s="352"/>
      <c r="H24" s="352"/>
      <c r="I24" s="352"/>
      <c r="J24" s="352"/>
      <c r="K24" s="235"/>
    </row>
    <row r="25" spans="2:11" ht="15" customHeight="1">
      <c r="B25" s="238"/>
      <c r="C25" s="237"/>
      <c r="D25" s="352" t="s">
        <v>631</v>
      </c>
      <c r="E25" s="352"/>
      <c r="F25" s="352"/>
      <c r="G25" s="352"/>
      <c r="H25" s="352"/>
      <c r="I25" s="352"/>
      <c r="J25" s="352"/>
      <c r="K25" s="235"/>
    </row>
    <row r="26" spans="2:11" ht="15" customHeight="1">
      <c r="B26" s="238"/>
      <c r="C26" s="239"/>
      <c r="D26" s="352" t="s">
        <v>632</v>
      </c>
      <c r="E26" s="352"/>
      <c r="F26" s="352"/>
      <c r="G26" s="352"/>
      <c r="H26" s="352"/>
      <c r="I26" s="352"/>
      <c r="J26" s="352"/>
      <c r="K26" s="235"/>
    </row>
    <row r="27" spans="2:11" ht="12.75" customHeight="1">
      <c r="B27" s="238"/>
      <c r="C27" s="239"/>
      <c r="D27" s="239"/>
      <c r="E27" s="239"/>
      <c r="F27" s="239"/>
      <c r="G27" s="239"/>
      <c r="H27" s="239"/>
      <c r="I27" s="239"/>
      <c r="J27" s="239"/>
      <c r="K27" s="235"/>
    </row>
    <row r="28" spans="2:11" ht="15" customHeight="1">
      <c r="B28" s="238"/>
      <c r="C28" s="239"/>
      <c r="D28" s="352" t="s">
        <v>633</v>
      </c>
      <c r="E28" s="352"/>
      <c r="F28" s="352"/>
      <c r="G28" s="352"/>
      <c r="H28" s="352"/>
      <c r="I28" s="352"/>
      <c r="J28" s="352"/>
      <c r="K28" s="235"/>
    </row>
    <row r="29" spans="2:11" ht="15" customHeight="1">
      <c r="B29" s="238"/>
      <c r="C29" s="239"/>
      <c r="D29" s="352" t="s">
        <v>634</v>
      </c>
      <c r="E29" s="352"/>
      <c r="F29" s="352"/>
      <c r="G29" s="352"/>
      <c r="H29" s="352"/>
      <c r="I29" s="352"/>
      <c r="J29" s="352"/>
      <c r="K29" s="235"/>
    </row>
    <row r="30" spans="2:11" ht="12.75" customHeight="1">
      <c r="B30" s="238"/>
      <c r="C30" s="239"/>
      <c r="D30" s="239"/>
      <c r="E30" s="239"/>
      <c r="F30" s="239"/>
      <c r="G30" s="239"/>
      <c r="H30" s="239"/>
      <c r="I30" s="239"/>
      <c r="J30" s="239"/>
      <c r="K30" s="235"/>
    </row>
    <row r="31" spans="2:11" ht="15" customHeight="1">
      <c r="B31" s="238"/>
      <c r="C31" s="239"/>
      <c r="D31" s="352" t="s">
        <v>635</v>
      </c>
      <c r="E31" s="352"/>
      <c r="F31" s="352"/>
      <c r="G31" s="352"/>
      <c r="H31" s="352"/>
      <c r="I31" s="352"/>
      <c r="J31" s="352"/>
      <c r="K31" s="235"/>
    </row>
    <row r="32" spans="2:11" ht="15" customHeight="1">
      <c r="B32" s="238"/>
      <c r="C32" s="239"/>
      <c r="D32" s="352" t="s">
        <v>636</v>
      </c>
      <c r="E32" s="352"/>
      <c r="F32" s="352"/>
      <c r="G32" s="352"/>
      <c r="H32" s="352"/>
      <c r="I32" s="352"/>
      <c r="J32" s="352"/>
      <c r="K32" s="235"/>
    </row>
    <row r="33" spans="2:11" ht="15" customHeight="1">
      <c r="B33" s="238"/>
      <c r="C33" s="239"/>
      <c r="D33" s="352" t="s">
        <v>637</v>
      </c>
      <c r="E33" s="352"/>
      <c r="F33" s="352"/>
      <c r="G33" s="352"/>
      <c r="H33" s="352"/>
      <c r="I33" s="352"/>
      <c r="J33" s="352"/>
      <c r="K33" s="235"/>
    </row>
    <row r="34" spans="2:11" ht="15" customHeight="1">
      <c r="B34" s="238"/>
      <c r="C34" s="239"/>
      <c r="D34" s="237"/>
      <c r="E34" s="241" t="s">
        <v>98</v>
      </c>
      <c r="F34" s="237"/>
      <c r="G34" s="352" t="s">
        <v>638</v>
      </c>
      <c r="H34" s="352"/>
      <c r="I34" s="352"/>
      <c r="J34" s="352"/>
      <c r="K34" s="235"/>
    </row>
    <row r="35" spans="2:11" ht="30.75" customHeight="1">
      <c r="B35" s="238"/>
      <c r="C35" s="239"/>
      <c r="D35" s="237"/>
      <c r="E35" s="241" t="s">
        <v>639</v>
      </c>
      <c r="F35" s="237"/>
      <c r="G35" s="352" t="s">
        <v>640</v>
      </c>
      <c r="H35" s="352"/>
      <c r="I35" s="352"/>
      <c r="J35" s="352"/>
      <c r="K35" s="235"/>
    </row>
    <row r="36" spans="2:11" ht="15" customHeight="1">
      <c r="B36" s="238"/>
      <c r="C36" s="239"/>
      <c r="D36" s="237"/>
      <c r="E36" s="241" t="s">
        <v>50</v>
      </c>
      <c r="F36" s="237"/>
      <c r="G36" s="352" t="s">
        <v>641</v>
      </c>
      <c r="H36" s="352"/>
      <c r="I36" s="352"/>
      <c r="J36" s="352"/>
      <c r="K36" s="235"/>
    </row>
    <row r="37" spans="2:11" ht="15" customHeight="1">
      <c r="B37" s="238"/>
      <c r="C37" s="239"/>
      <c r="D37" s="237"/>
      <c r="E37" s="241" t="s">
        <v>99</v>
      </c>
      <c r="F37" s="237"/>
      <c r="G37" s="352" t="s">
        <v>642</v>
      </c>
      <c r="H37" s="352"/>
      <c r="I37" s="352"/>
      <c r="J37" s="352"/>
      <c r="K37" s="235"/>
    </row>
    <row r="38" spans="2:11" ht="15" customHeight="1">
      <c r="B38" s="238"/>
      <c r="C38" s="239"/>
      <c r="D38" s="237"/>
      <c r="E38" s="241" t="s">
        <v>100</v>
      </c>
      <c r="F38" s="237"/>
      <c r="G38" s="352" t="s">
        <v>643</v>
      </c>
      <c r="H38" s="352"/>
      <c r="I38" s="352"/>
      <c r="J38" s="352"/>
      <c r="K38" s="235"/>
    </row>
    <row r="39" spans="2:11" ht="15" customHeight="1">
      <c r="B39" s="238"/>
      <c r="C39" s="239"/>
      <c r="D39" s="237"/>
      <c r="E39" s="241" t="s">
        <v>101</v>
      </c>
      <c r="F39" s="237"/>
      <c r="G39" s="352" t="s">
        <v>644</v>
      </c>
      <c r="H39" s="352"/>
      <c r="I39" s="352"/>
      <c r="J39" s="352"/>
      <c r="K39" s="235"/>
    </row>
    <row r="40" spans="2:11" ht="15" customHeight="1">
      <c r="B40" s="238"/>
      <c r="C40" s="239"/>
      <c r="D40" s="237"/>
      <c r="E40" s="241" t="s">
        <v>645</v>
      </c>
      <c r="F40" s="237"/>
      <c r="G40" s="352" t="s">
        <v>646</v>
      </c>
      <c r="H40" s="352"/>
      <c r="I40" s="352"/>
      <c r="J40" s="352"/>
      <c r="K40" s="235"/>
    </row>
    <row r="41" spans="2:11" ht="15" customHeight="1">
      <c r="B41" s="238"/>
      <c r="C41" s="239"/>
      <c r="D41" s="237"/>
      <c r="E41" s="241"/>
      <c r="F41" s="237"/>
      <c r="G41" s="352" t="s">
        <v>647</v>
      </c>
      <c r="H41" s="352"/>
      <c r="I41" s="352"/>
      <c r="J41" s="352"/>
      <c r="K41" s="235"/>
    </row>
    <row r="42" spans="2:11" ht="15" customHeight="1">
      <c r="B42" s="238"/>
      <c r="C42" s="239"/>
      <c r="D42" s="237"/>
      <c r="E42" s="241" t="s">
        <v>648</v>
      </c>
      <c r="F42" s="237"/>
      <c r="G42" s="352" t="s">
        <v>649</v>
      </c>
      <c r="H42" s="352"/>
      <c r="I42" s="352"/>
      <c r="J42" s="352"/>
      <c r="K42" s="235"/>
    </row>
    <row r="43" spans="2:11" ht="15" customHeight="1">
      <c r="B43" s="238"/>
      <c r="C43" s="239"/>
      <c r="D43" s="237"/>
      <c r="E43" s="241" t="s">
        <v>103</v>
      </c>
      <c r="F43" s="237"/>
      <c r="G43" s="352" t="s">
        <v>650</v>
      </c>
      <c r="H43" s="352"/>
      <c r="I43" s="352"/>
      <c r="J43" s="352"/>
      <c r="K43" s="235"/>
    </row>
    <row r="44" spans="2:11" ht="12.75" customHeight="1">
      <c r="B44" s="238"/>
      <c r="C44" s="239"/>
      <c r="D44" s="237"/>
      <c r="E44" s="237"/>
      <c r="F44" s="237"/>
      <c r="G44" s="237"/>
      <c r="H44" s="237"/>
      <c r="I44" s="237"/>
      <c r="J44" s="237"/>
      <c r="K44" s="235"/>
    </row>
    <row r="45" spans="2:11" ht="15" customHeight="1">
      <c r="B45" s="238"/>
      <c r="C45" s="239"/>
      <c r="D45" s="352" t="s">
        <v>651</v>
      </c>
      <c r="E45" s="352"/>
      <c r="F45" s="352"/>
      <c r="G45" s="352"/>
      <c r="H45" s="352"/>
      <c r="I45" s="352"/>
      <c r="J45" s="352"/>
      <c r="K45" s="235"/>
    </row>
    <row r="46" spans="2:11" ht="15" customHeight="1">
      <c r="B46" s="238"/>
      <c r="C46" s="239"/>
      <c r="D46" s="239"/>
      <c r="E46" s="352" t="s">
        <v>652</v>
      </c>
      <c r="F46" s="352"/>
      <c r="G46" s="352"/>
      <c r="H46" s="352"/>
      <c r="I46" s="352"/>
      <c r="J46" s="352"/>
      <c r="K46" s="235"/>
    </row>
    <row r="47" spans="2:11" ht="15" customHeight="1">
      <c r="B47" s="238"/>
      <c r="C47" s="239"/>
      <c r="D47" s="239"/>
      <c r="E47" s="352" t="s">
        <v>653</v>
      </c>
      <c r="F47" s="352"/>
      <c r="G47" s="352"/>
      <c r="H47" s="352"/>
      <c r="I47" s="352"/>
      <c r="J47" s="352"/>
      <c r="K47" s="235"/>
    </row>
    <row r="48" spans="2:11" ht="15" customHeight="1">
      <c r="B48" s="238"/>
      <c r="C48" s="239"/>
      <c r="D48" s="239"/>
      <c r="E48" s="352" t="s">
        <v>654</v>
      </c>
      <c r="F48" s="352"/>
      <c r="G48" s="352"/>
      <c r="H48" s="352"/>
      <c r="I48" s="352"/>
      <c r="J48" s="352"/>
      <c r="K48" s="235"/>
    </row>
    <row r="49" spans="2:11" ht="15" customHeight="1">
      <c r="B49" s="238"/>
      <c r="C49" s="239"/>
      <c r="D49" s="352" t="s">
        <v>655</v>
      </c>
      <c r="E49" s="352"/>
      <c r="F49" s="352"/>
      <c r="G49" s="352"/>
      <c r="H49" s="352"/>
      <c r="I49" s="352"/>
      <c r="J49" s="352"/>
      <c r="K49" s="235"/>
    </row>
    <row r="50" spans="2:11" ht="25.5" customHeight="1">
      <c r="B50" s="234"/>
      <c r="C50" s="354" t="s">
        <v>656</v>
      </c>
      <c r="D50" s="354"/>
      <c r="E50" s="354"/>
      <c r="F50" s="354"/>
      <c r="G50" s="354"/>
      <c r="H50" s="354"/>
      <c r="I50" s="354"/>
      <c r="J50" s="354"/>
      <c r="K50" s="235"/>
    </row>
    <row r="51" spans="2:11" ht="5.25" customHeight="1">
      <c r="B51" s="234"/>
      <c r="C51" s="236"/>
      <c r="D51" s="236"/>
      <c r="E51" s="236"/>
      <c r="F51" s="236"/>
      <c r="G51" s="236"/>
      <c r="H51" s="236"/>
      <c r="I51" s="236"/>
      <c r="J51" s="236"/>
      <c r="K51" s="235"/>
    </row>
    <row r="52" spans="2:11" ht="15" customHeight="1">
      <c r="B52" s="234"/>
      <c r="C52" s="352" t="s">
        <v>657</v>
      </c>
      <c r="D52" s="352"/>
      <c r="E52" s="352"/>
      <c r="F52" s="352"/>
      <c r="G52" s="352"/>
      <c r="H52" s="352"/>
      <c r="I52" s="352"/>
      <c r="J52" s="352"/>
      <c r="K52" s="235"/>
    </row>
    <row r="53" spans="2:11" ht="15" customHeight="1">
      <c r="B53" s="234"/>
      <c r="C53" s="352" t="s">
        <v>658</v>
      </c>
      <c r="D53" s="352"/>
      <c r="E53" s="352"/>
      <c r="F53" s="352"/>
      <c r="G53" s="352"/>
      <c r="H53" s="352"/>
      <c r="I53" s="352"/>
      <c r="J53" s="352"/>
      <c r="K53" s="235"/>
    </row>
    <row r="54" spans="2:11" ht="12.75" customHeight="1">
      <c r="B54" s="234"/>
      <c r="C54" s="237"/>
      <c r="D54" s="237"/>
      <c r="E54" s="237"/>
      <c r="F54" s="237"/>
      <c r="G54" s="237"/>
      <c r="H54" s="237"/>
      <c r="I54" s="237"/>
      <c r="J54" s="237"/>
      <c r="K54" s="235"/>
    </row>
    <row r="55" spans="2:11" ht="15" customHeight="1">
      <c r="B55" s="234"/>
      <c r="C55" s="352" t="s">
        <v>659</v>
      </c>
      <c r="D55" s="352"/>
      <c r="E55" s="352"/>
      <c r="F55" s="352"/>
      <c r="G55" s="352"/>
      <c r="H55" s="352"/>
      <c r="I55" s="352"/>
      <c r="J55" s="352"/>
      <c r="K55" s="235"/>
    </row>
    <row r="56" spans="2:11" ht="15" customHeight="1">
      <c r="B56" s="234"/>
      <c r="C56" s="239"/>
      <c r="D56" s="352" t="s">
        <v>660</v>
      </c>
      <c r="E56" s="352"/>
      <c r="F56" s="352"/>
      <c r="G56" s="352"/>
      <c r="H56" s="352"/>
      <c r="I56" s="352"/>
      <c r="J56" s="352"/>
      <c r="K56" s="235"/>
    </row>
    <row r="57" spans="2:11" ht="15" customHeight="1">
      <c r="B57" s="234"/>
      <c r="C57" s="239"/>
      <c r="D57" s="352" t="s">
        <v>661</v>
      </c>
      <c r="E57" s="352"/>
      <c r="F57" s="352"/>
      <c r="G57" s="352"/>
      <c r="H57" s="352"/>
      <c r="I57" s="352"/>
      <c r="J57" s="352"/>
      <c r="K57" s="235"/>
    </row>
    <row r="58" spans="2:11" ht="15" customHeight="1">
      <c r="B58" s="234"/>
      <c r="C58" s="239"/>
      <c r="D58" s="352" t="s">
        <v>662</v>
      </c>
      <c r="E58" s="352"/>
      <c r="F58" s="352"/>
      <c r="G58" s="352"/>
      <c r="H58" s="352"/>
      <c r="I58" s="352"/>
      <c r="J58" s="352"/>
      <c r="K58" s="235"/>
    </row>
    <row r="59" spans="2:11" ht="15" customHeight="1">
      <c r="B59" s="234"/>
      <c r="C59" s="239"/>
      <c r="D59" s="352" t="s">
        <v>663</v>
      </c>
      <c r="E59" s="352"/>
      <c r="F59" s="352"/>
      <c r="G59" s="352"/>
      <c r="H59" s="352"/>
      <c r="I59" s="352"/>
      <c r="J59" s="352"/>
      <c r="K59" s="235"/>
    </row>
    <row r="60" spans="2:11" ht="15" customHeight="1">
      <c r="B60" s="234"/>
      <c r="C60" s="239"/>
      <c r="D60" s="356" t="s">
        <v>664</v>
      </c>
      <c r="E60" s="356"/>
      <c r="F60" s="356"/>
      <c r="G60" s="356"/>
      <c r="H60" s="356"/>
      <c r="I60" s="356"/>
      <c r="J60" s="356"/>
      <c r="K60" s="235"/>
    </row>
    <row r="61" spans="2:11" ht="15" customHeight="1">
      <c r="B61" s="234"/>
      <c r="C61" s="239"/>
      <c r="D61" s="352" t="s">
        <v>665</v>
      </c>
      <c r="E61" s="352"/>
      <c r="F61" s="352"/>
      <c r="G61" s="352"/>
      <c r="H61" s="352"/>
      <c r="I61" s="352"/>
      <c r="J61" s="352"/>
      <c r="K61" s="235"/>
    </row>
    <row r="62" spans="2:11" ht="12.75" customHeight="1">
      <c r="B62" s="234"/>
      <c r="C62" s="239"/>
      <c r="D62" s="239"/>
      <c r="E62" s="242"/>
      <c r="F62" s="239"/>
      <c r="G62" s="239"/>
      <c r="H62" s="239"/>
      <c r="I62" s="239"/>
      <c r="J62" s="239"/>
      <c r="K62" s="235"/>
    </row>
    <row r="63" spans="2:11" ht="15" customHeight="1">
      <c r="B63" s="234"/>
      <c r="C63" s="239"/>
      <c r="D63" s="352" t="s">
        <v>666</v>
      </c>
      <c r="E63" s="352"/>
      <c r="F63" s="352"/>
      <c r="G63" s="352"/>
      <c r="H63" s="352"/>
      <c r="I63" s="352"/>
      <c r="J63" s="352"/>
      <c r="K63" s="235"/>
    </row>
    <row r="64" spans="2:11" ht="15" customHeight="1">
      <c r="B64" s="234"/>
      <c r="C64" s="239"/>
      <c r="D64" s="356" t="s">
        <v>667</v>
      </c>
      <c r="E64" s="356"/>
      <c r="F64" s="356"/>
      <c r="G64" s="356"/>
      <c r="H64" s="356"/>
      <c r="I64" s="356"/>
      <c r="J64" s="356"/>
      <c r="K64" s="235"/>
    </row>
    <row r="65" spans="2:11" ht="15" customHeight="1">
      <c r="B65" s="234"/>
      <c r="C65" s="239"/>
      <c r="D65" s="352" t="s">
        <v>668</v>
      </c>
      <c r="E65" s="352"/>
      <c r="F65" s="352"/>
      <c r="G65" s="352"/>
      <c r="H65" s="352"/>
      <c r="I65" s="352"/>
      <c r="J65" s="352"/>
      <c r="K65" s="235"/>
    </row>
    <row r="66" spans="2:11" ht="15" customHeight="1">
      <c r="B66" s="234"/>
      <c r="C66" s="239"/>
      <c r="D66" s="352" t="s">
        <v>669</v>
      </c>
      <c r="E66" s="352"/>
      <c r="F66" s="352"/>
      <c r="G66" s="352"/>
      <c r="H66" s="352"/>
      <c r="I66" s="352"/>
      <c r="J66" s="352"/>
      <c r="K66" s="235"/>
    </row>
    <row r="67" spans="2:11" ht="15" customHeight="1">
      <c r="B67" s="234"/>
      <c r="C67" s="239"/>
      <c r="D67" s="352" t="s">
        <v>670</v>
      </c>
      <c r="E67" s="352"/>
      <c r="F67" s="352"/>
      <c r="G67" s="352"/>
      <c r="H67" s="352"/>
      <c r="I67" s="352"/>
      <c r="J67" s="352"/>
      <c r="K67" s="235"/>
    </row>
    <row r="68" spans="2:11" ht="15" customHeight="1">
      <c r="B68" s="234"/>
      <c r="C68" s="239"/>
      <c r="D68" s="352" t="s">
        <v>671</v>
      </c>
      <c r="E68" s="352"/>
      <c r="F68" s="352"/>
      <c r="G68" s="352"/>
      <c r="H68" s="352"/>
      <c r="I68" s="352"/>
      <c r="J68" s="352"/>
      <c r="K68" s="235"/>
    </row>
    <row r="69" spans="2:11" ht="12.75" customHeight="1">
      <c r="B69" s="243"/>
      <c r="C69" s="244"/>
      <c r="D69" s="244"/>
      <c r="E69" s="244"/>
      <c r="F69" s="244"/>
      <c r="G69" s="244"/>
      <c r="H69" s="244"/>
      <c r="I69" s="244"/>
      <c r="J69" s="244"/>
      <c r="K69" s="245"/>
    </row>
    <row r="70" spans="2:11" ht="18.75" customHeight="1">
      <c r="B70" s="246"/>
      <c r="C70" s="246"/>
      <c r="D70" s="246"/>
      <c r="E70" s="246"/>
      <c r="F70" s="246"/>
      <c r="G70" s="246"/>
      <c r="H70" s="246"/>
      <c r="I70" s="246"/>
      <c r="J70" s="246"/>
      <c r="K70" s="247"/>
    </row>
    <row r="71" spans="2:11" ht="18.75" customHeight="1">
      <c r="B71" s="247"/>
      <c r="C71" s="247"/>
      <c r="D71" s="247"/>
      <c r="E71" s="247"/>
      <c r="F71" s="247"/>
      <c r="G71" s="247"/>
      <c r="H71" s="247"/>
      <c r="I71" s="247"/>
      <c r="J71" s="247"/>
      <c r="K71" s="247"/>
    </row>
    <row r="72" spans="2:11" ht="7.5" customHeight="1">
      <c r="B72" s="248"/>
      <c r="C72" s="249"/>
      <c r="D72" s="249"/>
      <c r="E72" s="249"/>
      <c r="F72" s="249"/>
      <c r="G72" s="249"/>
      <c r="H72" s="249"/>
      <c r="I72" s="249"/>
      <c r="J72" s="249"/>
      <c r="K72" s="250"/>
    </row>
    <row r="73" spans="2:11" ht="45" customHeight="1">
      <c r="B73" s="251"/>
      <c r="C73" s="357" t="s">
        <v>87</v>
      </c>
      <c r="D73" s="357"/>
      <c r="E73" s="357"/>
      <c r="F73" s="357"/>
      <c r="G73" s="357"/>
      <c r="H73" s="357"/>
      <c r="I73" s="357"/>
      <c r="J73" s="357"/>
      <c r="K73" s="252"/>
    </row>
    <row r="74" spans="2:11" ht="17.25" customHeight="1">
      <c r="B74" s="251"/>
      <c r="C74" s="253" t="s">
        <v>672</v>
      </c>
      <c r="D74" s="253"/>
      <c r="E74" s="253"/>
      <c r="F74" s="253" t="s">
        <v>673</v>
      </c>
      <c r="G74" s="254"/>
      <c r="H74" s="253" t="s">
        <v>99</v>
      </c>
      <c r="I74" s="253" t="s">
        <v>54</v>
      </c>
      <c r="J74" s="253" t="s">
        <v>674</v>
      </c>
      <c r="K74" s="252"/>
    </row>
    <row r="75" spans="2:11" ht="17.25" customHeight="1">
      <c r="B75" s="251"/>
      <c r="C75" s="255" t="s">
        <v>675</v>
      </c>
      <c r="D75" s="255"/>
      <c r="E75" s="255"/>
      <c r="F75" s="256" t="s">
        <v>676</v>
      </c>
      <c r="G75" s="257"/>
      <c r="H75" s="255"/>
      <c r="I75" s="255"/>
      <c r="J75" s="255" t="s">
        <v>677</v>
      </c>
      <c r="K75" s="252"/>
    </row>
    <row r="76" spans="2:11" ht="5.25" customHeight="1">
      <c r="B76" s="251"/>
      <c r="C76" s="258"/>
      <c r="D76" s="258"/>
      <c r="E76" s="258"/>
      <c r="F76" s="258"/>
      <c r="G76" s="259"/>
      <c r="H76" s="258"/>
      <c r="I76" s="258"/>
      <c r="J76" s="258"/>
      <c r="K76" s="252"/>
    </row>
    <row r="77" spans="2:11" ht="15" customHeight="1">
      <c r="B77" s="251"/>
      <c r="C77" s="241" t="s">
        <v>50</v>
      </c>
      <c r="D77" s="258"/>
      <c r="E77" s="258"/>
      <c r="F77" s="260" t="s">
        <v>678</v>
      </c>
      <c r="G77" s="259"/>
      <c r="H77" s="241" t="s">
        <v>679</v>
      </c>
      <c r="I77" s="241" t="s">
        <v>680</v>
      </c>
      <c r="J77" s="241">
        <v>20</v>
      </c>
      <c r="K77" s="252"/>
    </row>
    <row r="78" spans="2:11" ht="15" customHeight="1">
      <c r="B78" s="251"/>
      <c r="C78" s="241" t="s">
        <v>681</v>
      </c>
      <c r="D78" s="241"/>
      <c r="E78" s="241"/>
      <c r="F78" s="260" t="s">
        <v>678</v>
      </c>
      <c r="G78" s="259"/>
      <c r="H78" s="241" t="s">
        <v>682</v>
      </c>
      <c r="I78" s="241" t="s">
        <v>680</v>
      </c>
      <c r="J78" s="241">
        <v>120</v>
      </c>
      <c r="K78" s="252"/>
    </row>
    <row r="79" spans="2:11" ht="15" customHeight="1">
      <c r="B79" s="261"/>
      <c r="C79" s="241" t="s">
        <v>683</v>
      </c>
      <c r="D79" s="241"/>
      <c r="E79" s="241"/>
      <c r="F79" s="260" t="s">
        <v>684</v>
      </c>
      <c r="G79" s="259"/>
      <c r="H79" s="241" t="s">
        <v>685</v>
      </c>
      <c r="I79" s="241" t="s">
        <v>680</v>
      </c>
      <c r="J79" s="241">
        <v>50</v>
      </c>
      <c r="K79" s="252"/>
    </row>
    <row r="80" spans="2:11" ht="15" customHeight="1">
      <c r="B80" s="261"/>
      <c r="C80" s="241" t="s">
        <v>686</v>
      </c>
      <c r="D80" s="241"/>
      <c r="E80" s="241"/>
      <c r="F80" s="260" t="s">
        <v>678</v>
      </c>
      <c r="G80" s="259"/>
      <c r="H80" s="241" t="s">
        <v>687</v>
      </c>
      <c r="I80" s="241" t="s">
        <v>688</v>
      </c>
      <c r="J80" s="241"/>
      <c r="K80" s="252"/>
    </row>
    <row r="81" spans="2:11" ht="15" customHeight="1">
      <c r="B81" s="261"/>
      <c r="C81" s="262" t="s">
        <v>689</v>
      </c>
      <c r="D81" s="262"/>
      <c r="E81" s="262"/>
      <c r="F81" s="263" t="s">
        <v>684</v>
      </c>
      <c r="G81" s="262"/>
      <c r="H81" s="262" t="s">
        <v>690</v>
      </c>
      <c r="I81" s="262" t="s">
        <v>680</v>
      </c>
      <c r="J81" s="262">
        <v>15</v>
      </c>
      <c r="K81" s="252"/>
    </row>
    <row r="82" spans="2:11" ht="15" customHeight="1">
      <c r="B82" s="261"/>
      <c r="C82" s="262" t="s">
        <v>691</v>
      </c>
      <c r="D82" s="262"/>
      <c r="E82" s="262"/>
      <c r="F82" s="263" t="s">
        <v>684</v>
      </c>
      <c r="G82" s="262"/>
      <c r="H82" s="262" t="s">
        <v>692</v>
      </c>
      <c r="I82" s="262" t="s">
        <v>680</v>
      </c>
      <c r="J82" s="262">
        <v>15</v>
      </c>
      <c r="K82" s="252"/>
    </row>
    <row r="83" spans="2:11" ht="15" customHeight="1">
      <c r="B83" s="261"/>
      <c r="C83" s="262" t="s">
        <v>693</v>
      </c>
      <c r="D83" s="262"/>
      <c r="E83" s="262"/>
      <c r="F83" s="263" t="s">
        <v>684</v>
      </c>
      <c r="G83" s="262"/>
      <c r="H83" s="262" t="s">
        <v>694</v>
      </c>
      <c r="I83" s="262" t="s">
        <v>680</v>
      </c>
      <c r="J83" s="262">
        <v>20</v>
      </c>
      <c r="K83" s="252"/>
    </row>
    <row r="84" spans="2:11" ht="15" customHeight="1">
      <c r="B84" s="261"/>
      <c r="C84" s="262" t="s">
        <v>695</v>
      </c>
      <c r="D84" s="262"/>
      <c r="E84" s="262"/>
      <c r="F84" s="263" t="s">
        <v>684</v>
      </c>
      <c r="G84" s="262"/>
      <c r="H84" s="262" t="s">
        <v>696</v>
      </c>
      <c r="I84" s="262" t="s">
        <v>680</v>
      </c>
      <c r="J84" s="262">
        <v>20</v>
      </c>
      <c r="K84" s="252"/>
    </row>
    <row r="85" spans="2:11" ht="15" customHeight="1">
      <c r="B85" s="261"/>
      <c r="C85" s="241" t="s">
        <v>697</v>
      </c>
      <c r="D85" s="241"/>
      <c r="E85" s="241"/>
      <c r="F85" s="260" t="s">
        <v>684</v>
      </c>
      <c r="G85" s="259"/>
      <c r="H85" s="241" t="s">
        <v>698</v>
      </c>
      <c r="I85" s="241" t="s">
        <v>680</v>
      </c>
      <c r="J85" s="241">
        <v>50</v>
      </c>
      <c r="K85" s="252"/>
    </row>
    <row r="86" spans="2:11" ht="15" customHeight="1">
      <c r="B86" s="261"/>
      <c r="C86" s="241" t="s">
        <v>699</v>
      </c>
      <c r="D86" s="241"/>
      <c r="E86" s="241"/>
      <c r="F86" s="260" t="s">
        <v>684</v>
      </c>
      <c r="G86" s="259"/>
      <c r="H86" s="241" t="s">
        <v>700</v>
      </c>
      <c r="I86" s="241" t="s">
        <v>680</v>
      </c>
      <c r="J86" s="241">
        <v>20</v>
      </c>
      <c r="K86" s="252"/>
    </row>
    <row r="87" spans="2:11" ht="15" customHeight="1">
      <c r="B87" s="261"/>
      <c r="C87" s="241" t="s">
        <v>701</v>
      </c>
      <c r="D87" s="241"/>
      <c r="E87" s="241"/>
      <c r="F87" s="260" t="s">
        <v>684</v>
      </c>
      <c r="G87" s="259"/>
      <c r="H87" s="241" t="s">
        <v>702</v>
      </c>
      <c r="I87" s="241" t="s">
        <v>680</v>
      </c>
      <c r="J87" s="241">
        <v>20</v>
      </c>
      <c r="K87" s="252"/>
    </row>
    <row r="88" spans="2:11" ht="15" customHeight="1">
      <c r="B88" s="261"/>
      <c r="C88" s="241" t="s">
        <v>703</v>
      </c>
      <c r="D88" s="241"/>
      <c r="E88" s="241"/>
      <c r="F88" s="260" t="s">
        <v>684</v>
      </c>
      <c r="G88" s="259"/>
      <c r="H88" s="241" t="s">
        <v>704</v>
      </c>
      <c r="I88" s="241" t="s">
        <v>680</v>
      </c>
      <c r="J88" s="241">
        <v>50</v>
      </c>
      <c r="K88" s="252"/>
    </row>
    <row r="89" spans="2:11" ht="15" customHeight="1">
      <c r="B89" s="261"/>
      <c r="C89" s="241" t="s">
        <v>705</v>
      </c>
      <c r="D89" s="241"/>
      <c r="E89" s="241"/>
      <c r="F89" s="260" t="s">
        <v>684</v>
      </c>
      <c r="G89" s="259"/>
      <c r="H89" s="241" t="s">
        <v>705</v>
      </c>
      <c r="I89" s="241" t="s">
        <v>680</v>
      </c>
      <c r="J89" s="241">
        <v>50</v>
      </c>
      <c r="K89" s="252"/>
    </row>
    <row r="90" spans="2:11" ht="15" customHeight="1">
      <c r="B90" s="261"/>
      <c r="C90" s="241" t="s">
        <v>104</v>
      </c>
      <c r="D90" s="241"/>
      <c r="E90" s="241"/>
      <c r="F90" s="260" t="s">
        <v>684</v>
      </c>
      <c r="G90" s="259"/>
      <c r="H90" s="241" t="s">
        <v>706</v>
      </c>
      <c r="I90" s="241" t="s">
        <v>680</v>
      </c>
      <c r="J90" s="241">
        <v>255</v>
      </c>
      <c r="K90" s="252"/>
    </row>
    <row r="91" spans="2:11" ht="15" customHeight="1">
      <c r="B91" s="261"/>
      <c r="C91" s="241" t="s">
        <v>707</v>
      </c>
      <c r="D91" s="241"/>
      <c r="E91" s="241"/>
      <c r="F91" s="260" t="s">
        <v>678</v>
      </c>
      <c r="G91" s="259"/>
      <c r="H91" s="241" t="s">
        <v>708</v>
      </c>
      <c r="I91" s="241" t="s">
        <v>709</v>
      </c>
      <c r="J91" s="241"/>
      <c r="K91" s="252"/>
    </row>
    <row r="92" spans="2:11" ht="15" customHeight="1">
      <c r="B92" s="261"/>
      <c r="C92" s="241" t="s">
        <v>710</v>
      </c>
      <c r="D92" s="241"/>
      <c r="E92" s="241"/>
      <c r="F92" s="260" t="s">
        <v>678</v>
      </c>
      <c r="G92" s="259"/>
      <c r="H92" s="241" t="s">
        <v>711</v>
      </c>
      <c r="I92" s="241" t="s">
        <v>712</v>
      </c>
      <c r="J92" s="241"/>
      <c r="K92" s="252"/>
    </row>
    <row r="93" spans="2:11" ht="15" customHeight="1">
      <c r="B93" s="261"/>
      <c r="C93" s="241" t="s">
        <v>713</v>
      </c>
      <c r="D93" s="241"/>
      <c r="E93" s="241"/>
      <c r="F93" s="260" t="s">
        <v>678</v>
      </c>
      <c r="G93" s="259"/>
      <c r="H93" s="241" t="s">
        <v>713</v>
      </c>
      <c r="I93" s="241" t="s">
        <v>712</v>
      </c>
      <c r="J93" s="241"/>
      <c r="K93" s="252"/>
    </row>
    <row r="94" spans="2:11" ht="15" customHeight="1">
      <c r="B94" s="261"/>
      <c r="C94" s="241" t="s">
        <v>35</v>
      </c>
      <c r="D94" s="241"/>
      <c r="E94" s="241"/>
      <c r="F94" s="260" t="s">
        <v>678</v>
      </c>
      <c r="G94" s="259"/>
      <c r="H94" s="241" t="s">
        <v>714</v>
      </c>
      <c r="I94" s="241" t="s">
        <v>712</v>
      </c>
      <c r="J94" s="241"/>
      <c r="K94" s="252"/>
    </row>
    <row r="95" spans="2:11" ht="15" customHeight="1">
      <c r="B95" s="261"/>
      <c r="C95" s="241" t="s">
        <v>45</v>
      </c>
      <c r="D95" s="241"/>
      <c r="E95" s="241"/>
      <c r="F95" s="260" t="s">
        <v>678</v>
      </c>
      <c r="G95" s="259"/>
      <c r="H95" s="241" t="s">
        <v>715</v>
      </c>
      <c r="I95" s="241" t="s">
        <v>712</v>
      </c>
      <c r="J95" s="241"/>
      <c r="K95" s="252"/>
    </row>
    <row r="96" spans="2:11" ht="15" customHeight="1">
      <c r="B96" s="264"/>
      <c r="C96" s="265"/>
      <c r="D96" s="265"/>
      <c r="E96" s="265"/>
      <c r="F96" s="265"/>
      <c r="G96" s="265"/>
      <c r="H96" s="265"/>
      <c r="I96" s="265"/>
      <c r="J96" s="265"/>
      <c r="K96" s="266"/>
    </row>
    <row r="97" spans="2:11" ht="18.75" customHeight="1">
      <c r="B97" s="267"/>
      <c r="C97" s="268"/>
      <c r="D97" s="268"/>
      <c r="E97" s="268"/>
      <c r="F97" s="268"/>
      <c r="G97" s="268"/>
      <c r="H97" s="268"/>
      <c r="I97" s="268"/>
      <c r="J97" s="268"/>
      <c r="K97" s="267"/>
    </row>
    <row r="98" spans="2:11" ht="18.75" customHeight="1">
      <c r="B98" s="247"/>
      <c r="C98" s="247"/>
      <c r="D98" s="247"/>
      <c r="E98" s="247"/>
      <c r="F98" s="247"/>
      <c r="G98" s="247"/>
      <c r="H98" s="247"/>
      <c r="I98" s="247"/>
      <c r="J98" s="247"/>
      <c r="K98" s="247"/>
    </row>
    <row r="99" spans="2:11" ht="7.5" customHeight="1">
      <c r="B99" s="248"/>
      <c r="C99" s="249"/>
      <c r="D99" s="249"/>
      <c r="E99" s="249"/>
      <c r="F99" s="249"/>
      <c r="G99" s="249"/>
      <c r="H99" s="249"/>
      <c r="I99" s="249"/>
      <c r="J99" s="249"/>
      <c r="K99" s="250"/>
    </row>
    <row r="100" spans="2:11" ht="45" customHeight="1">
      <c r="B100" s="251"/>
      <c r="C100" s="357" t="s">
        <v>716</v>
      </c>
      <c r="D100" s="357"/>
      <c r="E100" s="357"/>
      <c r="F100" s="357"/>
      <c r="G100" s="357"/>
      <c r="H100" s="357"/>
      <c r="I100" s="357"/>
      <c r="J100" s="357"/>
      <c r="K100" s="252"/>
    </row>
    <row r="101" spans="2:11" ht="17.25" customHeight="1">
      <c r="B101" s="251"/>
      <c r="C101" s="253" t="s">
        <v>672</v>
      </c>
      <c r="D101" s="253"/>
      <c r="E101" s="253"/>
      <c r="F101" s="253" t="s">
        <v>673</v>
      </c>
      <c r="G101" s="254"/>
      <c r="H101" s="253" t="s">
        <v>99</v>
      </c>
      <c r="I101" s="253" t="s">
        <v>54</v>
      </c>
      <c r="J101" s="253" t="s">
        <v>674</v>
      </c>
      <c r="K101" s="252"/>
    </row>
    <row r="102" spans="2:11" ht="17.25" customHeight="1">
      <c r="B102" s="251"/>
      <c r="C102" s="255" t="s">
        <v>675</v>
      </c>
      <c r="D102" s="255"/>
      <c r="E102" s="255"/>
      <c r="F102" s="256" t="s">
        <v>676</v>
      </c>
      <c r="G102" s="257"/>
      <c r="H102" s="255"/>
      <c r="I102" s="255"/>
      <c r="J102" s="255" t="s">
        <v>677</v>
      </c>
      <c r="K102" s="252"/>
    </row>
    <row r="103" spans="2:11" ht="5.25" customHeight="1">
      <c r="B103" s="251"/>
      <c r="C103" s="253"/>
      <c r="D103" s="253"/>
      <c r="E103" s="253"/>
      <c r="F103" s="253"/>
      <c r="G103" s="269"/>
      <c r="H103" s="253"/>
      <c r="I103" s="253"/>
      <c r="J103" s="253"/>
      <c r="K103" s="252"/>
    </row>
    <row r="104" spans="2:11" ht="15" customHeight="1">
      <c r="B104" s="251"/>
      <c r="C104" s="241" t="s">
        <v>50</v>
      </c>
      <c r="D104" s="258"/>
      <c r="E104" s="258"/>
      <c r="F104" s="260" t="s">
        <v>678</v>
      </c>
      <c r="G104" s="269"/>
      <c r="H104" s="241" t="s">
        <v>717</v>
      </c>
      <c r="I104" s="241" t="s">
        <v>680</v>
      </c>
      <c r="J104" s="241">
        <v>20</v>
      </c>
      <c r="K104" s="252"/>
    </row>
    <row r="105" spans="2:11" ht="15" customHeight="1">
      <c r="B105" s="251"/>
      <c r="C105" s="241" t="s">
        <v>681</v>
      </c>
      <c r="D105" s="241"/>
      <c r="E105" s="241"/>
      <c r="F105" s="260" t="s">
        <v>678</v>
      </c>
      <c r="G105" s="241"/>
      <c r="H105" s="241" t="s">
        <v>717</v>
      </c>
      <c r="I105" s="241" t="s">
        <v>680</v>
      </c>
      <c r="J105" s="241">
        <v>120</v>
      </c>
      <c r="K105" s="252"/>
    </row>
    <row r="106" spans="2:11" ht="15" customHeight="1">
      <c r="B106" s="261"/>
      <c r="C106" s="241" t="s">
        <v>683</v>
      </c>
      <c r="D106" s="241"/>
      <c r="E106" s="241"/>
      <c r="F106" s="260" t="s">
        <v>684</v>
      </c>
      <c r="G106" s="241"/>
      <c r="H106" s="241" t="s">
        <v>717</v>
      </c>
      <c r="I106" s="241" t="s">
        <v>680</v>
      </c>
      <c r="J106" s="241">
        <v>50</v>
      </c>
      <c r="K106" s="252"/>
    </row>
    <row r="107" spans="2:11" ht="15" customHeight="1">
      <c r="B107" s="261"/>
      <c r="C107" s="241" t="s">
        <v>686</v>
      </c>
      <c r="D107" s="241"/>
      <c r="E107" s="241"/>
      <c r="F107" s="260" t="s">
        <v>678</v>
      </c>
      <c r="G107" s="241"/>
      <c r="H107" s="241" t="s">
        <v>717</v>
      </c>
      <c r="I107" s="241" t="s">
        <v>688</v>
      </c>
      <c r="J107" s="241"/>
      <c r="K107" s="252"/>
    </row>
    <row r="108" spans="2:11" ht="15" customHeight="1">
      <c r="B108" s="261"/>
      <c r="C108" s="241" t="s">
        <v>697</v>
      </c>
      <c r="D108" s="241"/>
      <c r="E108" s="241"/>
      <c r="F108" s="260" t="s">
        <v>684</v>
      </c>
      <c r="G108" s="241"/>
      <c r="H108" s="241" t="s">
        <v>717</v>
      </c>
      <c r="I108" s="241" t="s">
        <v>680</v>
      </c>
      <c r="J108" s="241">
        <v>50</v>
      </c>
      <c r="K108" s="252"/>
    </row>
    <row r="109" spans="2:11" ht="15" customHeight="1">
      <c r="B109" s="261"/>
      <c r="C109" s="241" t="s">
        <v>705</v>
      </c>
      <c r="D109" s="241"/>
      <c r="E109" s="241"/>
      <c r="F109" s="260" t="s">
        <v>684</v>
      </c>
      <c r="G109" s="241"/>
      <c r="H109" s="241" t="s">
        <v>717</v>
      </c>
      <c r="I109" s="241" t="s">
        <v>680</v>
      </c>
      <c r="J109" s="241">
        <v>50</v>
      </c>
      <c r="K109" s="252"/>
    </row>
    <row r="110" spans="2:11" ht="15" customHeight="1">
      <c r="B110" s="261"/>
      <c r="C110" s="241" t="s">
        <v>703</v>
      </c>
      <c r="D110" s="241"/>
      <c r="E110" s="241"/>
      <c r="F110" s="260" t="s">
        <v>684</v>
      </c>
      <c r="G110" s="241"/>
      <c r="H110" s="241" t="s">
        <v>717</v>
      </c>
      <c r="I110" s="241" t="s">
        <v>680</v>
      </c>
      <c r="J110" s="241">
        <v>50</v>
      </c>
      <c r="K110" s="252"/>
    </row>
    <row r="111" spans="2:11" ht="15" customHeight="1">
      <c r="B111" s="261"/>
      <c r="C111" s="241" t="s">
        <v>50</v>
      </c>
      <c r="D111" s="241"/>
      <c r="E111" s="241"/>
      <c r="F111" s="260" t="s">
        <v>678</v>
      </c>
      <c r="G111" s="241"/>
      <c r="H111" s="241" t="s">
        <v>718</v>
      </c>
      <c r="I111" s="241" t="s">
        <v>680</v>
      </c>
      <c r="J111" s="241">
        <v>20</v>
      </c>
      <c r="K111" s="252"/>
    </row>
    <row r="112" spans="2:11" ht="15" customHeight="1">
      <c r="B112" s="261"/>
      <c r="C112" s="241" t="s">
        <v>719</v>
      </c>
      <c r="D112" s="241"/>
      <c r="E112" s="241"/>
      <c r="F112" s="260" t="s">
        <v>678</v>
      </c>
      <c r="G112" s="241"/>
      <c r="H112" s="241" t="s">
        <v>720</v>
      </c>
      <c r="I112" s="241" t="s">
        <v>680</v>
      </c>
      <c r="J112" s="241">
        <v>120</v>
      </c>
      <c r="K112" s="252"/>
    </row>
    <row r="113" spans="2:11" ht="15" customHeight="1">
      <c r="B113" s="261"/>
      <c r="C113" s="241" t="s">
        <v>35</v>
      </c>
      <c r="D113" s="241"/>
      <c r="E113" s="241"/>
      <c r="F113" s="260" t="s">
        <v>678</v>
      </c>
      <c r="G113" s="241"/>
      <c r="H113" s="241" t="s">
        <v>721</v>
      </c>
      <c r="I113" s="241" t="s">
        <v>712</v>
      </c>
      <c r="J113" s="241"/>
      <c r="K113" s="252"/>
    </row>
    <row r="114" spans="2:11" ht="15" customHeight="1">
      <c r="B114" s="261"/>
      <c r="C114" s="241" t="s">
        <v>45</v>
      </c>
      <c r="D114" s="241"/>
      <c r="E114" s="241"/>
      <c r="F114" s="260" t="s">
        <v>678</v>
      </c>
      <c r="G114" s="241"/>
      <c r="H114" s="241" t="s">
        <v>722</v>
      </c>
      <c r="I114" s="241" t="s">
        <v>712</v>
      </c>
      <c r="J114" s="241"/>
      <c r="K114" s="252"/>
    </row>
    <row r="115" spans="2:11" ht="15" customHeight="1">
      <c r="B115" s="261"/>
      <c r="C115" s="241" t="s">
        <v>54</v>
      </c>
      <c r="D115" s="241"/>
      <c r="E115" s="241"/>
      <c r="F115" s="260" t="s">
        <v>678</v>
      </c>
      <c r="G115" s="241"/>
      <c r="H115" s="241" t="s">
        <v>723</v>
      </c>
      <c r="I115" s="241" t="s">
        <v>724</v>
      </c>
      <c r="J115" s="241"/>
      <c r="K115" s="252"/>
    </row>
    <row r="116" spans="2:11" ht="15" customHeight="1">
      <c r="B116" s="264"/>
      <c r="C116" s="270"/>
      <c r="D116" s="270"/>
      <c r="E116" s="270"/>
      <c r="F116" s="270"/>
      <c r="G116" s="270"/>
      <c r="H116" s="270"/>
      <c r="I116" s="270"/>
      <c r="J116" s="270"/>
      <c r="K116" s="266"/>
    </row>
    <row r="117" spans="2:11" ht="18.75" customHeight="1">
      <c r="B117" s="271"/>
      <c r="C117" s="237"/>
      <c r="D117" s="237"/>
      <c r="E117" s="237"/>
      <c r="F117" s="272"/>
      <c r="G117" s="237"/>
      <c r="H117" s="237"/>
      <c r="I117" s="237"/>
      <c r="J117" s="237"/>
      <c r="K117" s="271"/>
    </row>
    <row r="118" spans="2:11" ht="18.75" customHeight="1">
      <c r="B118" s="247"/>
      <c r="C118" s="247"/>
      <c r="D118" s="247"/>
      <c r="E118" s="247"/>
      <c r="F118" s="247"/>
      <c r="G118" s="247"/>
      <c r="H118" s="247"/>
      <c r="I118" s="247"/>
      <c r="J118" s="247"/>
      <c r="K118" s="247"/>
    </row>
    <row r="119" spans="2:11" ht="7.5" customHeight="1">
      <c r="B119" s="273"/>
      <c r="C119" s="274"/>
      <c r="D119" s="274"/>
      <c r="E119" s="274"/>
      <c r="F119" s="274"/>
      <c r="G119" s="274"/>
      <c r="H119" s="274"/>
      <c r="I119" s="274"/>
      <c r="J119" s="274"/>
      <c r="K119" s="275"/>
    </row>
    <row r="120" spans="2:11" ht="45" customHeight="1">
      <c r="B120" s="276"/>
      <c r="C120" s="353" t="s">
        <v>725</v>
      </c>
      <c r="D120" s="353"/>
      <c r="E120" s="353"/>
      <c r="F120" s="353"/>
      <c r="G120" s="353"/>
      <c r="H120" s="353"/>
      <c r="I120" s="353"/>
      <c r="J120" s="353"/>
      <c r="K120" s="277"/>
    </row>
    <row r="121" spans="2:11" ht="17.25" customHeight="1">
      <c r="B121" s="278"/>
      <c r="C121" s="253" t="s">
        <v>672</v>
      </c>
      <c r="D121" s="253"/>
      <c r="E121" s="253"/>
      <c r="F121" s="253" t="s">
        <v>673</v>
      </c>
      <c r="G121" s="254"/>
      <c r="H121" s="253" t="s">
        <v>99</v>
      </c>
      <c r="I121" s="253" t="s">
        <v>54</v>
      </c>
      <c r="J121" s="253" t="s">
        <v>674</v>
      </c>
      <c r="K121" s="279"/>
    </row>
    <row r="122" spans="2:11" ht="17.25" customHeight="1">
      <c r="B122" s="278"/>
      <c r="C122" s="255" t="s">
        <v>675</v>
      </c>
      <c r="D122" s="255"/>
      <c r="E122" s="255"/>
      <c r="F122" s="256" t="s">
        <v>676</v>
      </c>
      <c r="G122" s="257"/>
      <c r="H122" s="255"/>
      <c r="I122" s="255"/>
      <c r="J122" s="255" t="s">
        <v>677</v>
      </c>
      <c r="K122" s="279"/>
    </row>
    <row r="123" spans="2:11" ht="5.25" customHeight="1">
      <c r="B123" s="280"/>
      <c r="C123" s="258"/>
      <c r="D123" s="258"/>
      <c r="E123" s="258"/>
      <c r="F123" s="258"/>
      <c r="G123" s="241"/>
      <c r="H123" s="258"/>
      <c r="I123" s="258"/>
      <c r="J123" s="258"/>
      <c r="K123" s="281"/>
    </row>
    <row r="124" spans="2:11" ht="15" customHeight="1">
      <c r="B124" s="280"/>
      <c r="C124" s="241" t="s">
        <v>681</v>
      </c>
      <c r="D124" s="258"/>
      <c r="E124" s="258"/>
      <c r="F124" s="260" t="s">
        <v>678</v>
      </c>
      <c r="G124" s="241"/>
      <c r="H124" s="241" t="s">
        <v>717</v>
      </c>
      <c r="I124" s="241" t="s">
        <v>680</v>
      </c>
      <c r="J124" s="241">
        <v>120</v>
      </c>
      <c r="K124" s="282"/>
    </row>
    <row r="125" spans="2:11" ht="15" customHeight="1">
      <c r="B125" s="280"/>
      <c r="C125" s="241" t="s">
        <v>726</v>
      </c>
      <c r="D125" s="241"/>
      <c r="E125" s="241"/>
      <c r="F125" s="260" t="s">
        <v>678</v>
      </c>
      <c r="G125" s="241"/>
      <c r="H125" s="241" t="s">
        <v>727</v>
      </c>
      <c r="I125" s="241" t="s">
        <v>680</v>
      </c>
      <c r="J125" s="241" t="s">
        <v>728</v>
      </c>
      <c r="K125" s="282"/>
    </row>
    <row r="126" spans="2:11" ht="15" customHeight="1">
      <c r="B126" s="280"/>
      <c r="C126" s="241" t="s">
        <v>627</v>
      </c>
      <c r="D126" s="241"/>
      <c r="E126" s="241"/>
      <c r="F126" s="260" t="s">
        <v>678</v>
      </c>
      <c r="G126" s="241"/>
      <c r="H126" s="241" t="s">
        <v>729</v>
      </c>
      <c r="I126" s="241" t="s">
        <v>680</v>
      </c>
      <c r="J126" s="241" t="s">
        <v>728</v>
      </c>
      <c r="K126" s="282"/>
    </row>
    <row r="127" spans="2:11" ht="15" customHeight="1">
      <c r="B127" s="280"/>
      <c r="C127" s="241" t="s">
        <v>689</v>
      </c>
      <c r="D127" s="241"/>
      <c r="E127" s="241"/>
      <c r="F127" s="260" t="s">
        <v>684</v>
      </c>
      <c r="G127" s="241"/>
      <c r="H127" s="241" t="s">
        <v>690</v>
      </c>
      <c r="I127" s="241" t="s">
        <v>680</v>
      </c>
      <c r="J127" s="241">
        <v>15</v>
      </c>
      <c r="K127" s="282"/>
    </row>
    <row r="128" spans="2:11" ht="15" customHeight="1">
      <c r="B128" s="280"/>
      <c r="C128" s="262" t="s">
        <v>691</v>
      </c>
      <c r="D128" s="262"/>
      <c r="E128" s="262"/>
      <c r="F128" s="263" t="s">
        <v>684</v>
      </c>
      <c r="G128" s="262"/>
      <c r="H128" s="262" t="s">
        <v>692</v>
      </c>
      <c r="I128" s="262" t="s">
        <v>680</v>
      </c>
      <c r="J128" s="262">
        <v>15</v>
      </c>
      <c r="K128" s="282"/>
    </row>
    <row r="129" spans="2:11" ht="15" customHeight="1">
      <c r="B129" s="280"/>
      <c r="C129" s="262" t="s">
        <v>693</v>
      </c>
      <c r="D129" s="262"/>
      <c r="E129" s="262"/>
      <c r="F129" s="263" t="s">
        <v>684</v>
      </c>
      <c r="G129" s="262"/>
      <c r="H129" s="262" t="s">
        <v>694</v>
      </c>
      <c r="I129" s="262" t="s">
        <v>680</v>
      </c>
      <c r="J129" s="262">
        <v>20</v>
      </c>
      <c r="K129" s="282"/>
    </row>
    <row r="130" spans="2:11" ht="15" customHeight="1">
      <c r="B130" s="280"/>
      <c r="C130" s="262" t="s">
        <v>695</v>
      </c>
      <c r="D130" s="262"/>
      <c r="E130" s="262"/>
      <c r="F130" s="263" t="s">
        <v>684</v>
      </c>
      <c r="G130" s="262"/>
      <c r="H130" s="262" t="s">
        <v>696</v>
      </c>
      <c r="I130" s="262" t="s">
        <v>680</v>
      </c>
      <c r="J130" s="262">
        <v>20</v>
      </c>
      <c r="K130" s="282"/>
    </row>
    <row r="131" spans="2:11" ht="15" customHeight="1">
      <c r="B131" s="280"/>
      <c r="C131" s="241" t="s">
        <v>683</v>
      </c>
      <c r="D131" s="241"/>
      <c r="E131" s="241"/>
      <c r="F131" s="260" t="s">
        <v>684</v>
      </c>
      <c r="G131" s="241"/>
      <c r="H131" s="241" t="s">
        <v>717</v>
      </c>
      <c r="I131" s="241" t="s">
        <v>680</v>
      </c>
      <c r="J131" s="241">
        <v>50</v>
      </c>
      <c r="K131" s="282"/>
    </row>
    <row r="132" spans="2:11" ht="15" customHeight="1">
      <c r="B132" s="280"/>
      <c r="C132" s="241" t="s">
        <v>697</v>
      </c>
      <c r="D132" s="241"/>
      <c r="E132" s="241"/>
      <c r="F132" s="260" t="s">
        <v>684</v>
      </c>
      <c r="G132" s="241"/>
      <c r="H132" s="241" t="s">
        <v>717</v>
      </c>
      <c r="I132" s="241" t="s">
        <v>680</v>
      </c>
      <c r="J132" s="241">
        <v>50</v>
      </c>
      <c r="K132" s="282"/>
    </row>
    <row r="133" spans="2:11" ht="15" customHeight="1">
      <c r="B133" s="280"/>
      <c r="C133" s="241" t="s">
        <v>703</v>
      </c>
      <c r="D133" s="241"/>
      <c r="E133" s="241"/>
      <c r="F133" s="260" t="s">
        <v>684</v>
      </c>
      <c r="G133" s="241"/>
      <c r="H133" s="241" t="s">
        <v>717</v>
      </c>
      <c r="I133" s="241" t="s">
        <v>680</v>
      </c>
      <c r="J133" s="241">
        <v>50</v>
      </c>
      <c r="K133" s="282"/>
    </row>
    <row r="134" spans="2:11" ht="15" customHeight="1">
      <c r="B134" s="280"/>
      <c r="C134" s="241" t="s">
        <v>705</v>
      </c>
      <c r="D134" s="241"/>
      <c r="E134" s="241"/>
      <c r="F134" s="260" t="s">
        <v>684</v>
      </c>
      <c r="G134" s="241"/>
      <c r="H134" s="241" t="s">
        <v>717</v>
      </c>
      <c r="I134" s="241" t="s">
        <v>680</v>
      </c>
      <c r="J134" s="241">
        <v>50</v>
      </c>
      <c r="K134" s="282"/>
    </row>
    <row r="135" spans="2:11" ht="15" customHeight="1">
      <c r="B135" s="280"/>
      <c r="C135" s="241" t="s">
        <v>104</v>
      </c>
      <c r="D135" s="241"/>
      <c r="E135" s="241"/>
      <c r="F135" s="260" t="s">
        <v>684</v>
      </c>
      <c r="G135" s="241"/>
      <c r="H135" s="241" t="s">
        <v>730</v>
      </c>
      <c r="I135" s="241" t="s">
        <v>680</v>
      </c>
      <c r="J135" s="241">
        <v>255</v>
      </c>
      <c r="K135" s="282"/>
    </row>
    <row r="136" spans="2:11" ht="15" customHeight="1">
      <c r="B136" s="280"/>
      <c r="C136" s="241" t="s">
        <v>707</v>
      </c>
      <c r="D136" s="241"/>
      <c r="E136" s="241"/>
      <c r="F136" s="260" t="s">
        <v>678</v>
      </c>
      <c r="G136" s="241"/>
      <c r="H136" s="241" t="s">
        <v>731</v>
      </c>
      <c r="I136" s="241" t="s">
        <v>709</v>
      </c>
      <c r="J136" s="241"/>
      <c r="K136" s="282"/>
    </row>
    <row r="137" spans="2:11" ht="15" customHeight="1">
      <c r="B137" s="280"/>
      <c r="C137" s="241" t="s">
        <v>710</v>
      </c>
      <c r="D137" s="241"/>
      <c r="E137" s="241"/>
      <c r="F137" s="260" t="s">
        <v>678</v>
      </c>
      <c r="G137" s="241"/>
      <c r="H137" s="241" t="s">
        <v>732</v>
      </c>
      <c r="I137" s="241" t="s">
        <v>712</v>
      </c>
      <c r="J137" s="241"/>
      <c r="K137" s="282"/>
    </row>
    <row r="138" spans="2:11" ht="15" customHeight="1">
      <c r="B138" s="280"/>
      <c r="C138" s="241" t="s">
        <v>713</v>
      </c>
      <c r="D138" s="241"/>
      <c r="E138" s="241"/>
      <c r="F138" s="260" t="s">
        <v>678</v>
      </c>
      <c r="G138" s="241"/>
      <c r="H138" s="241" t="s">
        <v>713</v>
      </c>
      <c r="I138" s="241" t="s">
        <v>712</v>
      </c>
      <c r="J138" s="241"/>
      <c r="K138" s="282"/>
    </row>
    <row r="139" spans="2:11" ht="15" customHeight="1">
      <c r="B139" s="280"/>
      <c r="C139" s="241" t="s">
        <v>35</v>
      </c>
      <c r="D139" s="241"/>
      <c r="E139" s="241"/>
      <c r="F139" s="260" t="s">
        <v>678</v>
      </c>
      <c r="G139" s="241"/>
      <c r="H139" s="241" t="s">
        <v>733</v>
      </c>
      <c r="I139" s="241" t="s">
        <v>712</v>
      </c>
      <c r="J139" s="241"/>
      <c r="K139" s="282"/>
    </row>
    <row r="140" spans="2:11" ht="15" customHeight="1">
      <c r="B140" s="280"/>
      <c r="C140" s="241" t="s">
        <v>734</v>
      </c>
      <c r="D140" s="241"/>
      <c r="E140" s="241"/>
      <c r="F140" s="260" t="s">
        <v>678</v>
      </c>
      <c r="G140" s="241"/>
      <c r="H140" s="241" t="s">
        <v>735</v>
      </c>
      <c r="I140" s="241" t="s">
        <v>712</v>
      </c>
      <c r="J140" s="241"/>
      <c r="K140" s="282"/>
    </row>
    <row r="141" spans="2:11" ht="15" customHeight="1">
      <c r="B141" s="283"/>
      <c r="C141" s="284"/>
      <c r="D141" s="284"/>
      <c r="E141" s="284"/>
      <c r="F141" s="284"/>
      <c r="G141" s="284"/>
      <c r="H141" s="284"/>
      <c r="I141" s="284"/>
      <c r="J141" s="284"/>
      <c r="K141" s="285"/>
    </row>
    <row r="142" spans="2:11" ht="18.75" customHeight="1">
      <c r="B142" s="237"/>
      <c r="C142" s="237"/>
      <c r="D142" s="237"/>
      <c r="E142" s="237"/>
      <c r="F142" s="272"/>
      <c r="G142" s="237"/>
      <c r="H142" s="237"/>
      <c r="I142" s="237"/>
      <c r="J142" s="237"/>
      <c r="K142" s="237"/>
    </row>
    <row r="143" spans="2:11" ht="18.75" customHeight="1"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</row>
    <row r="144" spans="2:11" ht="7.5" customHeight="1">
      <c r="B144" s="248"/>
      <c r="C144" s="249"/>
      <c r="D144" s="249"/>
      <c r="E144" s="249"/>
      <c r="F144" s="249"/>
      <c r="G144" s="249"/>
      <c r="H144" s="249"/>
      <c r="I144" s="249"/>
      <c r="J144" s="249"/>
      <c r="K144" s="250"/>
    </row>
    <row r="145" spans="2:11" ht="45" customHeight="1">
      <c r="B145" s="251"/>
      <c r="C145" s="357" t="s">
        <v>736</v>
      </c>
      <c r="D145" s="357"/>
      <c r="E145" s="357"/>
      <c r="F145" s="357"/>
      <c r="G145" s="357"/>
      <c r="H145" s="357"/>
      <c r="I145" s="357"/>
      <c r="J145" s="357"/>
      <c r="K145" s="252"/>
    </row>
    <row r="146" spans="2:11" ht="17.25" customHeight="1">
      <c r="B146" s="251"/>
      <c r="C146" s="253" t="s">
        <v>672</v>
      </c>
      <c r="D146" s="253"/>
      <c r="E146" s="253"/>
      <c r="F146" s="253" t="s">
        <v>673</v>
      </c>
      <c r="G146" s="254"/>
      <c r="H146" s="253" t="s">
        <v>99</v>
      </c>
      <c r="I146" s="253" t="s">
        <v>54</v>
      </c>
      <c r="J146" s="253" t="s">
        <v>674</v>
      </c>
      <c r="K146" s="252"/>
    </row>
    <row r="147" spans="2:11" ht="17.25" customHeight="1">
      <c r="B147" s="251"/>
      <c r="C147" s="255" t="s">
        <v>675</v>
      </c>
      <c r="D147" s="255"/>
      <c r="E147" s="255"/>
      <c r="F147" s="256" t="s">
        <v>676</v>
      </c>
      <c r="G147" s="257"/>
      <c r="H147" s="255"/>
      <c r="I147" s="255"/>
      <c r="J147" s="255" t="s">
        <v>677</v>
      </c>
      <c r="K147" s="252"/>
    </row>
    <row r="148" spans="2:11" ht="5.25" customHeight="1">
      <c r="B148" s="261"/>
      <c r="C148" s="258"/>
      <c r="D148" s="258"/>
      <c r="E148" s="258"/>
      <c r="F148" s="258"/>
      <c r="G148" s="259"/>
      <c r="H148" s="258"/>
      <c r="I148" s="258"/>
      <c r="J148" s="258"/>
      <c r="K148" s="282"/>
    </row>
    <row r="149" spans="2:11" ht="15" customHeight="1">
      <c r="B149" s="261"/>
      <c r="C149" s="286" t="s">
        <v>681</v>
      </c>
      <c r="D149" s="241"/>
      <c r="E149" s="241"/>
      <c r="F149" s="287" t="s">
        <v>678</v>
      </c>
      <c r="G149" s="241"/>
      <c r="H149" s="286" t="s">
        <v>717</v>
      </c>
      <c r="I149" s="286" t="s">
        <v>680</v>
      </c>
      <c r="J149" s="286">
        <v>120</v>
      </c>
      <c r="K149" s="282"/>
    </row>
    <row r="150" spans="2:11" ht="15" customHeight="1">
      <c r="B150" s="261"/>
      <c r="C150" s="286" t="s">
        <v>726</v>
      </c>
      <c r="D150" s="241"/>
      <c r="E150" s="241"/>
      <c r="F150" s="287" t="s">
        <v>678</v>
      </c>
      <c r="G150" s="241"/>
      <c r="H150" s="286" t="s">
        <v>737</v>
      </c>
      <c r="I150" s="286" t="s">
        <v>680</v>
      </c>
      <c r="J150" s="286" t="s">
        <v>728</v>
      </c>
      <c r="K150" s="282"/>
    </row>
    <row r="151" spans="2:11" ht="15" customHeight="1">
      <c r="B151" s="261"/>
      <c r="C151" s="286" t="s">
        <v>627</v>
      </c>
      <c r="D151" s="241"/>
      <c r="E151" s="241"/>
      <c r="F151" s="287" t="s">
        <v>678</v>
      </c>
      <c r="G151" s="241"/>
      <c r="H151" s="286" t="s">
        <v>738</v>
      </c>
      <c r="I151" s="286" t="s">
        <v>680</v>
      </c>
      <c r="J151" s="286" t="s">
        <v>728</v>
      </c>
      <c r="K151" s="282"/>
    </row>
    <row r="152" spans="2:11" ht="15" customHeight="1">
      <c r="B152" s="261"/>
      <c r="C152" s="286" t="s">
        <v>683</v>
      </c>
      <c r="D152" s="241"/>
      <c r="E152" s="241"/>
      <c r="F152" s="287" t="s">
        <v>684</v>
      </c>
      <c r="G152" s="241"/>
      <c r="H152" s="286" t="s">
        <v>717</v>
      </c>
      <c r="I152" s="286" t="s">
        <v>680</v>
      </c>
      <c r="J152" s="286">
        <v>50</v>
      </c>
      <c r="K152" s="282"/>
    </row>
    <row r="153" spans="2:11" ht="15" customHeight="1">
      <c r="B153" s="261"/>
      <c r="C153" s="286" t="s">
        <v>686</v>
      </c>
      <c r="D153" s="241"/>
      <c r="E153" s="241"/>
      <c r="F153" s="287" t="s">
        <v>678</v>
      </c>
      <c r="G153" s="241"/>
      <c r="H153" s="286" t="s">
        <v>717</v>
      </c>
      <c r="I153" s="286" t="s">
        <v>688</v>
      </c>
      <c r="J153" s="286"/>
      <c r="K153" s="282"/>
    </row>
    <row r="154" spans="2:11" ht="15" customHeight="1">
      <c r="B154" s="261"/>
      <c r="C154" s="286" t="s">
        <v>697</v>
      </c>
      <c r="D154" s="241"/>
      <c r="E154" s="241"/>
      <c r="F154" s="287" t="s">
        <v>684</v>
      </c>
      <c r="G154" s="241"/>
      <c r="H154" s="286" t="s">
        <v>717</v>
      </c>
      <c r="I154" s="286" t="s">
        <v>680</v>
      </c>
      <c r="J154" s="286">
        <v>50</v>
      </c>
      <c r="K154" s="282"/>
    </row>
    <row r="155" spans="2:11" ht="15" customHeight="1">
      <c r="B155" s="261"/>
      <c r="C155" s="286" t="s">
        <v>705</v>
      </c>
      <c r="D155" s="241"/>
      <c r="E155" s="241"/>
      <c r="F155" s="287" t="s">
        <v>684</v>
      </c>
      <c r="G155" s="241"/>
      <c r="H155" s="286" t="s">
        <v>717</v>
      </c>
      <c r="I155" s="286" t="s">
        <v>680</v>
      </c>
      <c r="J155" s="286">
        <v>50</v>
      </c>
      <c r="K155" s="282"/>
    </row>
    <row r="156" spans="2:11" ht="15" customHeight="1">
      <c r="B156" s="261"/>
      <c r="C156" s="286" t="s">
        <v>703</v>
      </c>
      <c r="D156" s="241"/>
      <c r="E156" s="241"/>
      <c r="F156" s="287" t="s">
        <v>684</v>
      </c>
      <c r="G156" s="241"/>
      <c r="H156" s="286" t="s">
        <v>717</v>
      </c>
      <c r="I156" s="286" t="s">
        <v>680</v>
      </c>
      <c r="J156" s="286">
        <v>50</v>
      </c>
      <c r="K156" s="282"/>
    </row>
    <row r="157" spans="2:11" ht="15" customHeight="1">
      <c r="B157" s="261"/>
      <c r="C157" s="286" t="s">
        <v>90</v>
      </c>
      <c r="D157" s="241"/>
      <c r="E157" s="241"/>
      <c r="F157" s="287" t="s">
        <v>678</v>
      </c>
      <c r="G157" s="241"/>
      <c r="H157" s="286" t="s">
        <v>739</v>
      </c>
      <c r="I157" s="286" t="s">
        <v>680</v>
      </c>
      <c r="J157" s="286" t="s">
        <v>740</v>
      </c>
      <c r="K157" s="282"/>
    </row>
    <row r="158" spans="2:11" ht="15" customHeight="1">
      <c r="B158" s="261"/>
      <c r="C158" s="286" t="s">
        <v>741</v>
      </c>
      <c r="D158" s="241"/>
      <c r="E158" s="241"/>
      <c r="F158" s="287" t="s">
        <v>678</v>
      </c>
      <c r="G158" s="241"/>
      <c r="H158" s="286" t="s">
        <v>742</v>
      </c>
      <c r="I158" s="286" t="s">
        <v>712</v>
      </c>
      <c r="J158" s="286"/>
      <c r="K158" s="282"/>
    </row>
    <row r="159" spans="2:11" ht="15" customHeight="1">
      <c r="B159" s="288"/>
      <c r="C159" s="270"/>
      <c r="D159" s="270"/>
      <c r="E159" s="270"/>
      <c r="F159" s="270"/>
      <c r="G159" s="270"/>
      <c r="H159" s="270"/>
      <c r="I159" s="270"/>
      <c r="J159" s="270"/>
      <c r="K159" s="289"/>
    </row>
    <row r="160" spans="2:11" ht="18.75" customHeight="1">
      <c r="B160" s="237"/>
      <c r="C160" s="241"/>
      <c r="D160" s="241"/>
      <c r="E160" s="241"/>
      <c r="F160" s="260"/>
      <c r="G160" s="241"/>
      <c r="H160" s="241"/>
      <c r="I160" s="241"/>
      <c r="J160" s="241"/>
      <c r="K160" s="237"/>
    </row>
    <row r="161" spans="2:11" ht="18.75" customHeight="1">
      <c r="B161" s="247"/>
      <c r="C161" s="247"/>
      <c r="D161" s="247"/>
      <c r="E161" s="247"/>
      <c r="F161" s="247"/>
      <c r="G161" s="247"/>
      <c r="H161" s="247"/>
      <c r="I161" s="247"/>
      <c r="J161" s="247"/>
      <c r="K161" s="247"/>
    </row>
    <row r="162" spans="2:11" ht="7.5" customHeight="1">
      <c r="B162" s="229"/>
      <c r="C162" s="230"/>
      <c r="D162" s="230"/>
      <c r="E162" s="230"/>
      <c r="F162" s="230"/>
      <c r="G162" s="230"/>
      <c r="H162" s="230"/>
      <c r="I162" s="230"/>
      <c r="J162" s="230"/>
      <c r="K162" s="231"/>
    </row>
    <row r="163" spans="2:11" ht="45" customHeight="1">
      <c r="B163" s="232"/>
      <c r="C163" s="353" t="s">
        <v>743</v>
      </c>
      <c r="D163" s="353"/>
      <c r="E163" s="353"/>
      <c r="F163" s="353"/>
      <c r="G163" s="353"/>
      <c r="H163" s="353"/>
      <c r="I163" s="353"/>
      <c r="J163" s="353"/>
      <c r="K163" s="233"/>
    </row>
    <row r="164" spans="2:11" ht="17.25" customHeight="1">
      <c r="B164" s="232"/>
      <c r="C164" s="253" t="s">
        <v>672</v>
      </c>
      <c r="D164" s="253"/>
      <c r="E164" s="253"/>
      <c r="F164" s="253" t="s">
        <v>673</v>
      </c>
      <c r="G164" s="290"/>
      <c r="H164" s="291" t="s">
        <v>99</v>
      </c>
      <c r="I164" s="291" t="s">
        <v>54</v>
      </c>
      <c r="J164" s="253" t="s">
        <v>674</v>
      </c>
      <c r="K164" s="233"/>
    </row>
    <row r="165" spans="2:11" ht="17.25" customHeight="1">
      <c r="B165" s="234"/>
      <c r="C165" s="255" t="s">
        <v>675</v>
      </c>
      <c r="D165" s="255"/>
      <c r="E165" s="255"/>
      <c r="F165" s="256" t="s">
        <v>676</v>
      </c>
      <c r="G165" s="292"/>
      <c r="H165" s="293"/>
      <c r="I165" s="293"/>
      <c r="J165" s="255" t="s">
        <v>677</v>
      </c>
      <c r="K165" s="235"/>
    </row>
    <row r="166" spans="2:11" ht="5.25" customHeight="1">
      <c r="B166" s="261"/>
      <c r="C166" s="258"/>
      <c r="D166" s="258"/>
      <c r="E166" s="258"/>
      <c r="F166" s="258"/>
      <c r="G166" s="259"/>
      <c r="H166" s="258"/>
      <c r="I166" s="258"/>
      <c r="J166" s="258"/>
      <c r="K166" s="282"/>
    </row>
    <row r="167" spans="2:11" ht="15" customHeight="1">
      <c r="B167" s="261"/>
      <c r="C167" s="241" t="s">
        <v>681</v>
      </c>
      <c r="D167" s="241"/>
      <c r="E167" s="241"/>
      <c r="F167" s="260" t="s">
        <v>678</v>
      </c>
      <c r="G167" s="241"/>
      <c r="H167" s="241" t="s">
        <v>717</v>
      </c>
      <c r="I167" s="241" t="s">
        <v>680</v>
      </c>
      <c r="J167" s="241">
        <v>120</v>
      </c>
      <c r="K167" s="282"/>
    </row>
    <row r="168" spans="2:11" ht="15" customHeight="1">
      <c r="B168" s="261"/>
      <c r="C168" s="241" t="s">
        <v>726</v>
      </c>
      <c r="D168" s="241"/>
      <c r="E168" s="241"/>
      <c r="F168" s="260" t="s">
        <v>678</v>
      </c>
      <c r="G168" s="241"/>
      <c r="H168" s="241" t="s">
        <v>727</v>
      </c>
      <c r="I168" s="241" t="s">
        <v>680</v>
      </c>
      <c r="J168" s="241" t="s">
        <v>728</v>
      </c>
      <c r="K168" s="282"/>
    </row>
    <row r="169" spans="2:11" ht="15" customHeight="1">
      <c r="B169" s="261"/>
      <c r="C169" s="241" t="s">
        <v>627</v>
      </c>
      <c r="D169" s="241"/>
      <c r="E169" s="241"/>
      <c r="F169" s="260" t="s">
        <v>678</v>
      </c>
      <c r="G169" s="241"/>
      <c r="H169" s="241" t="s">
        <v>744</v>
      </c>
      <c r="I169" s="241" t="s">
        <v>680</v>
      </c>
      <c r="J169" s="241" t="s">
        <v>728</v>
      </c>
      <c r="K169" s="282"/>
    </row>
    <row r="170" spans="2:11" ht="15" customHeight="1">
      <c r="B170" s="261"/>
      <c r="C170" s="241" t="s">
        <v>683</v>
      </c>
      <c r="D170" s="241"/>
      <c r="E170" s="241"/>
      <c r="F170" s="260" t="s">
        <v>684</v>
      </c>
      <c r="G170" s="241"/>
      <c r="H170" s="241" t="s">
        <v>744</v>
      </c>
      <c r="I170" s="241" t="s">
        <v>680</v>
      </c>
      <c r="J170" s="241">
        <v>50</v>
      </c>
      <c r="K170" s="282"/>
    </row>
    <row r="171" spans="2:11" ht="15" customHeight="1">
      <c r="B171" s="261"/>
      <c r="C171" s="241" t="s">
        <v>686</v>
      </c>
      <c r="D171" s="241"/>
      <c r="E171" s="241"/>
      <c r="F171" s="260" t="s">
        <v>678</v>
      </c>
      <c r="G171" s="241"/>
      <c r="H171" s="241" t="s">
        <v>744</v>
      </c>
      <c r="I171" s="241" t="s">
        <v>688</v>
      </c>
      <c r="J171" s="241"/>
      <c r="K171" s="282"/>
    </row>
    <row r="172" spans="2:11" ht="15" customHeight="1">
      <c r="B172" s="261"/>
      <c r="C172" s="241" t="s">
        <v>697</v>
      </c>
      <c r="D172" s="241"/>
      <c r="E172" s="241"/>
      <c r="F172" s="260" t="s">
        <v>684</v>
      </c>
      <c r="G172" s="241"/>
      <c r="H172" s="241" t="s">
        <v>744</v>
      </c>
      <c r="I172" s="241" t="s">
        <v>680</v>
      </c>
      <c r="J172" s="241">
        <v>50</v>
      </c>
      <c r="K172" s="282"/>
    </row>
    <row r="173" spans="2:11" ht="15" customHeight="1">
      <c r="B173" s="261"/>
      <c r="C173" s="241" t="s">
        <v>705</v>
      </c>
      <c r="D173" s="241"/>
      <c r="E173" s="241"/>
      <c r="F173" s="260" t="s">
        <v>684</v>
      </c>
      <c r="G173" s="241"/>
      <c r="H173" s="241" t="s">
        <v>744</v>
      </c>
      <c r="I173" s="241" t="s">
        <v>680</v>
      </c>
      <c r="J173" s="241">
        <v>50</v>
      </c>
      <c r="K173" s="282"/>
    </row>
    <row r="174" spans="2:11" ht="15" customHeight="1">
      <c r="B174" s="261"/>
      <c r="C174" s="241" t="s">
        <v>703</v>
      </c>
      <c r="D174" s="241"/>
      <c r="E174" s="241"/>
      <c r="F174" s="260" t="s">
        <v>684</v>
      </c>
      <c r="G174" s="241"/>
      <c r="H174" s="241" t="s">
        <v>744</v>
      </c>
      <c r="I174" s="241" t="s">
        <v>680</v>
      </c>
      <c r="J174" s="241">
        <v>50</v>
      </c>
      <c r="K174" s="282"/>
    </row>
    <row r="175" spans="2:11" ht="15" customHeight="1">
      <c r="B175" s="261"/>
      <c r="C175" s="241" t="s">
        <v>98</v>
      </c>
      <c r="D175" s="241"/>
      <c r="E175" s="241"/>
      <c r="F175" s="260" t="s">
        <v>678</v>
      </c>
      <c r="G175" s="241"/>
      <c r="H175" s="241" t="s">
        <v>745</v>
      </c>
      <c r="I175" s="241" t="s">
        <v>746</v>
      </c>
      <c r="J175" s="241"/>
      <c r="K175" s="282"/>
    </row>
    <row r="176" spans="2:11" ht="15" customHeight="1">
      <c r="B176" s="261"/>
      <c r="C176" s="241" t="s">
        <v>54</v>
      </c>
      <c r="D176" s="241"/>
      <c r="E176" s="241"/>
      <c r="F176" s="260" t="s">
        <v>678</v>
      </c>
      <c r="G176" s="241"/>
      <c r="H176" s="241" t="s">
        <v>747</v>
      </c>
      <c r="I176" s="241" t="s">
        <v>748</v>
      </c>
      <c r="J176" s="241">
        <v>1</v>
      </c>
      <c r="K176" s="282"/>
    </row>
    <row r="177" spans="2:11" ht="15" customHeight="1">
      <c r="B177" s="261"/>
      <c r="C177" s="241" t="s">
        <v>50</v>
      </c>
      <c r="D177" s="241"/>
      <c r="E177" s="241"/>
      <c r="F177" s="260" t="s">
        <v>678</v>
      </c>
      <c r="G177" s="241"/>
      <c r="H177" s="241" t="s">
        <v>749</v>
      </c>
      <c r="I177" s="241" t="s">
        <v>680</v>
      </c>
      <c r="J177" s="241">
        <v>20</v>
      </c>
      <c r="K177" s="282"/>
    </row>
    <row r="178" spans="2:11" ht="15" customHeight="1">
      <c r="B178" s="261"/>
      <c r="C178" s="241" t="s">
        <v>99</v>
      </c>
      <c r="D178" s="241"/>
      <c r="E178" s="241"/>
      <c r="F178" s="260" t="s">
        <v>678</v>
      </c>
      <c r="G178" s="241"/>
      <c r="H178" s="241" t="s">
        <v>750</v>
      </c>
      <c r="I178" s="241" t="s">
        <v>680</v>
      </c>
      <c r="J178" s="241">
        <v>255</v>
      </c>
      <c r="K178" s="282"/>
    </row>
    <row r="179" spans="2:11" ht="15" customHeight="1">
      <c r="B179" s="261"/>
      <c r="C179" s="241" t="s">
        <v>100</v>
      </c>
      <c r="D179" s="241"/>
      <c r="E179" s="241"/>
      <c r="F179" s="260" t="s">
        <v>678</v>
      </c>
      <c r="G179" s="241"/>
      <c r="H179" s="241" t="s">
        <v>643</v>
      </c>
      <c r="I179" s="241" t="s">
        <v>680</v>
      </c>
      <c r="J179" s="241">
        <v>10</v>
      </c>
      <c r="K179" s="282"/>
    </row>
    <row r="180" spans="2:11" ht="15" customHeight="1">
      <c r="B180" s="261"/>
      <c r="C180" s="241" t="s">
        <v>101</v>
      </c>
      <c r="D180" s="241"/>
      <c r="E180" s="241"/>
      <c r="F180" s="260" t="s">
        <v>678</v>
      </c>
      <c r="G180" s="241"/>
      <c r="H180" s="241" t="s">
        <v>751</v>
      </c>
      <c r="I180" s="241" t="s">
        <v>712</v>
      </c>
      <c r="J180" s="241"/>
      <c r="K180" s="282"/>
    </row>
    <row r="181" spans="2:11" ht="15" customHeight="1">
      <c r="B181" s="261"/>
      <c r="C181" s="241" t="s">
        <v>752</v>
      </c>
      <c r="D181" s="241"/>
      <c r="E181" s="241"/>
      <c r="F181" s="260" t="s">
        <v>678</v>
      </c>
      <c r="G181" s="241"/>
      <c r="H181" s="241" t="s">
        <v>753</v>
      </c>
      <c r="I181" s="241" t="s">
        <v>712</v>
      </c>
      <c r="J181" s="241"/>
      <c r="K181" s="282"/>
    </row>
    <row r="182" spans="2:11" ht="15" customHeight="1">
      <c r="B182" s="261"/>
      <c r="C182" s="241" t="s">
        <v>741</v>
      </c>
      <c r="D182" s="241"/>
      <c r="E182" s="241"/>
      <c r="F182" s="260" t="s">
        <v>678</v>
      </c>
      <c r="G182" s="241"/>
      <c r="H182" s="241" t="s">
        <v>754</v>
      </c>
      <c r="I182" s="241" t="s">
        <v>712</v>
      </c>
      <c r="J182" s="241"/>
      <c r="K182" s="282"/>
    </row>
    <row r="183" spans="2:11" ht="15" customHeight="1">
      <c r="B183" s="261"/>
      <c r="C183" s="241" t="s">
        <v>103</v>
      </c>
      <c r="D183" s="241"/>
      <c r="E183" s="241"/>
      <c r="F183" s="260" t="s">
        <v>684</v>
      </c>
      <c r="G183" s="241"/>
      <c r="H183" s="241" t="s">
        <v>755</v>
      </c>
      <c r="I183" s="241" t="s">
        <v>680</v>
      </c>
      <c r="J183" s="241">
        <v>50</v>
      </c>
      <c r="K183" s="282"/>
    </row>
    <row r="184" spans="2:11" ht="15" customHeight="1">
      <c r="B184" s="261"/>
      <c r="C184" s="241" t="s">
        <v>756</v>
      </c>
      <c r="D184" s="241"/>
      <c r="E184" s="241"/>
      <c r="F184" s="260" t="s">
        <v>684</v>
      </c>
      <c r="G184" s="241"/>
      <c r="H184" s="241" t="s">
        <v>757</v>
      </c>
      <c r="I184" s="241" t="s">
        <v>758</v>
      </c>
      <c r="J184" s="241"/>
      <c r="K184" s="282"/>
    </row>
    <row r="185" spans="2:11" ht="15" customHeight="1">
      <c r="B185" s="261"/>
      <c r="C185" s="241" t="s">
        <v>759</v>
      </c>
      <c r="D185" s="241"/>
      <c r="E185" s="241"/>
      <c r="F185" s="260" t="s">
        <v>684</v>
      </c>
      <c r="G185" s="241"/>
      <c r="H185" s="241" t="s">
        <v>760</v>
      </c>
      <c r="I185" s="241" t="s">
        <v>758</v>
      </c>
      <c r="J185" s="241"/>
      <c r="K185" s="282"/>
    </row>
    <row r="186" spans="2:11" ht="15" customHeight="1">
      <c r="B186" s="261"/>
      <c r="C186" s="241" t="s">
        <v>761</v>
      </c>
      <c r="D186" s="241"/>
      <c r="E186" s="241"/>
      <c r="F186" s="260" t="s">
        <v>684</v>
      </c>
      <c r="G186" s="241"/>
      <c r="H186" s="241" t="s">
        <v>762</v>
      </c>
      <c r="I186" s="241" t="s">
        <v>758</v>
      </c>
      <c r="J186" s="241"/>
      <c r="K186" s="282"/>
    </row>
    <row r="187" spans="2:11" ht="15" customHeight="1">
      <c r="B187" s="261"/>
      <c r="C187" s="294" t="s">
        <v>763</v>
      </c>
      <c r="D187" s="241"/>
      <c r="E187" s="241"/>
      <c r="F187" s="260" t="s">
        <v>684</v>
      </c>
      <c r="G187" s="241"/>
      <c r="H187" s="241" t="s">
        <v>764</v>
      </c>
      <c r="I187" s="241" t="s">
        <v>765</v>
      </c>
      <c r="J187" s="295" t="s">
        <v>766</v>
      </c>
      <c r="K187" s="282"/>
    </row>
    <row r="188" spans="2:11" ht="15" customHeight="1">
      <c r="B188" s="261"/>
      <c r="C188" s="246" t="s">
        <v>39</v>
      </c>
      <c r="D188" s="241"/>
      <c r="E188" s="241"/>
      <c r="F188" s="260" t="s">
        <v>678</v>
      </c>
      <c r="G188" s="241"/>
      <c r="H188" s="237" t="s">
        <v>767</v>
      </c>
      <c r="I188" s="241" t="s">
        <v>768</v>
      </c>
      <c r="J188" s="241"/>
      <c r="K188" s="282"/>
    </row>
    <row r="189" spans="2:11" ht="15" customHeight="1">
      <c r="B189" s="261"/>
      <c r="C189" s="246" t="s">
        <v>769</v>
      </c>
      <c r="D189" s="241"/>
      <c r="E189" s="241"/>
      <c r="F189" s="260" t="s">
        <v>678</v>
      </c>
      <c r="G189" s="241"/>
      <c r="H189" s="241" t="s">
        <v>770</v>
      </c>
      <c r="I189" s="241" t="s">
        <v>712</v>
      </c>
      <c r="J189" s="241"/>
      <c r="K189" s="282"/>
    </row>
    <row r="190" spans="2:11" ht="15" customHeight="1">
      <c r="B190" s="261"/>
      <c r="C190" s="246" t="s">
        <v>771</v>
      </c>
      <c r="D190" s="241"/>
      <c r="E190" s="241"/>
      <c r="F190" s="260" t="s">
        <v>678</v>
      </c>
      <c r="G190" s="241"/>
      <c r="H190" s="241" t="s">
        <v>772</v>
      </c>
      <c r="I190" s="241" t="s">
        <v>712</v>
      </c>
      <c r="J190" s="241"/>
      <c r="K190" s="282"/>
    </row>
    <row r="191" spans="2:11" ht="15" customHeight="1">
      <c r="B191" s="261"/>
      <c r="C191" s="246" t="s">
        <v>773</v>
      </c>
      <c r="D191" s="241"/>
      <c r="E191" s="241"/>
      <c r="F191" s="260" t="s">
        <v>684</v>
      </c>
      <c r="G191" s="241"/>
      <c r="H191" s="241" t="s">
        <v>774</v>
      </c>
      <c r="I191" s="241" t="s">
        <v>712</v>
      </c>
      <c r="J191" s="241"/>
      <c r="K191" s="282"/>
    </row>
    <row r="192" spans="2:11" ht="15" customHeight="1">
      <c r="B192" s="288"/>
      <c r="C192" s="296"/>
      <c r="D192" s="270"/>
      <c r="E192" s="270"/>
      <c r="F192" s="270"/>
      <c r="G192" s="270"/>
      <c r="H192" s="270"/>
      <c r="I192" s="270"/>
      <c r="J192" s="270"/>
      <c r="K192" s="289"/>
    </row>
    <row r="193" spans="2:11" ht="18.75" customHeight="1">
      <c r="B193" s="237"/>
      <c r="C193" s="241"/>
      <c r="D193" s="241"/>
      <c r="E193" s="241"/>
      <c r="F193" s="260"/>
      <c r="G193" s="241"/>
      <c r="H193" s="241"/>
      <c r="I193" s="241"/>
      <c r="J193" s="241"/>
      <c r="K193" s="237"/>
    </row>
    <row r="194" spans="2:11" ht="18.75" customHeight="1">
      <c r="B194" s="237"/>
      <c r="C194" s="241"/>
      <c r="D194" s="241"/>
      <c r="E194" s="241"/>
      <c r="F194" s="260"/>
      <c r="G194" s="241"/>
      <c r="H194" s="241"/>
      <c r="I194" s="241"/>
      <c r="J194" s="241"/>
      <c r="K194" s="237"/>
    </row>
    <row r="195" spans="2:11" ht="18.75" customHeight="1">
      <c r="B195" s="247"/>
      <c r="C195" s="247"/>
      <c r="D195" s="247"/>
      <c r="E195" s="247"/>
      <c r="F195" s="247"/>
      <c r="G195" s="247"/>
      <c r="H195" s="247"/>
      <c r="I195" s="247"/>
      <c r="J195" s="247"/>
      <c r="K195" s="247"/>
    </row>
    <row r="196" spans="2:11" ht="13.5">
      <c r="B196" s="229"/>
      <c r="C196" s="230"/>
      <c r="D196" s="230"/>
      <c r="E196" s="230"/>
      <c r="F196" s="230"/>
      <c r="G196" s="230"/>
      <c r="H196" s="230"/>
      <c r="I196" s="230"/>
      <c r="J196" s="230"/>
      <c r="K196" s="231"/>
    </row>
    <row r="197" spans="2:11" ht="21">
      <c r="B197" s="232"/>
      <c r="C197" s="353" t="s">
        <v>775</v>
      </c>
      <c r="D197" s="353"/>
      <c r="E197" s="353"/>
      <c r="F197" s="353"/>
      <c r="G197" s="353"/>
      <c r="H197" s="353"/>
      <c r="I197" s="353"/>
      <c r="J197" s="353"/>
      <c r="K197" s="233"/>
    </row>
    <row r="198" spans="2:11" ht="25.5" customHeight="1">
      <c r="B198" s="232"/>
      <c r="C198" s="297" t="s">
        <v>776</v>
      </c>
      <c r="D198" s="297"/>
      <c r="E198" s="297"/>
      <c r="F198" s="297" t="s">
        <v>777</v>
      </c>
      <c r="G198" s="298"/>
      <c r="H198" s="358" t="s">
        <v>778</v>
      </c>
      <c r="I198" s="358"/>
      <c r="J198" s="358"/>
      <c r="K198" s="233"/>
    </row>
    <row r="199" spans="2:11" ht="5.25" customHeight="1">
      <c r="B199" s="261"/>
      <c r="C199" s="258"/>
      <c r="D199" s="258"/>
      <c r="E199" s="258"/>
      <c r="F199" s="258"/>
      <c r="G199" s="241"/>
      <c r="H199" s="258"/>
      <c r="I199" s="258"/>
      <c r="J199" s="258"/>
      <c r="K199" s="282"/>
    </row>
    <row r="200" spans="2:11" ht="15" customHeight="1">
      <c r="B200" s="261"/>
      <c r="C200" s="241" t="s">
        <v>768</v>
      </c>
      <c r="D200" s="241"/>
      <c r="E200" s="241"/>
      <c r="F200" s="260" t="s">
        <v>40</v>
      </c>
      <c r="G200" s="241"/>
      <c r="H200" s="355" t="s">
        <v>779</v>
      </c>
      <c r="I200" s="355"/>
      <c r="J200" s="355"/>
      <c r="K200" s="282"/>
    </row>
    <row r="201" spans="2:11" ht="15" customHeight="1">
      <c r="B201" s="261"/>
      <c r="C201" s="267"/>
      <c r="D201" s="241"/>
      <c r="E201" s="241"/>
      <c r="F201" s="260" t="s">
        <v>41</v>
      </c>
      <c r="G201" s="241"/>
      <c r="H201" s="355" t="s">
        <v>780</v>
      </c>
      <c r="I201" s="355"/>
      <c r="J201" s="355"/>
      <c r="K201" s="282"/>
    </row>
    <row r="202" spans="2:11" ht="15" customHeight="1">
      <c r="B202" s="261"/>
      <c r="C202" s="267"/>
      <c r="D202" s="241"/>
      <c r="E202" s="241"/>
      <c r="F202" s="260" t="s">
        <v>44</v>
      </c>
      <c r="G202" s="241"/>
      <c r="H202" s="355" t="s">
        <v>781</v>
      </c>
      <c r="I202" s="355"/>
      <c r="J202" s="355"/>
      <c r="K202" s="282"/>
    </row>
    <row r="203" spans="2:11" ht="15" customHeight="1">
      <c r="B203" s="261"/>
      <c r="C203" s="241"/>
      <c r="D203" s="241"/>
      <c r="E203" s="241"/>
      <c r="F203" s="260" t="s">
        <v>42</v>
      </c>
      <c r="G203" s="241"/>
      <c r="H203" s="355" t="s">
        <v>782</v>
      </c>
      <c r="I203" s="355"/>
      <c r="J203" s="355"/>
      <c r="K203" s="282"/>
    </row>
    <row r="204" spans="2:11" ht="15" customHeight="1">
      <c r="B204" s="261"/>
      <c r="C204" s="241"/>
      <c r="D204" s="241"/>
      <c r="E204" s="241"/>
      <c r="F204" s="260" t="s">
        <v>43</v>
      </c>
      <c r="G204" s="241"/>
      <c r="H204" s="355" t="s">
        <v>783</v>
      </c>
      <c r="I204" s="355"/>
      <c r="J204" s="355"/>
      <c r="K204" s="282"/>
    </row>
    <row r="205" spans="2:11" ht="15" customHeight="1">
      <c r="B205" s="261"/>
      <c r="C205" s="241"/>
      <c r="D205" s="241"/>
      <c r="E205" s="241"/>
      <c r="F205" s="260"/>
      <c r="G205" s="241"/>
      <c r="H205" s="241"/>
      <c r="I205" s="241"/>
      <c r="J205" s="241"/>
      <c r="K205" s="282"/>
    </row>
    <row r="206" spans="2:11" ht="15" customHeight="1">
      <c r="B206" s="261"/>
      <c r="C206" s="241" t="s">
        <v>724</v>
      </c>
      <c r="D206" s="241"/>
      <c r="E206" s="241"/>
      <c r="F206" s="260" t="s">
        <v>73</v>
      </c>
      <c r="G206" s="241"/>
      <c r="H206" s="355" t="s">
        <v>784</v>
      </c>
      <c r="I206" s="355"/>
      <c r="J206" s="355"/>
      <c r="K206" s="282"/>
    </row>
    <row r="207" spans="2:11" ht="15" customHeight="1">
      <c r="B207" s="261"/>
      <c r="C207" s="267"/>
      <c r="D207" s="241"/>
      <c r="E207" s="241"/>
      <c r="F207" s="260" t="s">
        <v>621</v>
      </c>
      <c r="G207" s="241"/>
      <c r="H207" s="355" t="s">
        <v>622</v>
      </c>
      <c r="I207" s="355"/>
      <c r="J207" s="355"/>
      <c r="K207" s="282"/>
    </row>
    <row r="208" spans="2:11" ht="15" customHeight="1">
      <c r="B208" s="261"/>
      <c r="C208" s="241"/>
      <c r="D208" s="241"/>
      <c r="E208" s="241"/>
      <c r="F208" s="260" t="s">
        <v>619</v>
      </c>
      <c r="G208" s="241"/>
      <c r="H208" s="355" t="s">
        <v>785</v>
      </c>
      <c r="I208" s="355"/>
      <c r="J208" s="355"/>
      <c r="K208" s="282"/>
    </row>
    <row r="209" spans="2:11" ht="15" customHeight="1">
      <c r="B209" s="299"/>
      <c r="C209" s="267"/>
      <c r="D209" s="267"/>
      <c r="E209" s="267"/>
      <c r="F209" s="260" t="s">
        <v>623</v>
      </c>
      <c r="G209" s="246"/>
      <c r="H209" s="359" t="s">
        <v>624</v>
      </c>
      <c r="I209" s="359"/>
      <c r="J209" s="359"/>
      <c r="K209" s="300"/>
    </row>
    <row r="210" spans="2:11" ht="15" customHeight="1">
      <c r="B210" s="299"/>
      <c r="C210" s="267"/>
      <c r="D210" s="267"/>
      <c r="E210" s="267"/>
      <c r="F210" s="260" t="s">
        <v>625</v>
      </c>
      <c r="G210" s="246"/>
      <c r="H210" s="359" t="s">
        <v>786</v>
      </c>
      <c r="I210" s="359"/>
      <c r="J210" s="359"/>
      <c r="K210" s="300"/>
    </row>
    <row r="211" spans="2:11" ht="15" customHeight="1">
      <c r="B211" s="299"/>
      <c r="C211" s="267"/>
      <c r="D211" s="267"/>
      <c r="E211" s="267"/>
      <c r="F211" s="301"/>
      <c r="G211" s="246"/>
      <c r="H211" s="302"/>
      <c r="I211" s="302"/>
      <c r="J211" s="302"/>
      <c r="K211" s="300"/>
    </row>
    <row r="212" spans="2:11" ht="15" customHeight="1">
      <c r="B212" s="299"/>
      <c r="C212" s="241" t="s">
        <v>748</v>
      </c>
      <c r="D212" s="267"/>
      <c r="E212" s="267"/>
      <c r="F212" s="260">
        <v>1</v>
      </c>
      <c r="G212" s="246"/>
      <c r="H212" s="359" t="s">
        <v>787</v>
      </c>
      <c r="I212" s="359"/>
      <c r="J212" s="359"/>
      <c r="K212" s="300"/>
    </row>
    <row r="213" spans="2:11" ht="15" customHeight="1">
      <c r="B213" s="299"/>
      <c r="C213" s="267"/>
      <c r="D213" s="267"/>
      <c r="E213" s="267"/>
      <c r="F213" s="260">
        <v>2</v>
      </c>
      <c r="G213" s="246"/>
      <c r="H213" s="359" t="s">
        <v>788</v>
      </c>
      <c r="I213" s="359"/>
      <c r="J213" s="359"/>
      <c r="K213" s="300"/>
    </row>
    <row r="214" spans="2:11" ht="15" customHeight="1">
      <c r="B214" s="299"/>
      <c r="C214" s="267"/>
      <c r="D214" s="267"/>
      <c r="E214" s="267"/>
      <c r="F214" s="260">
        <v>3</v>
      </c>
      <c r="G214" s="246"/>
      <c r="H214" s="359" t="s">
        <v>789</v>
      </c>
      <c r="I214" s="359"/>
      <c r="J214" s="359"/>
      <c r="K214" s="300"/>
    </row>
    <row r="215" spans="2:11" ht="15" customHeight="1">
      <c r="B215" s="299"/>
      <c r="C215" s="267"/>
      <c r="D215" s="267"/>
      <c r="E215" s="267"/>
      <c r="F215" s="260">
        <v>4</v>
      </c>
      <c r="G215" s="246"/>
      <c r="H215" s="359" t="s">
        <v>790</v>
      </c>
      <c r="I215" s="359"/>
      <c r="J215" s="359"/>
      <c r="K215" s="300"/>
    </row>
    <row r="216" spans="2:11" ht="12.75" customHeight="1">
      <c r="B216" s="303"/>
      <c r="C216" s="304"/>
      <c r="D216" s="304"/>
      <c r="E216" s="304"/>
      <c r="F216" s="304"/>
      <c r="G216" s="304"/>
      <c r="H216" s="304"/>
      <c r="I216" s="304"/>
      <c r="J216" s="304"/>
      <c r="K216" s="305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PC-VIKTOR\Viktor Vaidis</dc:creator>
  <cp:keywords/>
  <dc:description/>
  <cp:lastModifiedBy>Špilarová Eva</cp:lastModifiedBy>
  <dcterms:created xsi:type="dcterms:W3CDTF">2018-02-02T12:11:39Z</dcterms:created>
  <dcterms:modified xsi:type="dcterms:W3CDTF">2018-02-22T09:49:29Z</dcterms:modified>
  <cp:category/>
  <cp:version/>
  <cp:contentType/>
  <cp:contentStatus/>
</cp:coreProperties>
</file>