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525" windowWidth="17895" windowHeight="10425" firstSheet="10" activeTab="15"/>
  </bookViews>
  <sheets>
    <sheet name="Rekapitulace stavby" sheetId="1" r:id="rId1"/>
    <sheet name="SKU3901 - SO 101a  Komuni..." sheetId="2" r:id="rId2"/>
    <sheet name="SKU3902 - SO 101b  Komuni..." sheetId="3" r:id="rId3"/>
    <sheet name="SKU3903 - SO 101c  Komuni..." sheetId="4" r:id="rId4"/>
    <sheet name="SKU3904 - SO 102a Chodník..." sheetId="5" r:id="rId5"/>
    <sheet name="SKU3905 - SO102b Chodníky..." sheetId="6" r:id="rId6"/>
    <sheet name="SKU3906 - SO 102c Chodník..." sheetId="7" r:id="rId7"/>
    <sheet name="SKU3908 - SO 103 Úprava k..." sheetId="8" r:id="rId8"/>
    <sheet name="SKU3909 - SO 301.1  Dešťo..." sheetId="9" r:id="rId9"/>
    <sheet name="SKU3910 - SO 301.2  Dešťo..." sheetId="10" r:id="rId10"/>
    <sheet name="SKU3911 - SO 302 Dešťové ..." sheetId="11" r:id="rId11"/>
    <sheet name="SKU3912 - SO 302 Dešťové ..." sheetId="12" r:id="rId12"/>
    <sheet name="SKU3913 - SO 401.1  Veřej..." sheetId="13" r:id="rId13"/>
    <sheet name="SKU3914 - SO 401.2  Veřej..." sheetId="14" r:id="rId14"/>
    <sheet name="SKU3915 - VON  SUS" sheetId="15" r:id="rId15"/>
    <sheet name="SKU3916 - VON obec" sheetId="16" r:id="rId16"/>
    <sheet name="Pokyny pro vyplnění" sheetId="17" r:id="rId17"/>
  </sheets>
  <definedNames>
    <definedName name="_xlnm._FilterDatabase" localSheetId="1" hidden="1">'SKU3901 - SO 101a  Komuni...'!$C$85:$K$356</definedName>
    <definedName name="_xlnm._FilterDatabase" localSheetId="2" hidden="1">'SKU3902 - SO 101b  Komuni...'!$C$85:$K$298</definedName>
    <definedName name="_xlnm._FilterDatabase" localSheetId="3" hidden="1">'SKU3903 - SO 101c  Komuni...'!$C$84:$K$316</definedName>
    <definedName name="_xlnm._FilterDatabase" localSheetId="4" hidden="1">'SKU3904 - SO 102a Chodník...'!$C$82:$K$352</definedName>
    <definedName name="_xlnm._FilterDatabase" localSheetId="5" hidden="1">'SKU3905 - SO102b Chodníky...'!$C$82:$K$253</definedName>
    <definedName name="_xlnm._FilterDatabase" localSheetId="6" hidden="1">'SKU3906 - SO 102c Chodník...'!$C$82:$K$313</definedName>
    <definedName name="_xlnm._FilterDatabase" localSheetId="7" hidden="1">'SKU3908 - SO 103 Úprava k...'!$C$83:$K$277</definedName>
    <definedName name="_xlnm._FilterDatabase" localSheetId="8" hidden="1">'SKU3909 - SO 301.1  Dešťo...'!$C$86:$K$252</definedName>
    <definedName name="_xlnm._FilterDatabase" localSheetId="9" hidden="1">'SKU3910 - SO 301.2  Dešťo...'!$C$86:$K$278</definedName>
    <definedName name="_xlnm._FilterDatabase" localSheetId="10" hidden="1">'SKU3911 - SO 302 Dešťové ...'!$C$85:$K$227</definedName>
    <definedName name="_xlnm._FilterDatabase" localSheetId="11" hidden="1">'SKU3912 - SO 302 Dešťové ...'!$C$83:$K$212</definedName>
    <definedName name="_xlnm._FilterDatabase" localSheetId="12" hidden="1">'SKU3913 - SO 401.1  Veřej...'!$C$81:$K$151</definedName>
    <definedName name="_xlnm._FilterDatabase" localSheetId="13" hidden="1">'SKU3914 - SO 401.2  Veřej...'!$C$81:$K$167</definedName>
    <definedName name="_xlnm._FilterDatabase" localSheetId="14" hidden="1">'SKU3915 - VON  SUS'!$C$80:$K$94</definedName>
    <definedName name="_xlnm._FilterDatabase" localSheetId="15" hidden="1">'SKU3916 - VON obec'!$C$79:$K$98</definedName>
    <definedName name="_xlnm.Print_Area" localSheetId="16">'Pokyny pro vyplnění'!$B$2:$K$69,'Pokyny pro vyplnění'!$B$72:$K$116,'Pokyny pro vyplnění'!$B$119:$K$188,'Pokyny pro vyplnění'!$B$196:$K$216</definedName>
    <definedName name="_xlnm.Print_Area" localSheetId="0">'Rekapitulace stavby'!$D$4:$AO$33,'Rekapitulace stavby'!$C$39:$AQ$67</definedName>
    <definedName name="_xlnm.Print_Area" localSheetId="1">'SKU3901 - SO 101a  Komuni...'!$C$4:$J$36,'SKU3901 - SO 101a  Komuni...'!$C$42:$J$67,'SKU3901 - SO 101a  Komuni...'!$C$73:$K$356</definedName>
    <definedName name="_xlnm.Print_Area" localSheetId="2">'SKU3902 - SO 101b  Komuni...'!$C$4:$J$36,'SKU3902 - SO 101b  Komuni...'!$C$42:$J$67,'SKU3902 - SO 101b  Komuni...'!$C$73:$K$298</definedName>
    <definedName name="_xlnm.Print_Area" localSheetId="3">'SKU3903 - SO 101c  Komuni...'!$C$4:$J$36,'SKU3903 - SO 101c  Komuni...'!$C$42:$J$66,'SKU3903 - SO 101c  Komuni...'!$C$72:$K$316</definedName>
    <definedName name="_xlnm.Print_Area" localSheetId="4">'SKU3904 - SO 102a Chodník...'!$C$4:$J$36,'SKU3904 - SO 102a Chodník...'!$C$42:$J$64,'SKU3904 - SO 102a Chodník...'!$C$70:$K$352</definedName>
    <definedName name="_xlnm.Print_Area" localSheetId="5">'SKU3905 - SO102b Chodníky...'!$C$4:$J$36,'SKU3905 - SO102b Chodníky...'!$C$42:$J$64,'SKU3905 - SO102b Chodníky...'!$C$70:$K$253</definedName>
    <definedName name="_xlnm.Print_Area" localSheetId="6">'SKU3906 - SO 102c Chodník...'!$C$4:$J$36,'SKU3906 - SO 102c Chodník...'!$C$42:$J$64,'SKU3906 - SO 102c Chodník...'!$C$70:$K$313</definedName>
    <definedName name="_xlnm.Print_Area" localSheetId="7">'SKU3908 - SO 103 Úprava k...'!$C$4:$J$36,'SKU3908 - SO 103 Úprava k...'!$C$42:$J$65,'SKU3908 - SO 103 Úprava k...'!$C$71:$K$277</definedName>
    <definedName name="_xlnm.Print_Area" localSheetId="8">'SKU3909 - SO 301.1  Dešťo...'!$C$4:$J$36,'SKU3909 - SO 301.1  Dešťo...'!$C$42:$J$68,'SKU3909 - SO 301.1  Dešťo...'!$C$74:$K$252</definedName>
    <definedName name="_xlnm.Print_Area" localSheetId="9">'SKU3910 - SO 301.2  Dešťo...'!$C$4:$J$36,'SKU3910 - SO 301.2  Dešťo...'!$C$42:$J$68,'SKU3910 - SO 301.2  Dešťo...'!$C$74:$K$278</definedName>
    <definedName name="_xlnm.Print_Area" localSheetId="10">'SKU3911 - SO 302 Dešťové ...'!$C$4:$J$36,'SKU3911 - SO 302 Dešťové ...'!$C$42:$J$67,'SKU3911 - SO 302 Dešťové ...'!$C$73:$K$227</definedName>
    <definedName name="_xlnm.Print_Area" localSheetId="11">'SKU3912 - SO 302 Dešťové ...'!$C$4:$J$36,'SKU3912 - SO 302 Dešťové ...'!$C$42:$J$65,'SKU3912 - SO 302 Dešťové ...'!$C$71:$K$212</definedName>
    <definedName name="_xlnm.Print_Area" localSheetId="12">'SKU3913 - SO 401.1  Veřej...'!$C$4:$J$36,'SKU3913 - SO 401.1  Veřej...'!$C$42:$J$63,'SKU3913 - SO 401.1  Veřej...'!$C$69:$K$151</definedName>
    <definedName name="_xlnm.Print_Area" localSheetId="13">'SKU3914 - SO 401.2  Veřej...'!$C$4:$J$36,'SKU3914 - SO 401.2  Veřej...'!$C$42:$J$63,'SKU3914 - SO 401.2  Veřej...'!$C$69:$K$167</definedName>
    <definedName name="_xlnm.Print_Area" localSheetId="14">'SKU3915 - VON  SUS'!$C$4:$J$36,'SKU3915 - VON  SUS'!$C$42:$J$62,'SKU3915 - VON  SUS'!$C$68:$K$94</definedName>
    <definedName name="_xlnm.Print_Area" localSheetId="15">'SKU3916 - VON obec'!$C$4:$J$36,'SKU3916 - VON obec'!$C$42:$J$61,'SKU3916 - VON obec'!$C$67:$K$98</definedName>
    <definedName name="_xlnm.Print_Titles" localSheetId="0">'Rekapitulace stavby'!$49:$49</definedName>
    <definedName name="_xlnm.Print_Titles" localSheetId="1">'SKU3901 - SO 101a  Komuni...'!$85:$85</definedName>
    <definedName name="_xlnm.Print_Titles" localSheetId="2">'SKU3902 - SO 101b  Komuni...'!$85:$85</definedName>
    <definedName name="_xlnm.Print_Titles" localSheetId="3">'SKU3903 - SO 101c  Komuni...'!$84:$84</definedName>
    <definedName name="_xlnm.Print_Titles" localSheetId="4">'SKU3904 - SO 102a Chodník...'!$82:$82</definedName>
    <definedName name="_xlnm.Print_Titles" localSheetId="5">'SKU3905 - SO102b Chodníky...'!$82:$82</definedName>
    <definedName name="_xlnm.Print_Titles" localSheetId="6">'SKU3906 - SO 102c Chodník...'!$82:$82</definedName>
    <definedName name="_xlnm.Print_Titles" localSheetId="7">'SKU3908 - SO 103 Úprava k...'!$83:$83</definedName>
    <definedName name="_xlnm.Print_Titles" localSheetId="8">'SKU3909 - SO 301.1  Dešťo...'!$86:$86</definedName>
    <definedName name="_xlnm.Print_Titles" localSheetId="9">'SKU3910 - SO 301.2  Dešťo...'!$86:$86</definedName>
    <definedName name="_xlnm.Print_Titles" localSheetId="10">'SKU3911 - SO 302 Dešťové ...'!$85:$85</definedName>
    <definedName name="_xlnm.Print_Titles" localSheetId="11">'SKU3912 - SO 302 Dešťové ...'!$83:$83</definedName>
    <definedName name="_xlnm.Print_Titles" localSheetId="12">'SKU3913 - SO 401.1  Veřej...'!$81:$81</definedName>
    <definedName name="_xlnm.Print_Titles" localSheetId="13">'SKU3914 - SO 401.2  Veřej...'!$81:$81</definedName>
    <definedName name="_xlnm.Print_Titles" localSheetId="14">'SKU3915 - VON  SUS'!$80:$80</definedName>
    <definedName name="_xlnm.Print_Titles" localSheetId="15">'SKU3916 - VON obec'!$79:$79</definedName>
  </definedNames>
  <calcPr calcId="145621"/>
</workbook>
</file>

<file path=xl/sharedStrings.xml><?xml version="1.0" encoding="utf-8"?>
<sst xmlns="http://schemas.openxmlformats.org/spreadsheetml/2006/main" count="28416" uniqueCount="2506">
  <si>
    <t>Export VZ</t>
  </si>
  <si>
    <t>List obsahuje:</t>
  </si>
  <si>
    <t>1) Rekapitulace stavby</t>
  </si>
  <si>
    <t>2) Rekapitulace objektů stavby a soupisů prací</t>
  </si>
  <si>
    <t>3.0</t>
  </si>
  <si>
    <t>ZAMOK</t>
  </si>
  <si>
    <t>False</t>
  </si>
  <si>
    <t>{93ac30ae-57e6-4483-a294-daa1b1203007}</t>
  </si>
  <si>
    <t>0,01</t>
  </si>
  <si>
    <t>21</t>
  </si>
  <si>
    <t>15</t>
  </si>
  <si>
    <t>REKAPITULACE STAVBY</t>
  </si>
  <si>
    <t>v ---  níže se nacházejí doplnkové a pomocné údaje k sestavám  --- v</t>
  </si>
  <si>
    <t>Návod na vyplnění</t>
  </si>
  <si>
    <t>0,001</t>
  </si>
  <si>
    <t>Kód:</t>
  </si>
  <si>
    <t>SK44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</si>
  <si>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</si>
  <si>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</si>
  <si>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II/145 a II/190 průtah Hartmanice</t>
  </si>
  <si>
    <t>0,1</t>
  </si>
  <si>
    <t>KSO:</t>
  </si>
  <si>
    <t/>
  </si>
  <si>
    <t>CC-CZ:</t>
  </si>
  <si>
    <t>1</t>
  </si>
  <si>
    <t>Místo:</t>
  </si>
  <si>
    <t xml:space="preserve"> </t>
  </si>
  <si>
    <t>Datum:</t>
  </si>
  <si>
    <t>15. 11. 2016</t>
  </si>
  <si>
    <t>10</t>
  </si>
  <si>
    <t>100</t>
  </si>
  <si>
    <t>Zadavatel:</t>
  </si>
  <si>
    <t>IČ:</t>
  </si>
  <si>
    <t>SÚS Plzeňského kraje</t>
  </si>
  <si>
    <t>DIČ:</t>
  </si>
  <si>
    <t>Uchazeč:</t>
  </si>
  <si>
    <t>Vyplň údaj</t>
  </si>
  <si>
    <t>Projektant:</t>
  </si>
  <si>
    <t>IČ13890450</t>
  </si>
  <si>
    <t>Projekční kancelář Ing.Škubalová</t>
  </si>
  <si>
    <t>DIČCZ5651090258</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</si>
  <si>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</si>
  <si>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</si>
  <si>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</si>
  <si>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</si>
  <si>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</si>
  <si>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</si>
  <si>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</si>
  <si>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</si>
  <si>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</si>
  <si>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</si>
  <si>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</si>
  <si>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</si>
  <si>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</si>
  <si>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</si>
  <si>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</si>
  <si>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</si>
  <si>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</si>
  <si>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</si>
  <si>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</si>
  <si>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</si>
  <si>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</si>
  <si>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</si>
  <si>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</si>
  <si>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</si>
  <si>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</si>
  <si>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</si>
  <si>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</si>
  <si>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</si>
  <si>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</si>
  <si>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</si>
  <si>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</si>
  <si>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</si>
  <si>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</si>
  <si>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</si>
  <si>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</si>
  <si>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</si>
  <si>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</si>
  <si>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</si>
  <si>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</si>
  <si>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</si>
  <si>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</si>
  <si>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SKU3901</t>
  </si>
  <si>
    <t>SO 101a  Komunikace  II/190</t>
  </si>
  <si>
    <t>STA</t>
  </si>
  <si>
    <t>{41e0d439-01f9-4e83-a669-abb0671749c7}</t>
  </si>
  <si>
    <t>2</t>
  </si>
  <si>
    <t>SKU3902</t>
  </si>
  <si>
    <t>SO 101b  Komunikace II/145</t>
  </si>
  <si>
    <t>{31f3750a-dc4d-4843-ae1e-954a4ab88f3d}</t>
  </si>
  <si>
    <t>SKU3903</t>
  </si>
  <si>
    <t>SO 101c  Komunikace -křižovatka</t>
  </si>
  <si>
    <t>{892e97fc-173a-4370-a3e0-acc25b4d3ef0}</t>
  </si>
  <si>
    <t>SKU3904</t>
  </si>
  <si>
    <t>SO 102a Chodníky a ostatní plochy II/190</t>
  </si>
  <si>
    <t>{474c738f-2716-48bb-af38-74b571f01391}</t>
  </si>
  <si>
    <t>SKU3905</t>
  </si>
  <si>
    <t>SO102b Chodníky a ostatní plochy   II/145</t>
  </si>
  <si>
    <t>{5e19d64a-0549-40a3-8e7d-244f36c48dcb}</t>
  </si>
  <si>
    <t>SKU3906</t>
  </si>
  <si>
    <t>SO 102c Chodníky a ostatní plochy  - Křižovatka</t>
  </si>
  <si>
    <t>{86a68091-7fcf-4a5e-a5ec-1253783db6d3}</t>
  </si>
  <si>
    <t>SKU3908</t>
  </si>
  <si>
    <t>SO 103 Úprava křižovatky objízdné trasy</t>
  </si>
  <si>
    <t>{ed43b9f0-88de-4057-b7ca-d4245509d0a1}</t>
  </si>
  <si>
    <t>SKU3909</t>
  </si>
  <si>
    <t>SO 301.1  Dešťová kanalizace  1 etapa</t>
  </si>
  <si>
    <t>{453f95c0-566f-477a-b286-343ef54f975b}</t>
  </si>
  <si>
    <t>SKU3910</t>
  </si>
  <si>
    <t>SO 301.2  Dešťová kanalizace  2. etapa</t>
  </si>
  <si>
    <t>{912960f0-968c-4638-a382-03b2617e4da0}</t>
  </si>
  <si>
    <t>SKU3911</t>
  </si>
  <si>
    <t>SO 302 Dešťové svody s přípojkami 1.etaoa</t>
  </si>
  <si>
    <t>{dc97efe3-b87f-4d5e-8db9-67db1886c875}</t>
  </si>
  <si>
    <t>SKU3912</t>
  </si>
  <si>
    <t>SO 302 Dešťové svody s přípojkami 2.etaoa</t>
  </si>
  <si>
    <t>{fea59d81-2fa6-4b4a-8877-aab62372c7eb}</t>
  </si>
  <si>
    <t>SKU3913</t>
  </si>
  <si>
    <t>SO 401.1  Veřejné osvětlení  1.etapa</t>
  </si>
  <si>
    <t>{bdaeb340-aabc-4034-8226-e29138719f41}</t>
  </si>
  <si>
    <t>SKU3914</t>
  </si>
  <si>
    <t>SO 401.2  Veřejné osvětlení  2.etapa</t>
  </si>
  <si>
    <t>{65968ad2-ee81-4073-af4d-a712e4d294ed}</t>
  </si>
  <si>
    <t>SKU3915</t>
  </si>
  <si>
    <t>VON  SUS</t>
  </si>
  <si>
    <t>{660a7f6a-2d2a-4d16-aaa4-d67c110d44a6}</t>
  </si>
  <si>
    <t>SKU3916</t>
  </si>
  <si>
    <t>VON obec</t>
  </si>
  <si>
    <t>{30fd0451-212b-4bb5-96d0-7c5dfcfbb1d8}</t>
  </si>
  <si>
    <t>1) Krycí list soupisu</t>
  </si>
  <si>
    <t>2) Rekapitulace</t>
  </si>
  <si>
    <t>3) Soupis prací</t>
  </si>
  <si>
    <t>Zpět na list:</t>
  </si>
  <si>
    <t>Rekapitulace stavby</t>
  </si>
  <si>
    <t>KRYCÍ LIST SOUPISU</t>
  </si>
  <si>
    <t>Objekt:</t>
  </si>
  <si>
    <t>SKU3901 - SO 101a  Komunikace  II/190</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</si>
  <si>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</si>
  <si>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</si>
  <si>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</si>
  <si>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</si>
  <si>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</si>
  <si>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</si>
  <si>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</si>
  <si>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</si>
  <si>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</si>
  <si>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</si>
  <si>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</si>
  <si>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</si>
  <si>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</si>
  <si>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</si>
  <si>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</si>
  <si>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</si>
  <si>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</si>
  <si>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</si>
  <si>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</si>
  <si>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</si>
  <si>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</si>
  <si>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</si>
  <si>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</si>
  <si>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</si>
  <si>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</si>
  <si>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</si>
  <si>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</si>
  <si>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</si>
  <si>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</si>
  <si>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</si>
  <si>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</si>
  <si>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</si>
  <si>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</si>
  <si>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</si>
  <si>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113107224</t>
  </si>
  <si>
    <t>Odstranění podkladu pl přes 200 m2 z kameniva drceného tl 400 mm</t>
  </si>
  <si>
    <t>m2</t>
  </si>
  <si>
    <t>CS ÚRS 2016 01</t>
  </si>
  <si>
    <t>4</t>
  </si>
  <si>
    <t>1884066644</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</si>
  <si>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</si>
  <si>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</si>
  <si>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</si>
  <si>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4656</t>
  </si>
  <si>
    <t>dle výpisu hl.výměr</t>
  </si>
  <si>
    <t>Součet</t>
  </si>
  <si>
    <t>113107243</t>
  </si>
  <si>
    <t>Odstranění podkladu pl přes 200 m2 živičných tl 150 mm</t>
  </si>
  <si>
    <t>812737082</t>
  </si>
  <si>
    <t>4565</t>
  </si>
  <si>
    <t>3</t>
  </si>
  <si>
    <t>11315433R</t>
  </si>
  <si>
    <t>Frézování živičného krytu tl do 150 mm pruh š 2 m pl do 10000 m2 bez překážek v trase</t>
  </si>
  <si>
    <t>417547033</t>
  </si>
  <si>
    <t xml:space="preserve">dle výpisu hl.výměr,frézovaná drť bude odprodána zhotoviteli </t>
  </si>
  <si>
    <t>-845492647</t>
  </si>
  <si>
    <t>396,6</t>
  </si>
  <si>
    <t>dle výpisu hl.výměr,frézovaná drť bude odprodána zhotoviteli</t>
  </si>
  <si>
    <t>5</t>
  </si>
  <si>
    <t>121101103</t>
  </si>
  <si>
    <t>Sejmutí ornice s přemístěním na vzdálenost do 250 m</t>
  </si>
  <si>
    <t>m3</t>
  </si>
  <si>
    <t>1510460846</t>
  </si>
  <si>
    <t>521,7*0,15</t>
  </si>
  <si>
    <t>6</t>
  </si>
  <si>
    <t>122302203</t>
  </si>
  <si>
    <t>Odkopávky a prokopávky nezapažené pro silnice objemu do 5000 m3 v hornině tř. 4</t>
  </si>
  <si>
    <t>1597001626</t>
  </si>
  <si>
    <t>3622*0,14</t>
  </si>
  <si>
    <t>komunikace</t>
  </si>
  <si>
    <t>4565*0,5</t>
  </si>
  <si>
    <t>sanace 0,5 m + rozšíření</t>
  </si>
  <si>
    <t>7</t>
  </si>
  <si>
    <t>122302209</t>
  </si>
  <si>
    <t>Příplatek k odkopávkám a prokopávkám pro silnice v hornině tř. 4 za lepivost</t>
  </si>
  <si>
    <t>-1876787758</t>
  </si>
  <si>
    <t>2789,58*1/2</t>
  </si>
  <si>
    <t>8</t>
  </si>
  <si>
    <t>132301101</t>
  </si>
  <si>
    <t>Hloubení rýh š do 600 mm v hornině tř. 4 objemu do 100 m3</t>
  </si>
  <si>
    <t>-182446118</t>
  </si>
  <si>
    <t>210*0,5*0,4</t>
  </si>
  <si>
    <t>výkop pro trativod,dle výpisu hl.výměr</t>
  </si>
  <si>
    <t>9</t>
  </si>
  <si>
    <t>132301109</t>
  </si>
  <si>
    <t>Příplatek za lepivost k hloubení rýh š do 600 mm v hornině tř. 4</t>
  </si>
  <si>
    <t>332575250</t>
  </si>
  <si>
    <t>42*1,/2</t>
  </si>
  <si>
    <t>132301202</t>
  </si>
  <si>
    <t>Hloubení rýh š do 2000 mm v hornině tř. 4 objemu do 1000 m3</t>
  </si>
  <si>
    <t>53523921</t>
  </si>
  <si>
    <t>46,15*2*0,7</t>
  </si>
  <si>
    <t>přípojky UV</t>
  </si>
  <si>
    <t>11*2*0,7*0,7</t>
  </si>
  <si>
    <t>UV</t>
  </si>
  <si>
    <t>11</t>
  </si>
  <si>
    <t>132301209</t>
  </si>
  <si>
    <t>Příplatek za lepivost k hloubení rýh š do 2000 mm v hornině tř. 4</t>
  </si>
  <si>
    <t>-618447703</t>
  </si>
  <si>
    <t>75,39*1/2</t>
  </si>
  <si>
    <t>12</t>
  </si>
  <si>
    <t>162301102</t>
  </si>
  <si>
    <t>Vodorovné přemístění do 1000 m výkopku/sypaniny z horniny tř. 1 až 4</t>
  </si>
  <si>
    <t>1548543790</t>
  </si>
  <si>
    <t>13</t>
  </si>
  <si>
    <t>162701105</t>
  </si>
  <si>
    <t>Vodorovné přemístění do 10000 m výkopku/sypaniny z horniny tř. 1 až 4</t>
  </si>
  <si>
    <t>996779042</t>
  </si>
  <si>
    <t>2789,58+42+75,39-50</t>
  </si>
  <si>
    <t>14</t>
  </si>
  <si>
    <t>162701109</t>
  </si>
  <si>
    <t>Příplatek k vodorovnému přemístění výkopku/sypaniny z horniny tř. 1 až 4 ZKD 1000 m přes 10000 m</t>
  </si>
  <si>
    <t>-1437335072</t>
  </si>
  <si>
    <t>2856,97*3</t>
  </si>
  <si>
    <t>167101101</t>
  </si>
  <si>
    <t>Nakládání výkopku z hornin tř. 1 až 4 do 100 m3</t>
  </si>
  <si>
    <t>777949236</t>
  </si>
  <si>
    <t>16</t>
  </si>
  <si>
    <t>171201201</t>
  </si>
  <si>
    <t>Uložení sypaniny na skládky</t>
  </si>
  <si>
    <t>96988342</t>
  </si>
  <si>
    <t>17</t>
  </si>
  <si>
    <t>171201211</t>
  </si>
  <si>
    <t>Poplatek za uložení odpadu ze sypaniny na skládce (skládkovné)</t>
  </si>
  <si>
    <t>t</t>
  </si>
  <si>
    <t>-697063737</t>
  </si>
  <si>
    <t>2856,97*1,7</t>
  </si>
  <si>
    <t>18</t>
  </si>
  <si>
    <t>174101101</t>
  </si>
  <si>
    <t>Zásyp jam, šachet rýh nebo kolem objektů sypaninou se zhutněním z nakup.materiálu</t>
  </si>
  <si>
    <t>56654348</t>
  </si>
  <si>
    <t>46,15*1*0,7</t>
  </si>
  <si>
    <t>19</t>
  </si>
  <si>
    <t>M</t>
  </si>
  <si>
    <t>583312010</t>
  </si>
  <si>
    <t>štěrkopísek netříděný stabilizační zemina</t>
  </si>
  <si>
    <t>1553825160</t>
  </si>
  <si>
    <t>32,305*2 'Přepočtené koeficientem množství</t>
  </si>
  <si>
    <t>20</t>
  </si>
  <si>
    <t>175111101</t>
  </si>
  <si>
    <t>Obsypání potrubí ručně sypaninou bez prohození, uloženou do 3 m</t>
  </si>
  <si>
    <t>294803743</t>
  </si>
  <si>
    <t>46,15*0,7*0,3</t>
  </si>
  <si>
    <t>příp.UV ,dle výpisu hl.výměr</t>
  </si>
  <si>
    <t>583312000</t>
  </si>
  <si>
    <t>štěrkopísek  netříděný zásypový materiál</t>
  </si>
  <si>
    <t>-703479321</t>
  </si>
  <si>
    <t>9,692*2 'Přepočtené koeficientem množství</t>
  </si>
  <si>
    <t>22</t>
  </si>
  <si>
    <t>181951102</t>
  </si>
  <si>
    <t>Úprava pláně v hornině tř. 1 až 4 se zhutněním</t>
  </si>
  <si>
    <t>-1536072908</t>
  </si>
  <si>
    <t>3658,225</t>
  </si>
  <si>
    <t>Zakládání</t>
  </si>
  <si>
    <t>23</t>
  </si>
  <si>
    <t>212752212</t>
  </si>
  <si>
    <t>Trativod z drenážních trubek plastových flexibilních D do 100 mm včetně lože otevřený výkop</t>
  </si>
  <si>
    <t>m</t>
  </si>
  <si>
    <t>-804456922</t>
  </si>
  <si>
    <t>410</t>
  </si>
  <si>
    <t>24</t>
  </si>
  <si>
    <t>212972112</t>
  </si>
  <si>
    <t>Opláštění drenážních trub filtrační textilií DN 100</t>
  </si>
  <si>
    <t>-1283678907</t>
  </si>
  <si>
    <t>25</t>
  </si>
  <si>
    <t>214500211</t>
  </si>
  <si>
    <t>Zřízení výplně rýh s drenážním potrubím do DN 200 štěrkopískem v do 550 mm</t>
  </si>
  <si>
    <t>-1367699428</t>
  </si>
  <si>
    <t>26</t>
  </si>
  <si>
    <t>583441970</t>
  </si>
  <si>
    <t>štěrkodrť frakce 0-63</t>
  </si>
  <si>
    <t>-543309575</t>
  </si>
  <si>
    <t>410*0,5*0,4*1,98</t>
  </si>
  <si>
    <t>Svislé a kompletní konstrukce</t>
  </si>
  <si>
    <t>27</t>
  </si>
  <si>
    <t>388995215</t>
  </si>
  <si>
    <t>Chránička kabelů z trub HDPE DN 200</t>
  </si>
  <si>
    <t>1175129237</t>
  </si>
  <si>
    <t>36</t>
  </si>
  <si>
    <t>Vodorovné konstrukce</t>
  </si>
  <si>
    <t>28</t>
  </si>
  <si>
    <t>451573111</t>
  </si>
  <si>
    <t>Lože pod potrubí otevřený výkop ze štěrkopísku</t>
  </si>
  <si>
    <t>-857347547</t>
  </si>
  <si>
    <t>46,15*0,7*0,1</t>
  </si>
  <si>
    <t>přípojky UV ,dle výpisu hl.výměr</t>
  </si>
  <si>
    <t>29</t>
  </si>
  <si>
    <t>4625111111</t>
  </si>
  <si>
    <t>Sanace  z lomového kamene</t>
  </si>
  <si>
    <t>-1697458743</t>
  </si>
  <si>
    <t>3658,225*0,4</t>
  </si>
  <si>
    <t>celk.tl sanace 500 mm , 100 mm ŠD-dle výpisu hl.výměr</t>
  </si>
  <si>
    <t>Komunikace pozemní</t>
  </si>
  <si>
    <t>30</t>
  </si>
  <si>
    <t>56483111R</t>
  </si>
  <si>
    <t xml:space="preserve">Podklad ze štěrkodrtě ŠD tl 100 mm sanace </t>
  </si>
  <si>
    <t>-1209715689</t>
  </si>
  <si>
    <t>31</t>
  </si>
  <si>
    <t>564861111</t>
  </si>
  <si>
    <t>Podklad ze štěrkodrtě ŠD tl 200 mm</t>
  </si>
  <si>
    <t>772032334</t>
  </si>
  <si>
    <t>3622</t>
  </si>
  <si>
    <t>nová konstr vozovky</t>
  </si>
  <si>
    <t>207*0,175</t>
  </si>
  <si>
    <t>rozšíření</t>
  </si>
  <si>
    <t>32</t>
  </si>
  <si>
    <t>565155121</t>
  </si>
  <si>
    <t>Asfaltový beton vrstva podkladní ACP 16 S PMB 25/55-60  (obalované kamenivo OKS) tl 70 mm š přes 3 m z modifik.asfaltu</t>
  </si>
  <si>
    <t>1367288348</t>
  </si>
  <si>
    <t>nová konstr.vozovky  - dle výpisu hl.výměr</t>
  </si>
  <si>
    <t>33</t>
  </si>
  <si>
    <t>5671141322</t>
  </si>
  <si>
    <t>Lože z vysokopevnostího betonu   tl  40 mm</t>
  </si>
  <si>
    <t>-1459169259</t>
  </si>
  <si>
    <t>149</t>
  </si>
  <si>
    <t>34</t>
  </si>
  <si>
    <t>567122112</t>
  </si>
  <si>
    <t>Podklad ze směsi stmelené cementem SC C 8/10 (KSC I) tl 130 mm</t>
  </si>
  <si>
    <t>896570087</t>
  </si>
  <si>
    <t xml:space="preserve">nová konstr. vozovky  </t>
  </si>
  <si>
    <t>207*0,125</t>
  </si>
  <si>
    <t>35</t>
  </si>
  <si>
    <t>5699033111</t>
  </si>
  <si>
    <t xml:space="preserve">Dosypání příkopů </t>
  </si>
  <si>
    <t>-909688745</t>
  </si>
  <si>
    <t>50</t>
  </si>
  <si>
    <t>569831111</t>
  </si>
  <si>
    <t>Zpevnění krajnic štěrkodrtí tl 100 mm</t>
  </si>
  <si>
    <t>1989799087</t>
  </si>
  <si>
    <t>96,5</t>
  </si>
  <si>
    <t>37</t>
  </si>
  <si>
    <t>5731111111</t>
  </si>
  <si>
    <t>Postřik živičný spojovací z modifik emulze v množství 0,30 kg/m2</t>
  </si>
  <si>
    <t>-1945986003</t>
  </si>
  <si>
    <t>nová kce - dle výpisu hl.výměr</t>
  </si>
  <si>
    <t>38</t>
  </si>
  <si>
    <t>5731111112</t>
  </si>
  <si>
    <t>Postřik živičný spojovací z modifik emulze v množství 0,40 kg/m2</t>
  </si>
  <si>
    <t>1499414748</t>
  </si>
  <si>
    <t>390</t>
  </si>
  <si>
    <t>oprava - dle výpisu hl.výměr</t>
  </si>
  <si>
    <t>39</t>
  </si>
  <si>
    <t>1215316424</t>
  </si>
  <si>
    <t>40</t>
  </si>
  <si>
    <t>577144141</t>
  </si>
  <si>
    <t>Asfaltový beton vrstva obrusná ACO 11 S  tl 50 mm š přes 3 m z modifikovaného asfaltu</t>
  </si>
  <si>
    <t>-1484171413</t>
  </si>
  <si>
    <t>nový kce - dle výpisu hl.výměr</t>
  </si>
  <si>
    <t>41</t>
  </si>
  <si>
    <t>-940826217</t>
  </si>
  <si>
    <t>Trubní vedení</t>
  </si>
  <si>
    <t>42</t>
  </si>
  <si>
    <t>871315221</t>
  </si>
  <si>
    <t xml:space="preserve">Kanalizační potrubí z tvrdého PVC-systém KG tuhost třídy SN8 DN150 vč kolen ,navrtávek pro napojení </t>
  </si>
  <si>
    <t>1939512048</t>
  </si>
  <si>
    <t>4,5+3,5+1,25+3,3+3,2+3,5+8,3+4,5+6,3+4,3+3,5</t>
  </si>
  <si>
    <t>43</t>
  </si>
  <si>
    <t>895941111</t>
  </si>
  <si>
    <t>Zřízení vpusti kanalizační uliční z betonových dílců typ UV-50 normální</t>
  </si>
  <si>
    <t>kus</t>
  </si>
  <si>
    <t>581898828</t>
  </si>
  <si>
    <t>44</t>
  </si>
  <si>
    <t>592238520</t>
  </si>
  <si>
    <t>dno betonové pro uliční vpusť s kalovou prohlubní  45x30x5 cm</t>
  </si>
  <si>
    <t>1315742440</t>
  </si>
  <si>
    <t>45</t>
  </si>
  <si>
    <t>592238570</t>
  </si>
  <si>
    <t>skruž betonová pro uliční vpusť horní , 45x30x5 cm</t>
  </si>
  <si>
    <t>-182228050</t>
  </si>
  <si>
    <t>46</t>
  </si>
  <si>
    <t>592238620</t>
  </si>
  <si>
    <t>skruž betonová pro uliční vpusť středová  45x30x5 cm</t>
  </si>
  <si>
    <t>1104717982</t>
  </si>
  <si>
    <t>47</t>
  </si>
  <si>
    <t>592238640</t>
  </si>
  <si>
    <t>prstenec betonový pro uliční vpusť vyrovnávací , 39x6x5 cm</t>
  </si>
  <si>
    <t>-1158542731</t>
  </si>
  <si>
    <t>48</t>
  </si>
  <si>
    <t>592238660</t>
  </si>
  <si>
    <t>skruž betonová pro uliční vpusť přechodová  45-27/32,5/11 cm</t>
  </si>
  <si>
    <t>590716556</t>
  </si>
  <si>
    <t>49</t>
  </si>
  <si>
    <t>899202111</t>
  </si>
  <si>
    <t>Osazení mříží litinových včetně rámů a košů na bahno hmotnosti nad 50 do 100 kg</t>
  </si>
  <si>
    <t>-405722214</t>
  </si>
  <si>
    <t>592238730</t>
  </si>
  <si>
    <t>mříž  C250 DIN 19583-11 500/500 mm</t>
  </si>
  <si>
    <t>474632917</t>
  </si>
  <si>
    <t>51</t>
  </si>
  <si>
    <t>592238740</t>
  </si>
  <si>
    <t>koš pozink.  DIN 4052, vysoký, pro rám 500/300</t>
  </si>
  <si>
    <t>1192720151</t>
  </si>
  <si>
    <t>Ostatní konstrukce a práce, bourání</t>
  </si>
  <si>
    <t>52</t>
  </si>
  <si>
    <t>911381813</t>
  </si>
  <si>
    <t>Odstranění silničního betonového svodidla délky 2 m výšky 1,0 m</t>
  </si>
  <si>
    <t>-509197554</t>
  </si>
  <si>
    <t>92,5</t>
  </si>
  <si>
    <t>53</t>
  </si>
  <si>
    <t>914111111</t>
  </si>
  <si>
    <t>Montáž svislé dopravní značky do velikosti 1 m2 objímkami na sloupek nebo konzolu</t>
  </si>
  <si>
    <t>648055511</t>
  </si>
  <si>
    <t>54</t>
  </si>
  <si>
    <t>404442311</t>
  </si>
  <si>
    <t>značka svislá reflexní AL- NK  5 P7</t>
  </si>
  <si>
    <t>-91430629</t>
  </si>
  <si>
    <t>55</t>
  </si>
  <si>
    <t>404442315</t>
  </si>
  <si>
    <t xml:space="preserve">značka svislá reflexní AL- NK 5 P8 </t>
  </si>
  <si>
    <t>300186071</t>
  </si>
  <si>
    <t>56</t>
  </si>
  <si>
    <t>532747167</t>
  </si>
  <si>
    <t xml:space="preserve">2 </t>
  </si>
  <si>
    <t>57</t>
  </si>
  <si>
    <t>404440040</t>
  </si>
  <si>
    <t>značka dopravní svislá reflexní výstražná AL 3M A6a</t>
  </si>
  <si>
    <t>-1477568207</t>
  </si>
  <si>
    <t>58</t>
  </si>
  <si>
    <t>914511112</t>
  </si>
  <si>
    <t>Montáž sloupku dopravních značek délky do 3,5 m s betonovým základem a patkou</t>
  </si>
  <si>
    <t>-1846032241</t>
  </si>
  <si>
    <t>59</t>
  </si>
  <si>
    <t>404452250</t>
  </si>
  <si>
    <t>sloupek Zn 60 - 350</t>
  </si>
  <si>
    <t>952549697</t>
  </si>
  <si>
    <t>60</t>
  </si>
  <si>
    <t>404452400</t>
  </si>
  <si>
    <t>patka hliníková HP 60</t>
  </si>
  <si>
    <t>2127070845</t>
  </si>
  <si>
    <t>61</t>
  </si>
  <si>
    <t>404452530</t>
  </si>
  <si>
    <t>víčko plastové na sloupek 60</t>
  </si>
  <si>
    <t>487558019</t>
  </si>
  <si>
    <t>62</t>
  </si>
  <si>
    <t>404452560</t>
  </si>
  <si>
    <t>upínací svorka na sloupek US 60</t>
  </si>
  <si>
    <t>-1040511490</t>
  </si>
  <si>
    <t>63</t>
  </si>
  <si>
    <t>915111112</t>
  </si>
  <si>
    <t>Vodorovné dopravní značení šířky 125 mm retroreflexní bílou barvou dělící čáry souvislé</t>
  </si>
  <si>
    <t>806483003</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</si>
  <si>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</si>
  <si>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108+77,5+398+253+126,5+33,5</t>
  </si>
  <si>
    <t>64</t>
  </si>
  <si>
    <t>915121112</t>
  </si>
  <si>
    <t>Vodorovné dopravní značení šířky 250 mm retroreflexní bílou barvou vodící čáry</t>
  </si>
  <si>
    <t>-288158038</t>
  </si>
  <si>
    <t>25,5+43,5+17+12,5+19</t>
  </si>
  <si>
    <t>65</t>
  </si>
  <si>
    <t>915611111</t>
  </si>
  <si>
    <t>Předznačení vodorovného liniového značení</t>
  </si>
  <si>
    <t>1609459339</t>
  </si>
  <si>
    <t xml:space="preserve">Poznámka k souboru cen:
1. Množství měrných jednotek se určuje: a) pro cenu -1111 v m délky dělicí čáry nebo vodícího proužku (včetně mezer), b) pro cenu -1112 v m2 natírané nebo stříkané plochy. </t>
  </si>
  <si>
    <t>996,5+117,5</t>
  </si>
  <si>
    <t>66</t>
  </si>
  <si>
    <t>9161111131</t>
  </si>
  <si>
    <t>Osazení obruby z přídlažby  s boční opěrou do lože z betonu prostého</t>
  </si>
  <si>
    <t>-1890107551</t>
  </si>
  <si>
    <t>930,5</t>
  </si>
  <si>
    <t>67</t>
  </si>
  <si>
    <t>592185600</t>
  </si>
  <si>
    <t>krajník betonový   25 x 12,5 x 10 cm přírodní</t>
  </si>
  <si>
    <t>-956942143</t>
  </si>
  <si>
    <t>930,5*0,125*1,01</t>
  </si>
  <si>
    <t>68</t>
  </si>
  <si>
    <t>916131213</t>
  </si>
  <si>
    <t>Osazení silničního obrubníku betonového stojatého s boční opěrou do lože z betonu prostého</t>
  </si>
  <si>
    <t>2117186781</t>
  </si>
  <si>
    <t>482</t>
  </si>
  <si>
    <t>69</t>
  </si>
  <si>
    <t>592174600</t>
  </si>
  <si>
    <t>obrubník betonový chodníkový  100x15x25 cm</t>
  </si>
  <si>
    <t>1170404792</t>
  </si>
  <si>
    <t>482*1,01 'Přepočtené koeficientem množství</t>
  </si>
  <si>
    <t>70</t>
  </si>
  <si>
    <t>916231213</t>
  </si>
  <si>
    <t>Osazení chodníkového obrubníku betonového stojatého s boční opěrou do lože z betonu prostého</t>
  </si>
  <si>
    <t>2082610123</t>
  </si>
  <si>
    <t>71</t>
  </si>
  <si>
    <t>592175090</t>
  </si>
  <si>
    <t>obrubník univerzální  50x8x25 cm, přírodní</t>
  </si>
  <si>
    <t>-1694663588</t>
  </si>
  <si>
    <t>71*2*1,01</t>
  </si>
  <si>
    <t>72</t>
  </si>
  <si>
    <t>916991121</t>
  </si>
  <si>
    <t>Lože pod obrubníky, krajníky nebo obruby z dlažebních kostek z betonu prostého</t>
  </si>
  <si>
    <t>-1445230914</t>
  </si>
  <si>
    <t>482*0,4*0,1</t>
  </si>
  <si>
    <t>73</t>
  </si>
  <si>
    <t>919731121</t>
  </si>
  <si>
    <t xml:space="preserve">Zarovnání styčné plochy podkladu nebo krytu živičného tl do 50 mm modifik.zálivkou </t>
  </si>
  <si>
    <t>1795908344</t>
  </si>
  <si>
    <t>93,6</t>
  </si>
  <si>
    <t>74</t>
  </si>
  <si>
    <t>919735111</t>
  </si>
  <si>
    <t>Řezání stávajícího živičného krytu hl do 50 mm</t>
  </si>
  <si>
    <t>-476241345</t>
  </si>
  <si>
    <t>997</t>
  </si>
  <si>
    <t>Přesun sutě</t>
  </si>
  <si>
    <t>75</t>
  </si>
  <si>
    <t>997221551</t>
  </si>
  <si>
    <t>Vodorovná doprava suti ze sypkých materiálů do 1 km</t>
  </si>
  <si>
    <t>1759192481</t>
  </si>
  <si>
    <t>5401,285</t>
  </si>
  <si>
    <t>-4565*0,384</t>
  </si>
  <si>
    <t>-396,6*0,384</t>
  </si>
  <si>
    <t>odpočet frézov.drti</t>
  </si>
  <si>
    <t>76</t>
  </si>
  <si>
    <t>997221559</t>
  </si>
  <si>
    <t>Příplatek ZKD 1 km u vodorovné dopravy suti ze sypkých materiálů</t>
  </si>
  <si>
    <t>579398097</t>
  </si>
  <si>
    <t>3496,031*12</t>
  </si>
  <si>
    <t>77</t>
  </si>
  <si>
    <t>997221611</t>
  </si>
  <si>
    <t>Nakládání suti na dopravní prostředky pro vodorovnou dopravu</t>
  </si>
  <si>
    <t>1151725568</t>
  </si>
  <si>
    <t>3496,031</t>
  </si>
  <si>
    <t>78</t>
  </si>
  <si>
    <t>997221845</t>
  </si>
  <si>
    <t>Poplatek za uložení odpadu z asfaltových povrchů na skládce (skládkovné)</t>
  </si>
  <si>
    <t>-283519535</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</si>
  <si>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</si>
  <si>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4565*0,316</t>
  </si>
  <si>
    <t>z odstranění živic</t>
  </si>
  <si>
    <t>79</t>
  </si>
  <si>
    <t>997221855</t>
  </si>
  <si>
    <t>Poplatek za uložení odpadu z kameniva na skládce (skládkovné)</t>
  </si>
  <si>
    <t>-1701286453</t>
  </si>
  <si>
    <t>odpočet živic ( odprodáno zhotoviteli) 1752,96 a 152,294 t</t>
  </si>
  <si>
    <t>-4565*0,316</t>
  </si>
  <si>
    <t>998</t>
  </si>
  <si>
    <t>Přesun hmot</t>
  </si>
  <si>
    <t>80</t>
  </si>
  <si>
    <t>998225111</t>
  </si>
  <si>
    <t>Přesun hmot pro pozemní komunikace s krytem z kamene, monolitickým betonovým nebo živičným</t>
  </si>
  <si>
    <t>-1415735947</t>
  </si>
  <si>
    <t>SKU3902 - SO 101b  Komunikace II/145</t>
  </si>
  <si>
    <t>113107223</t>
  </si>
  <si>
    <t>Odstranění podkladu pl přes 200 m2 z kameniva drceného tl 350 mm</t>
  </si>
  <si>
    <t>-1580269409</t>
  </si>
  <si>
    <t>3076</t>
  </si>
  <si>
    <t>-1516405242</t>
  </si>
  <si>
    <t>113154334</t>
  </si>
  <si>
    <t>Frézování živičného krytu tl  do 100 mm pruh š 2 m pl do 10000 m2 bez překážek v trase</t>
  </si>
  <si>
    <t>857742723</t>
  </si>
  <si>
    <t>270</t>
  </si>
  <si>
    <t>113154335</t>
  </si>
  <si>
    <t>Frézování živičného krytu tl 200 mm pruh š 2 m pl do 10000 m2 bez překážek v trase</t>
  </si>
  <si>
    <t>-946994149</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</si>
  <si>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</si>
  <si>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-1726593600</t>
  </si>
  <si>
    <t>749,6*0,15</t>
  </si>
  <si>
    <t>-1991294039</t>
  </si>
  <si>
    <t>2625*0,14</t>
  </si>
  <si>
    <t>komun</t>
  </si>
  <si>
    <t>3076*0,5</t>
  </si>
  <si>
    <t>sanace</t>
  </si>
  <si>
    <t>1594109366</t>
  </si>
  <si>
    <t>1694,897*1/2</t>
  </si>
  <si>
    <t>-1752741715</t>
  </si>
  <si>
    <t>200*0,5*0,4</t>
  </si>
  <si>
    <t>162429361</t>
  </si>
  <si>
    <t>40*1/2</t>
  </si>
  <si>
    <t>132301201</t>
  </si>
  <si>
    <t>Hloubení rýh š do 2000 mm v hornině tř. 4 objemu do 100 m3</t>
  </si>
  <si>
    <t>-2074859595</t>
  </si>
  <si>
    <t>(2+4,8+1,8+5+3,3+2+12,5+11,3+5,15)*2*0,7</t>
  </si>
  <si>
    <t>pro přípojky UV</t>
  </si>
  <si>
    <t>10*2*0,7*0,7</t>
  </si>
  <si>
    <t xml:space="preserve">vpusti </t>
  </si>
  <si>
    <t>-1631821865</t>
  </si>
  <si>
    <t>76,79*1/2</t>
  </si>
  <si>
    <t>-182163434</t>
  </si>
  <si>
    <t>1905,5+76,79+40</t>
  </si>
  <si>
    <t>-251113131</t>
  </si>
  <si>
    <t>2022,29*3</t>
  </si>
  <si>
    <t>-1918694605</t>
  </si>
  <si>
    <t>-1919359409</t>
  </si>
  <si>
    <t>2022,29*1,7</t>
  </si>
  <si>
    <t>Zásyp jam, šachet rýh nebo kolem objektů sypaninou se zhutněním</t>
  </si>
  <si>
    <t>-485874104</t>
  </si>
  <si>
    <t>47,85*1*0,7</t>
  </si>
  <si>
    <t>-2057472918</t>
  </si>
  <si>
    <t>33,495*2 'Přepočtené koeficientem množství</t>
  </si>
  <si>
    <t>-1708155911</t>
  </si>
  <si>
    <t>47,85*0,7*0,3</t>
  </si>
  <si>
    <t>-996526712</t>
  </si>
  <si>
    <t>10,049*2 'Přepočtené koeficientem množství</t>
  </si>
  <si>
    <t>-913629124</t>
  </si>
  <si>
    <t>2648,275</t>
  </si>
  <si>
    <t>-2049520610</t>
  </si>
  <si>
    <t>200</t>
  </si>
  <si>
    <t>1857752654</t>
  </si>
  <si>
    <t>507586720</t>
  </si>
  <si>
    <t>1172572802</t>
  </si>
  <si>
    <t>200*2 'Přepočtené koeficientem množství</t>
  </si>
  <si>
    <t>Chránička kabelů z trub HDPE  DN 200</t>
  </si>
  <si>
    <t>2145814308</t>
  </si>
  <si>
    <t>9+7+9,5+14,3</t>
  </si>
  <si>
    <t>1326747788</t>
  </si>
  <si>
    <t>47,85*0,7*0,1</t>
  </si>
  <si>
    <t>-734035021</t>
  </si>
  <si>
    <t>2648,275*0,4</t>
  </si>
  <si>
    <t>Podklad ze štěrkodrtě ŠD tl 100 mm sanace</t>
  </si>
  <si>
    <t>544825013</t>
  </si>
  <si>
    <t>1015703511</t>
  </si>
  <si>
    <t>2625</t>
  </si>
  <si>
    <t>133*0,175</t>
  </si>
  <si>
    <t>Asfaltový beton vrstva podkladní ACP 16 S PMB 25/55-60   (obalované kamenivo OKS) tl 70 mm š přes 3 m z modifik .asfaltu</t>
  </si>
  <si>
    <t>-629288125</t>
  </si>
  <si>
    <t>206960321</t>
  </si>
  <si>
    <t>133*0,125</t>
  </si>
  <si>
    <t>-618939531</t>
  </si>
  <si>
    <t>118,2</t>
  </si>
  <si>
    <t>Postřik živičný modifik emulzí v  množství 0,30 kg/m2</t>
  </si>
  <si>
    <t>738401538</t>
  </si>
  <si>
    <t>nová konstr - dle výpisu hl.výměr</t>
  </si>
  <si>
    <t>Postřik živičný modifik emulzí v  množství 0,40 kg/m2</t>
  </si>
  <si>
    <t>1599159169</t>
  </si>
  <si>
    <t>830681536</t>
  </si>
  <si>
    <t>285</t>
  </si>
  <si>
    <t>Asfaltový beton vrstva obrusná ACO 11 S  (ABS) tř. I tl 50 mm š přes 3 m z modifikovaného asfaltu</t>
  </si>
  <si>
    <t>1509476850</t>
  </si>
  <si>
    <t>OPRAVA VOZOVKY - DLE VÝPISU HL.VÝMĚR</t>
  </si>
  <si>
    <t>1034233000</t>
  </si>
  <si>
    <t>nová kce-dle výpisu hl.výměr</t>
  </si>
  <si>
    <t>Kanalizační potrubí z tvrdého PVC-systém KG tuhost třídy SN8 DN150 vč. kolen ,navrtávek pro připojení</t>
  </si>
  <si>
    <t>-648125205</t>
  </si>
  <si>
    <t>47,85</t>
  </si>
  <si>
    <t>-406691725</t>
  </si>
  <si>
    <t>UV 14 AŽ 23</t>
  </si>
  <si>
    <t>811663591</t>
  </si>
  <si>
    <t>1608408500</t>
  </si>
  <si>
    <t>-49134678</t>
  </si>
  <si>
    <t>-126441606</t>
  </si>
  <si>
    <t>-1368482659</t>
  </si>
  <si>
    <t>-162621987</t>
  </si>
  <si>
    <t>1109012654</t>
  </si>
  <si>
    <t>koš pozink. DIN 4052, vysoký, pro rám 500/300</t>
  </si>
  <si>
    <t>-85731387</t>
  </si>
  <si>
    <t>911381823</t>
  </si>
  <si>
    <t>Odstranění silničního betonového svodidla délky 4 m výšky 1,0 m</t>
  </si>
  <si>
    <t>2000928630</t>
  </si>
  <si>
    <t>-662500282</t>
  </si>
  <si>
    <t>381,5+32+81,5+337,5</t>
  </si>
  <si>
    <t>-1806084229</t>
  </si>
  <si>
    <t>17+22,5</t>
  </si>
  <si>
    <t>-317937964</t>
  </si>
  <si>
    <t>39,5+832,5</t>
  </si>
  <si>
    <t>-1402868696</t>
  </si>
  <si>
    <t>664,4</t>
  </si>
  <si>
    <t>krajník betonový , 25 x 12,5 x 10 cm přírodní</t>
  </si>
  <si>
    <t>1677053309</t>
  </si>
  <si>
    <t>664,4*0,125*1,01</t>
  </si>
  <si>
    <t>Zarovnání styčné plochy podkladu nebo krytu živičného tl do 50 mm modifik.zálivkou</t>
  </si>
  <si>
    <t>1613862349</t>
  </si>
  <si>
    <t>-1112898223</t>
  </si>
  <si>
    <t>-901266685</t>
  </si>
  <si>
    <t>3909,626</t>
  </si>
  <si>
    <t>-3076*0,512</t>
  </si>
  <si>
    <t>-270,7*0,256</t>
  </si>
  <si>
    <t xml:space="preserve">odpočet frézované drti </t>
  </si>
  <si>
    <t>-2105951348</t>
  </si>
  <si>
    <t>2265,415*12</t>
  </si>
  <si>
    <t>-822277458</t>
  </si>
  <si>
    <t>2265,415</t>
  </si>
  <si>
    <t>3586068</t>
  </si>
  <si>
    <t>3076*0,316</t>
  </si>
  <si>
    <t>-1480895829</t>
  </si>
  <si>
    <t>odpočet živic z frézování  ( bez poplatku )  odprodána zhotoviteli  1574,912 a 69,299 t</t>
  </si>
  <si>
    <t>-3076*0,316</t>
  </si>
  <si>
    <t>-391690388</t>
  </si>
  <si>
    <t>SKU3903 - SO 101c  Komunikace -křižovatka</t>
  </si>
  <si>
    <t>-126573985</t>
  </si>
  <si>
    <t>1947</t>
  </si>
  <si>
    <t>653200091</t>
  </si>
  <si>
    <t>-1168214719</t>
  </si>
  <si>
    <t>dle výpisu  hl.výměr , fréz.drť bude odprodána zhotoviteli</t>
  </si>
  <si>
    <t>1389209742</t>
  </si>
  <si>
    <t>70*0,15</t>
  </si>
  <si>
    <t>-86380426</t>
  </si>
  <si>
    <t>947*0,14</t>
  </si>
  <si>
    <t>1947*0,5</t>
  </si>
  <si>
    <t>149*0,18</t>
  </si>
  <si>
    <t>BUS</t>
  </si>
  <si>
    <t>149*0,04</t>
  </si>
  <si>
    <t>Bus - sanace</t>
  </si>
  <si>
    <t>-46559443</t>
  </si>
  <si>
    <t>1138,86*1/2</t>
  </si>
  <si>
    <t>-1838756882</t>
  </si>
  <si>
    <t>7,5*2*0,7+2*2*0,7*0,7</t>
  </si>
  <si>
    <t>-591466803</t>
  </si>
  <si>
    <t>12,46*1/2</t>
  </si>
  <si>
    <t>504235254</t>
  </si>
  <si>
    <t>1138,86+12,46</t>
  </si>
  <si>
    <t>1368077374</t>
  </si>
  <si>
    <t>1151,32*3</t>
  </si>
  <si>
    <t>1684610246</t>
  </si>
  <si>
    <t>-1210100231</t>
  </si>
  <si>
    <t>1151,32*1,7</t>
  </si>
  <si>
    <t>1741011011</t>
  </si>
  <si>
    <t>Zásyp jam, šachet rýh nebo kolem objektů sypaninou se zhutněním z nakup.mater</t>
  </si>
  <si>
    <t>1294586453</t>
  </si>
  <si>
    <t>7,5*1*0,7</t>
  </si>
  <si>
    <t>-1749062559</t>
  </si>
  <si>
    <t>5,25*2 'Přepočtené koeficientem množství</t>
  </si>
  <si>
    <t>-667573582</t>
  </si>
  <si>
    <t>7,5*0,7*0,3</t>
  </si>
  <si>
    <t>-1109360605</t>
  </si>
  <si>
    <t>3,15</t>
  </si>
  <si>
    <t>281685203</t>
  </si>
  <si>
    <t>954,875</t>
  </si>
  <si>
    <t>-1288887400</t>
  </si>
  <si>
    <t>2,5+17</t>
  </si>
  <si>
    <t>-649728603</t>
  </si>
  <si>
    <t>7,5*0,7*0,1</t>
  </si>
  <si>
    <t>1042101127</t>
  </si>
  <si>
    <t>954,875*0,4</t>
  </si>
  <si>
    <t>149*0,3</t>
  </si>
  <si>
    <t xml:space="preserve">Podklad ze štěrkodrtě ŠD tl 100 mm - sanace </t>
  </si>
  <si>
    <t>-967102733</t>
  </si>
  <si>
    <t>-1649487950</t>
  </si>
  <si>
    <t>947</t>
  </si>
  <si>
    <t>45*0,175</t>
  </si>
  <si>
    <t>-673335623</t>
  </si>
  <si>
    <t>BUS - dle výpisu hl.výměr</t>
  </si>
  <si>
    <t>Asfaltový beton vrstva podkladní ACP 16 S PMB 25/55- 60  (obalované kamenivo OKS) tl 70 mm š přes 3 m z modifik .asfaltu</t>
  </si>
  <si>
    <t>-467295547</t>
  </si>
  <si>
    <t>567114111</t>
  </si>
  <si>
    <t>Lože z vysokopevnostního betonu   tl  40 mm</t>
  </si>
  <si>
    <t>-2076839310</t>
  </si>
  <si>
    <t>58806968</t>
  </si>
  <si>
    <t>45*0,125</t>
  </si>
  <si>
    <t>567142111</t>
  </si>
  <si>
    <t>Podklad ze směsi stmelené cementem SC C 8/10 (KSC I) tl 210 mm</t>
  </si>
  <si>
    <t>1927154026</t>
  </si>
  <si>
    <t>Postřik živičný spojovací z modifik emulze v  množství 0,30 kg/m2</t>
  </si>
  <si>
    <t>952776607</t>
  </si>
  <si>
    <t>65+530</t>
  </si>
  <si>
    <t>1792254417</t>
  </si>
  <si>
    <t>Postřik živičný spojovací z modifik emulze v  množství 0,40 kg/m2</t>
  </si>
  <si>
    <t>-52105917</t>
  </si>
  <si>
    <t>Asfaltový beton vrstva obrusná ACO 11 (ABS) tř. I tl 50 mm š přes 3 m z modifikovaného asfaltu</t>
  </si>
  <si>
    <t>2076905697</t>
  </si>
  <si>
    <t>1907697425</t>
  </si>
  <si>
    <t>nová kce -dle výpisu hl.výměr</t>
  </si>
  <si>
    <t>591241111</t>
  </si>
  <si>
    <t>Kladení dlažby z kostek drobných z kamene na MC tl 50 mm</t>
  </si>
  <si>
    <t>1778541116</t>
  </si>
  <si>
    <t>583801200</t>
  </si>
  <si>
    <t>kostka dlažební drobná, žula velikost 10/10 cm</t>
  </si>
  <si>
    <t>1968270444</t>
  </si>
  <si>
    <t>P</t>
  </si>
  <si>
    <t>Poznámka k položce:
1t = cca 5 m2</t>
  </si>
  <si>
    <t>149/5</t>
  </si>
  <si>
    <t>Kanalizační potrubí z tvrdého PVC-systém KG tuhost třídy SN8 DN150 vč.kolen, navrtávek pro připojení</t>
  </si>
  <si>
    <t>1401758343</t>
  </si>
  <si>
    <t>4+3,5</t>
  </si>
  <si>
    <t>739897440</t>
  </si>
  <si>
    <t>UV 12,13</t>
  </si>
  <si>
    <t>-2077375133</t>
  </si>
  <si>
    <t>272135775</t>
  </si>
  <si>
    <t>-1380156109</t>
  </si>
  <si>
    <t>-1179967241</t>
  </si>
  <si>
    <t>1150731870</t>
  </si>
  <si>
    <t>2116179634</t>
  </si>
  <si>
    <t>1279507009</t>
  </si>
  <si>
    <t>1858549756</t>
  </si>
  <si>
    <t>746683557</t>
  </si>
  <si>
    <t>12+99+30+15+22+24</t>
  </si>
  <si>
    <t>Va</t>
  </si>
  <si>
    <t>108,8</t>
  </si>
  <si>
    <t>V 11a</t>
  </si>
  <si>
    <t>50,4</t>
  </si>
  <si>
    <t>V12a</t>
  </si>
  <si>
    <t>-418462842</t>
  </si>
  <si>
    <t>(24,5+23,5)*1/2</t>
  </si>
  <si>
    <t>V2b</t>
  </si>
  <si>
    <t>1312,5</t>
  </si>
  <si>
    <t>V4</t>
  </si>
  <si>
    <t>(10+14,5+10,5+12,5)*1/2</t>
  </si>
  <si>
    <t>901675728</t>
  </si>
  <si>
    <t>1360,25+361,2</t>
  </si>
  <si>
    <t>-434109849</t>
  </si>
  <si>
    <t>152,1</t>
  </si>
  <si>
    <t>1272518485</t>
  </si>
  <si>
    <t>608,4*0,25*0,125</t>
  </si>
  <si>
    <t>1466292189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</si>
  <si>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</si>
  <si>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37,5</t>
  </si>
  <si>
    <t>-330989983</t>
  </si>
  <si>
    <t>37,5*1,01 'Přepočtené koeficientem množství</t>
  </si>
  <si>
    <t>-278565761</t>
  </si>
  <si>
    <t>obrubník univerzální  I 50x8x25 cm, přírodní</t>
  </si>
  <si>
    <t>1800096936</t>
  </si>
  <si>
    <t>-1692444494</t>
  </si>
  <si>
    <t>dle výpisu hl výměr</t>
  </si>
  <si>
    <t>516026184</t>
  </si>
  <si>
    <t>-775419777</t>
  </si>
  <si>
    <t>2390,916</t>
  </si>
  <si>
    <t>-1947*0,512</t>
  </si>
  <si>
    <t>odpočet frézované drti</t>
  </si>
  <si>
    <t>-1598620494</t>
  </si>
  <si>
    <t>1394,052*12</t>
  </si>
  <si>
    <t>-1533322542</t>
  </si>
  <si>
    <t>1394,052</t>
  </si>
  <si>
    <t>-1022659203</t>
  </si>
  <si>
    <t>1947*0,316</t>
  </si>
  <si>
    <t>-89503783</t>
  </si>
  <si>
    <t>odpočet živic ( odprodána zhotoviteli  ) 9963,864 t</t>
  </si>
  <si>
    <t>-1947,*0,316</t>
  </si>
  <si>
    <t>888239711</t>
  </si>
  <si>
    <t>SKU3904 - SO 102a Chodníky a ostatní plochy II/190</t>
  </si>
  <si>
    <t>113106123</t>
  </si>
  <si>
    <t>Rozebrání dlažeb komunikací pro pěší ze zámkových dlaždic</t>
  </si>
  <si>
    <t>-79479501</t>
  </si>
  <si>
    <t>1,7+20,1</t>
  </si>
  <si>
    <t>chodníky zámková dl . -dle výpisu hl.výměr</t>
  </si>
  <si>
    <t>113106221</t>
  </si>
  <si>
    <t>Rozebrání dlažeb vozovek pl přes 50 do 200 m2 z drobných kostek do lože z kameniva</t>
  </si>
  <si>
    <t>-404666424</t>
  </si>
  <si>
    <t>40,8+20,9+25,8</t>
  </si>
  <si>
    <t>chodníky kostky - dle výpisu hl.výměr</t>
  </si>
  <si>
    <t>113107121</t>
  </si>
  <si>
    <t>Odstranění podkladu pl do 50 m2 z kameniva drceného tl 100 mm</t>
  </si>
  <si>
    <t>1525324759</t>
  </si>
  <si>
    <t>21,8</t>
  </si>
  <si>
    <t>chodníky zámk.dl - dle výpisu hl.výměr</t>
  </si>
  <si>
    <t>1709698623</t>
  </si>
  <si>
    <t>15,9+10+14,3+10,3+50,7+6+4,4+3,9+2,9</t>
  </si>
  <si>
    <t>vjezdy štěrk - dle výpisu hl.výměr</t>
  </si>
  <si>
    <t>113107130</t>
  </si>
  <si>
    <t>Odstranění podkladu pl do 50 m2 z betonu prostého tl 100 mm</t>
  </si>
  <si>
    <t>876941242</t>
  </si>
  <si>
    <t>stáv.beton - dle výpisu hl.výměr</t>
  </si>
  <si>
    <t>113107151</t>
  </si>
  <si>
    <t>Odstranění podkladu pl přes 50 do 200 m2 z kameniva těženého tl 100 mm</t>
  </si>
  <si>
    <t>371736551</t>
  </si>
  <si>
    <t>chodnáky kostky - dle výpisu hl.výměr</t>
  </si>
  <si>
    <t>113107161</t>
  </si>
  <si>
    <t>Odstranění podkladu pl přes 50 do 200 m2 z kameniva drceného tl 100 mm</t>
  </si>
  <si>
    <t>-317819406</t>
  </si>
  <si>
    <t>119</t>
  </si>
  <si>
    <t>stávající štěrk   - dle výpisu hl.výměr</t>
  </si>
  <si>
    <t>-622444357</t>
  </si>
  <si>
    <t>4,2+4,8+54,8+52,5</t>
  </si>
  <si>
    <t>1131071811</t>
  </si>
  <si>
    <t>Odstranění podkladu pl přes 50 do 200 m2 živičných tl 60 mm</t>
  </si>
  <si>
    <t>-783185357</t>
  </si>
  <si>
    <t>chodníky živice - dle výpisu hl.výměr</t>
  </si>
  <si>
    <t>113201112</t>
  </si>
  <si>
    <t xml:space="preserve">Vytrhání obrub silničních ležatých kamenných </t>
  </si>
  <si>
    <t>1748848576</t>
  </si>
  <si>
    <t>2,4+4,5+3,3+6,1+76,4+26,9+31,7</t>
  </si>
  <si>
    <t>122302202</t>
  </si>
  <si>
    <t>Odkopávky a prokopávky nezapažené pro silnice objemu do 1000 m3 v hornině tř. 4</t>
  </si>
  <si>
    <t>-365100481</t>
  </si>
  <si>
    <t>1070,1*0,08</t>
  </si>
  <si>
    <t>chodníky</t>
  </si>
  <si>
    <t>138,1*0,31</t>
  </si>
  <si>
    <t>vjezdy</t>
  </si>
  <si>
    <t>(42,3+188)*0,31+(37,2+45,9)*0,31</t>
  </si>
  <si>
    <t>vjezdy, chodn.přejezd</t>
  </si>
  <si>
    <t>37,2+45,9)*0,3</t>
  </si>
  <si>
    <t>-956671790</t>
  </si>
  <si>
    <t>225,573*1/2</t>
  </si>
  <si>
    <t>1623011011</t>
  </si>
  <si>
    <t xml:space="preserve">Vodorovné přemístění do 500 m  ornice </t>
  </si>
  <si>
    <t>-2087374132</t>
  </si>
  <si>
    <t>1042*0,1</t>
  </si>
  <si>
    <t>-1312043481</t>
  </si>
  <si>
    <t>225,573</t>
  </si>
  <si>
    <t>1460470111</t>
  </si>
  <si>
    <t>225,573*3</t>
  </si>
  <si>
    <t>1671011021</t>
  </si>
  <si>
    <t>Nakládání ornice  přes 100 m3</t>
  </si>
  <si>
    <t>-1031099086</t>
  </si>
  <si>
    <t>-1833181528</t>
  </si>
  <si>
    <t>-781389882</t>
  </si>
  <si>
    <t>225,573*1,7</t>
  </si>
  <si>
    <t>181301111</t>
  </si>
  <si>
    <t>Rozprostření ornice tl vrstvy do 100 mm pl přes 500 m2 v rovině nebo ve svahu do 1:5</t>
  </si>
  <si>
    <t>15382148</t>
  </si>
  <si>
    <t>472</t>
  </si>
  <si>
    <t>181451131</t>
  </si>
  <si>
    <t>Založení parkového trávníku výsevem plochy přes 1000 m2 v rovině a ve svahu do 1:5</t>
  </si>
  <si>
    <t>1004104434</t>
  </si>
  <si>
    <t>005724100</t>
  </si>
  <si>
    <t>osivo směs travní parková</t>
  </si>
  <si>
    <t>kg</t>
  </si>
  <si>
    <t>-727017019</t>
  </si>
  <si>
    <t>472*0,015 'Přepočtené koeficientem množství</t>
  </si>
  <si>
    <t>181951101</t>
  </si>
  <si>
    <t>Úprava pláně v hornině tř. 1 až 4 bez zhutnění</t>
  </si>
  <si>
    <t>478316881</t>
  </si>
  <si>
    <t>61127024</t>
  </si>
  <si>
    <t>1070,1</t>
  </si>
  <si>
    <t>138,1+42,3</t>
  </si>
  <si>
    <t>37,2+45,9</t>
  </si>
  <si>
    <t>chodníkový přejezd</t>
  </si>
  <si>
    <t>opěrka</t>
  </si>
  <si>
    <t>-632429393</t>
  </si>
  <si>
    <t>4,5+4,5+4,5+5,5+8,5+12+8+8+7</t>
  </si>
  <si>
    <t>564231111</t>
  </si>
  <si>
    <t>Podklad nebo podsyp ze štěrkopísku ŠP tl 100 mm</t>
  </si>
  <si>
    <t>-297115392</t>
  </si>
  <si>
    <t>37,2</t>
  </si>
  <si>
    <t>chodn.přejezd -dle výpisu hl.výměr</t>
  </si>
  <si>
    <t>564681111</t>
  </si>
  <si>
    <t xml:space="preserve">Podklad z kameniva hrubého drceného - sanace štěrk 300 mm </t>
  </si>
  <si>
    <t>2085253439</t>
  </si>
  <si>
    <t>11,3+15,3+15,7+16,1+8,9+11,7+9,4+49,2+6,2+5,1+14,4+6,9+3,9+6,3</t>
  </si>
  <si>
    <t>vjezdy - dle výpisu hl.výměr</t>
  </si>
  <si>
    <t>5646811131</t>
  </si>
  <si>
    <t>Podklad z kameniva hrubého drceného v - sanace štěrk  tl 400 mm</t>
  </si>
  <si>
    <t>-1292616707</t>
  </si>
  <si>
    <t>19,5+17,7</t>
  </si>
  <si>
    <t>5647311111</t>
  </si>
  <si>
    <t>Podklad z kameniva hrubého drceného vel. 8 - 16  mm tl 100 mm</t>
  </si>
  <si>
    <t>-237083923</t>
  </si>
  <si>
    <t>42,3</t>
  </si>
  <si>
    <t>přejezdy</t>
  </si>
  <si>
    <t>5647311112</t>
  </si>
  <si>
    <t>Podklad z kameniva hrubého drceného vel. 16-32 mm tl 100 mm</t>
  </si>
  <si>
    <t>-877001720</t>
  </si>
  <si>
    <t>138,1</t>
  </si>
  <si>
    <t>vjezdy k nemovitostem</t>
  </si>
  <si>
    <t>5647511111</t>
  </si>
  <si>
    <t>Podklad z kameniva hrubého drceného vel. 8- 16 mm tl 150 mm</t>
  </si>
  <si>
    <t>-1897352656</t>
  </si>
  <si>
    <t>chodníky - dle výpisu hl.výměr</t>
  </si>
  <si>
    <t>1154933464</t>
  </si>
  <si>
    <t>5647611115</t>
  </si>
  <si>
    <t>Podklad z kameniva hrubého drceného vel. 16 -  32 mm tl 200 mm</t>
  </si>
  <si>
    <t>-1284164578</t>
  </si>
  <si>
    <t>591211111</t>
  </si>
  <si>
    <t>Kladení dlažby z kostek drobných z kamene do lože z kameniva těženého tl 50 mm</t>
  </si>
  <si>
    <t>1729421336</t>
  </si>
  <si>
    <t>45,9</t>
  </si>
  <si>
    <t>chodník.přejezd - dle výpisu hl.výměr</t>
  </si>
  <si>
    <t>583801201</t>
  </si>
  <si>
    <t>1771061621</t>
  </si>
  <si>
    <t>45,9/5</t>
  </si>
  <si>
    <t>596211113</t>
  </si>
  <si>
    <t>Kladení zámkové dlažby komunikací pro pěší tl 60 mm skupiny A pl přes 300 m2</t>
  </si>
  <si>
    <t>67533664</t>
  </si>
  <si>
    <t>15,4+132,2+43,3+55+98,9+24,7+21,9+51,6+46,2+43,3+84,7+22,6+112,2+18,2+38,8+46+74,3+44+58,2+17,2</t>
  </si>
  <si>
    <t>21,4</t>
  </si>
  <si>
    <t>592450380</t>
  </si>
  <si>
    <t>dlažba zámková   20x16,5x6 cm přírodní</t>
  </si>
  <si>
    <t>-412279506</t>
  </si>
  <si>
    <t>Poznámka k položce:
spotřeba: 36 kus/m2</t>
  </si>
  <si>
    <t>1048,7*1,01</t>
  </si>
  <si>
    <t>592452670</t>
  </si>
  <si>
    <t>dlažba   pro nevidomé 20 x 10 x 6 cm barevná</t>
  </si>
  <si>
    <t>181310973</t>
  </si>
  <si>
    <t>21,4*1,01</t>
  </si>
  <si>
    <t>596212210</t>
  </si>
  <si>
    <t>Kladení zámkové dlažby pozemních komunikací tl 80 mm skupiny A pl do 50 m2</t>
  </si>
  <si>
    <t>1034034497</t>
  </si>
  <si>
    <t>16,1+8,9+11,7+9,4+49,2+6,2+5,1+14,4+6,9+3,9+6,3</t>
  </si>
  <si>
    <t>11,3+15,3+15,7</t>
  </si>
  <si>
    <t>přejezd</t>
  </si>
  <si>
    <t>74,9</t>
  </si>
  <si>
    <t>pro nevidomé- dle výpisu hl.výměr</t>
  </si>
  <si>
    <t>592450071</t>
  </si>
  <si>
    <t>dlažba zámková  20x16,5x8 cm přírodní</t>
  </si>
  <si>
    <t>421430698</t>
  </si>
  <si>
    <t>Poznámka k položce:
spotřeba: 38 kus/m2</t>
  </si>
  <si>
    <t>217,6*1,01</t>
  </si>
  <si>
    <t>592452674</t>
  </si>
  <si>
    <t>dlažba  pro nevidomé 20 x 10 x 8 cm barevná</t>
  </si>
  <si>
    <t>-1883916806</t>
  </si>
  <si>
    <t>74,9*1,01</t>
  </si>
  <si>
    <t>-1968085635</t>
  </si>
  <si>
    <t>404440540</t>
  </si>
  <si>
    <t>značka dopravní svislá reflexní STOP AL NK P6 700 mm</t>
  </si>
  <si>
    <t>-1527298053</t>
  </si>
  <si>
    <t>-311227227</t>
  </si>
  <si>
    <t>437694418</t>
  </si>
  <si>
    <t>-1139618227</t>
  </si>
  <si>
    <t>-876001269</t>
  </si>
  <si>
    <t>-807926327</t>
  </si>
  <si>
    <t>-1981721622</t>
  </si>
  <si>
    <t>561,7</t>
  </si>
  <si>
    <t>obrubník betonový chodníkový   100x15x25 cm</t>
  </si>
  <si>
    <t>-620850415</t>
  </si>
  <si>
    <t>561,7*1,01 'Přepočtené koeficientem množství</t>
  </si>
  <si>
    <t>251668893</t>
  </si>
  <si>
    <t>268,6</t>
  </si>
  <si>
    <t>528964934</t>
  </si>
  <si>
    <t>268,6*2*1,01</t>
  </si>
  <si>
    <t>916241113</t>
  </si>
  <si>
    <t>Osazení obrubníku kamenného ležatého s boční opěrou do lože z betonu prostého</t>
  </si>
  <si>
    <t>-51785595</t>
  </si>
  <si>
    <t>129</t>
  </si>
  <si>
    <t>583803140</t>
  </si>
  <si>
    <t>obrubník kamenný přímý, žula,  20x 30</t>
  </si>
  <si>
    <t>-457160769</t>
  </si>
  <si>
    <t>129*1,01 'Přepočtené koeficientem množství</t>
  </si>
  <si>
    <t>-1237220954</t>
  </si>
  <si>
    <t>použití starých</t>
  </si>
  <si>
    <t>916331112</t>
  </si>
  <si>
    <t>Osazení zahradního obrubníku betonového do lože z betonu s boční opěrou</t>
  </si>
  <si>
    <t>-839870195</t>
  </si>
  <si>
    <t>508,7</t>
  </si>
  <si>
    <t>592173030</t>
  </si>
  <si>
    <t>obrubník betonový zahradní přírodní šedá  50x5x20 cm</t>
  </si>
  <si>
    <t>836614557</t>
  </si>
  <si>
    <t>Poznámka k položce:
spotřeba: 2 kus/m</t>
  </si>
  <si>
    <t>508,7*2*1,01</t>
  </si>
  <si>
    <t>247166041</t>
  </si>
  <si>
    <t>1277*0,3*0,1</t>
  </si>
  <si>
    <t>71*0,3*0,1</t>
  </si>
  <si>
    <t>966008212</t>
  </si>
  <si>
    <t>Bourání odvodňovacího žlabu z betonových příkopových tvárnic š do 800 mm</t>
  </si>
  <si>
    <t>-1102283922</t>
  </si>
  <si>
    <t>128</t>
  </si>
  <si>
    <t>979024443</t>
  </si>
  <si>
    <t xml:space="preserve">Očištění vybouraných obrubníků a krajníků kamenných </t>
  </si>
  <si>
    <t>-16545663</t>
  </si>
  <si>
    <t>-567667859</t>
  </si>
  <si>
    <t>358,655-146,292</t>
  </si>
  <si>
    <t>936853957</t>
  </si>
  <si>
    <t>212,363*12</t>
  </si>
  <si>
    <t>997221561</t>
  </si>
  <si>
    <t>Vodorovná doprava suti z kusových materiálů do 1 km</t>
  </si>
  <si>
    <t>1371394295</t>
  </si>
  <si>
    <t>146,292</t>
  </si>
  <si>
    <t>997221569</t>
  </si>
  <si>
    <t>Příplatek ZKD 1 km u vodorovné dopravy suti z kusových materiálů</t>
  </si>
  <si>
    <t>54473091</t>
  </si>
  <si>
    <t>146,292*12</t>
  </si>
  <si>
    <t>-1436051988</t>
  </si>
  <si>
    <t>358,665-146,292</t>
  </si>
  <si>
    <t>997221612</t>
  </si>
  <si>
    <t>Nakládání vybouraných hmot na dopravní prostředky pro vodorovnou dopravu</t>
  </si>
  <si>
    <t>64943835</t>
  </si>
  <si>
    <t>59,872+86,42</t>
  </si>
  <si>
    <t>997221815</t>
  </si>
  <si>
    <t>Poplatek za uložení betonového odpadu na skládce (skládkovné)</t>
  </si>
  <si>
    <t>-361838201</t>
  </si>
  <si>
    <t>44*0,185</t>
  </si>
  <si>
    <t>756667773</t>
  </si>
  <si>
    <t>212,363-19,874</t>
  </si>
  <si>
    <t xml:space="preserve">odpočet živic ( SUS Susice ) bez poplatku </t>
  </si>
  <si>
    <t>997221856</t>
  </si>
  <si>
    <t>Poplatek za uložení odpadu z kamene  na skládce (skládkovné)</t>
  </si>
  <si>
    <t>-1539994487</t>
  </si>
  <si>
    <t>187,1*0,32</t>
  </si>
  <si>
    <t>kostky</t>
  </si>
  <si>
    <t>298*0,29</t>
  </si>
  <si>
    <t>obruby</t>
  </si>
  <si>
    <t>998223011</t>
  </si>
  <si>
    <t>Přesun hmot pro pozemní komunikace s krytem dlážděným</t>
  </si>
  <si>
    <t>147193631</t>
  </si>
  <si>
    <t>SKU3905 - SO102b Chodníky a ostatní plochy   II/145</t>
  </si>
  <si>
    <t>-1950190103</t>
  </si>
  <si>
    <t>47,8</t>
  </si>
  <si>
    <t>113107111</t>
  </si>
  <si>
    <t>Odstranění podkladu pl do 50 m2 z kameniva těženého tl 100 mm</t>
  </si>
  <si>
    <t>-625865184</t>
  </si>
  <si>
    <t>dlažba kostky -dle výpisu hl.výměr</t>
  </si>
  <si>
    <t>-1056869072</t>
  </si>
  <si>
    <t>12,4+7,2</t>
  </si>
  <si>
    <t>1861114534</t>
  </si>
  <si>
    <t>5+3,7+6,8+6,3+11,7+22,7+7,5+21,2+7,4+10,4+5,9+10,3</t>
  </si>
  <si>
    <t>1131071421</t>
  </si>
  <si>
    <t>Odstranění podkladu pl do 50 m2 živičných tl 60 mm</t>
  </si>
  <si>
    <t>-4613211</t>
  </si>
  <si>
    <t>1162358175</t>
  </si>
  <si>
    <t>604,2*0,08</t>
  </si>
  <si>
    <t>chodn</t>
  </si>
  <si>
    <t>(128,1+21,7)*0,31</t>
  </si>
  <si>
    <t>16*0,31</t>
  </si>
  <si>
    <t>16*0,4</t>
  </si>
  <si>
    <t>428113516</t>
  </si>
  <si>
    <t>106,137*1/2</t>
  </si>
  <si>
    <t>1222460083</t>
  </si>
  <si>
    <t>106,138</t>
  </si>
  <si>
    <t>-1766459901</t>
  </si>
  <si>
    <t>106,138*3</t>
  </si>
  <si>
    <t>2019655972</t>
  </si>
  <si>
    <t>1149180305</t>
  </si>
  <si>
    <t>106,138*1,7</t>
  </si>
  <si>
    <t>1194687762</t>
  </si>
  <si>
    <t>310</t>
  </si>
  <si>
    <t>-51931058</t>
  </si>
  <si>
    <t>256718616</t>
  </si>
  <si>
    <t>310*0,015 'Přepočtené koeficientem množství</t>
  </si>
  <si>
    <t>-1695585429</t>
  </si>
  <si>
    <t>-551432113</t>
  </si>
  <si>
    <t>604,2+128,1+21,7+16</t>
  </si>
  <si>
    <t>Chránička kabelů z trub HDPE v římse DN 200</t>
  </si>
  <si>
    <t>-504731787</t>
  </si>
  <si>
    <t>2,5</t>
  </si>
  <si>
    <t>564651111</t>
  </si>
  <si>
    <t>Podklad z kameniva hrubého drceného vel. 8 - 16 mm tl 150 mm</t>
  </si>
  <si>
    <t>-1046159260</t>
  </si>
  <si>
    <t>604,2</t>
  </si>
  <si>
    <t>Podklad z kameniva hrubého drceného vel. 63-125 mm tl 300 mm sanace</t>
  </si>
  <si>
    <t>-544027840</t>
  </si>
  <si>
    <t>6,8+7,1+10,7+8,2+6,8+47,8+13,8+21,1+5,8</t>
  </si>
  <si>
    <t>Podklad z kameniva hrubého drceného vel. 63-125 mm tl 400 mm -sanace</t>
  </si>
  <si>
    <t>1328971393</t>
  </si>
  <si>
    <t>přejezd-dle výpisu hl.výměr</t>
  </si>
  <si>
    <t>1266476364</t>
  </si>
  <si>
    <t>11,7+10</t>
  </si>
  <si>
    <t>-970712193</t>
  </si>
  <si>
    <t>přejezd - dle výpisu hl.výměr</t>
  </si>
  <si>
    <t>-846175563</t>
  </si>
  <si>
    <t>128,1</t>
  </si>
  <si>
    <t>vjezdy k nemov-dle výpisu hl.výměr</t>
  </si>
  <si>
    <t>Podklad z kameniva hrubého drceného vel. 8-16 mm tl 150 mm</t>
  </si>
  <si>
    <t>805117965</t>
  </si>
  <si>
    <t>vjezdy k nemov - dle výpisu hl.výměr</t>
  </si>
  <si>
    <t>Podklad z kameniva hrubého drceného vel. 16-32 mm tl 200 mm</t>
  </si>
  <si>
    <t>570077012</t>
  </si>
  <si>
    <t>-1692679977</t>
  </si>
  <si>
    <t>přejezd- dle výpisu hl.výměr</t>
  </si>
  <si>
    <t>-2049566868</t>
  </si>
  <si>
    <t>84,9+50,5+31,5+41,6+46,6+52,2+257+9,6+13,3+6,6+10,4</t>
  </si>
  <si>
    <t>dlažba zámková  20x16,5x6 cm přírodní</t>
  </si>
  <si>
    <t>-919668992</t>
  </si>
  <si>
    <t>604,2*1,01 'Přepočtené koeficientem množství</t>
  </si>
  <si>
    <t>-1246747576</t>
  </si>
  <si>
    <t>19,7</t>
  </si>
  <si>
    <t>592450070</t>
  </si>
  <si>
    <t>dlažba zámková   20x16,5x8 cm přírodní</t>
  </si>
  <si>
    <t>1461419241</t>
  </si>
  <si>
    <t>165,8*1,01</t>
  </si>
  <si>
    <t>-605675140</t>
  </si>
  <si>
    <t>19,7*1,01</t>
  </si>
  <si>
    <t>Osazení silničního obrubníku beton.stojatéhos boční opěrou do lože z bet.prostého</t>
  </si>
  <si>
    <t>-1891399318</t>
  </si>
  <si>
    <t>389</t>
  </si>
  <si>
    <t>410608208</t>
  </si>
  <si>
    <t>389*1,01 'Přepočtené koeficientem množství</t>
  </si>
  <si>
    <t>-1156018777</t>
  </si>
  <si>
    <t>200,8</t>
  </si>
  <si>
    <t>dle výpisz hl.výměr</t>
  </si>
  <si>
    <t>-594592631</t>
  </si>
  <si>
    <t>200,8*2*1,01</t>
  </si>
  <si>
    <t>-1228797055</t>
  </si>
  <si>
    <t>310,7</t>
  </si>
  <si>
    <t>592173050</t>
  </si>
  <si>
    <t>obrubník betonový zahradní přírodní šedá  50x5x25 cm</t>
  </si>
  <si>
    <t>952704344</t>
  </si>
  <si>
    <t>310,7*2*1,01</t>
  </si>
  <si>
    <t>1519913505</t>
  </si>
  <si>
    <t>44,497-15,296</t>
  </si>
  <si>
    <t>918161757</t>
  </si>
  <si>
    <t>29,201*12</t>
  </si>
  <si>
    <t>628339280</t>
  </si>
  <si>
    <t>47,8*0,32</t>
  </si>
  <si>
    <t>1235233090</t>
  </si>
  <si>
    <t>15,296*12</t>
  </si>
  <si>
    <t>-1689617207</t>
  </si>
  <si>
    <t>29,201</t>
  </si>
  <si>
    <t>374211759</t>
  </si>
  <si>
    <t>15,296</t>
  </si>
  <si>
    <t>712092706</t>
  </si>
  <si>
    <t>29,201+15,296</t>
  </si>
  <si>
    <t>odpočet živic ( SUS Sušice bez poplatku )</t>
  </si>
  <si>
    <t>-19,6*0,181</t>
  </si>
  <si>
    <t>1367501902</t>
  </si>
  <si>
    <t>SKU3906 - SO 102c Chodníky a ostatní plochy  - Křižovatka</t>
  </si>
  <si>
    <t>1627049750</t>
  </si>
  <si>
    <t>9,9</t>
  </si>
  <si>
    <t>-107871880</t>
  </si>
  <si>
    <t>(449,5+25,3)*0,08</t>
  </si>
  <si>
    <t>(26+188)*0,31</t>
  </si>
  <si>
    <t>vjezdy,obyt zóna</t>
  </si>
  <si>
    <t>36,4*0,4</t>
  </si>
  <si>
    <t>(36,8+188)*0,3+16*0,4</t>
  </si>
  <si>
    <t>-1555754177</t>
  </si>
  <si>
    <t>192,724*1/2</t>
  </si>
  <si>
    <t>-1895865510</t>
  </si>
  <si>
    <t>192,724</t>
  </si>
  <si>
    <t>1381913232</t>
  </si>
  <si>
    <t>192,724*1,7</t>
  </si>
  <si>
    <t>248923113</t>
  </si>
  <si>
    <t>260</t>
  </si>
  <si>
    <t>-403495274</t>
  </si>
  <si>
    <t>-821991407</t>
  </si>
  <si>
    <t>260*0,015 'Přepočtené koeficientem množství</t>
  </si>
  <si>
    <t>-1167501613</t>
  </si>
  <si>
    <t>-1911386988</t>
  </si>
  <si>
    <t>449,5+25,3+26+188+36,8</t>
  </si>
  <si>
    <t>1770147613</t>
  </si>
  <si>
    <t>51,8</t>
  </si>
  <si>
    <t>-2081379704</t>
  </si>
  <si>
    <t>zámková -dle výpisu hl.výměr</t>
  </si>
  <si>
    <t>874430734</t>
  </si>
  <si>
    <t>13,9</t>
  </si>
  <si>
    <t>546758800</t>
  </si>
  <si>
    <t>dlažba kostky - dle výpisu hl.výměr</t>
  </si>
  <si>
    <t>-1062012088</t>
  </si>
  <si>
    <t>10,3+53,8+2,8</t>
  </si>
  <si>
    <t>1131071821</t>
  </si>
  <si>
    <t>328055843</t>
  </si>
  <si>
    <t>66,9</t>
  </si>
  <si>
    <t>Vytrhání obrub silničních ležatých kamenných</t>
  </si>
  <si>
    <t>-1915135791</t>
  </si>
  <si>
    <t>146,7</t>
  </si>
  <si>
    <t>327122113</t>
  </si>
  <si>
    <t>Opěrná zeď samonosná ze ŽB dílců tvaru L v 1000 mm</t>
  </si>
  <si>
    <t>-1489003106</t>
  </si>
  <si>
    <t>348101240</t>
  </si>
  <si>
    <t>Osazení vrat a vrátek k oplocení na ocelové sloupky do 8 m2</t>
  </si>
  <si>
    <t>960075502</t>
  </si>
  <si>
    <t xml:space="preserve">Poznámka k souboru cen:
1. V cenách nejsou započteny náklady na dodávku dílců, tyto se oceňují ve specifikaci. </t>
  </si>
  <si>
    <t>553423281</t>
  </si>
  <si>
    <t>sloupek pro bránu v.12600 mm 70x70 včetně pantu</t>
  </si>
  <si>
    <t>183779590</t>
  </si>
  <si>
    <t>553423410</t>
  </si>
  <si>
    <t>brána kovová   dvoukřídlová 4000 x 1800 mm vč povrch .úpravy</t>
  </si>
  <si>
    <t>1691165151</t>
  </si>
  <si>
    <t>292900611</t>
  </si>
  <si>
    <t>dle výpisu hl. výměr</t>
  </si>
  <si>
    <t>Podklad z kameniva hrubého drceného vel.  8- 16 mm tl 150 mm</t>
  </si>
  <si>
    <t>-1769361765</t>
  </si>
  <si>
    <t>491,9</t>
  </si>
  <si>
    <t>Podklad z kameniva hrubého drceného vel. 63-125 mm tl 400 mm sanace</t>
  </si>
  <si>
    <t>-2056156458</t>
  </si>
  <si>
    <t>22,8+14+26</t>
  </si>
  <si>
    <t>Podklad z kameniva hrubého drceného vel. 8-16 mm tl 100 mm</t>
  </si>
  <si>
    <t>615696735</t>
  </si>
  <si>
    <t>22,8+14</t>
  </si>
  <si>
    <t>přejezd -dle výpisu hl.výměr</t>
  </si>
  <si>
    <t>1043886330</t>
  </si>
  <si>
    <t>188</t>
  </si>
  <si>
    <t>obytná zóna</t>
  </si>
  <si>
    <t>-1141284512</t>
  </si>
  <si>
    <t>vjezdy k nemov- dle výpisu hl.výměr</t>
  </si>
  <si>
    <t>-992463295</t>
  </si>
  <si>
    <t>vjezdy k nemov</t>
  </si>
  <si>
    <t>1138326413</t>
  </si>
  <si>
    <t>obytná zóna - dle výpisu hl.výměr</t>
  </si>
  <si>
    <t>596211110</t>
  </si>
  <si>
    <t>Kladení zámkové dlažby komunikací pro pěší tl 60 mm skupiny A pl do 50 m2</t>
  </si>
  <si>
    <t>-1445429276</t>
  </si>
  <si>
    <t>9,8</t>
  </si>
  <si>
    <t>kontr.pás BUS - dle výpisu hl.výměr</t>
  </si>
  <si>
    <t>592450290</t>
  </si>
  <si>
    <t xml:space="preserve">dlažba zámková  20x16,5x6 cm  barevná </t>
  </si>
  <si>
    <t>1726554218</t>
  </si>
  <si>
    <t>9,8*1,01 'Přepočtené koeficientem množství</t>
  </si>
  <si>
    <t>929047916</t>
  </si>
  <si>
    <t>449,5+25,3</t>
  </si>
  <si>
    <t>17,1</t>
  </si>
  <si>
    <t>869652957</t>
  </si>
  <si>
    <t>474,8*1,01</t>
  </si>
  <si>
    <t>dlažba  pro nevidomé 20 x 10 x 6 cm barevná</t>
  </si>
  <si>
    <t>-81679684</t>
  </si>
  <si>
    <t>17,1*1,01</t>
  </si>
  <si>
    <t>-110556562</t>
  </si>
  <si>
    <t>62,8*1,01</t>
  </si>
  <si>
    <t>-286483748</t>
  </si>
  <si>
    <t>16,7*1,01</t>
  </si>
  <si>
    <t>-1016232200</t>
  </si>
  <si>
    <t>16,7</t>
  </si>
  <si>
    <t>pro nevidomé</t>
  </si>
  <si>
    <t>596212212</t>
  </si>
  <si>
    <t>Kladení zámkové dlažby pozemních komunikací tl 80 mm skupiny A pl do 300 m2</t>
  </si>
  <si>
    <t>-1490459995</t>
  </si>
  <si>
    <t>obytná zóna -dle výpisu hl.výměr</t>
  </si>
  <si>
    <t>-1845726189</t>
  </si>
  <si>
    <t>188*1,01 'Přepočtené koeficientem množství</t>
  </si>
  <si>
    <t>820427094</t>
  </si>
  <si>
    <t>2+2</t>
  </si>
  <si>
    <t>404442750</t>
  </si>
  <si>
    <t>značka svislá reflexní AL- NK 1000 x 500 mm (IP 26a, IP 26b)</t>
  </si>
  <si>
    <t>26292633</t>
  </si>
  <si>
    <t>1670842939</t>
  </si>
  <si>
    <t>-1974707877</t>
  </si>
  <si>
    <t>-928791678</t>
  </si>
  <si>
    <t>-816042754</t>
  </si>
  <si>
    <t>-2104616998</t>
  </si>
  <si>
    <t>583000023</t>
  </si>
  <si>
    <t>106,1</t>
  </si>
  <si>
    <t>-404532275</t>
  </si>
  <si>
    <t>106,1*1,01 'Přepočtené koeficientem množství</t>
  </si>
  <si>
    <t>-1702430580</t>
  </si>
  <si>
    <t>-1885526612</t>
  </si>
  <si>
    <t>31*2*1,01</t>
  </si>
  <si>
    <t>608279423</t>
  </si>
  <si>
    <t>křižovatka</t>
  </si>
  <si>
    <t>obrubník kamenný přímý,  žula,  20x 30</t>
  </si>
  <si>
    <t>-1379952636</t>
  </si>
  <si>
    <t>824069573</t>
  </si>
  <si>
    <t>použít staré - dle výpisu hl.výměr</t>
  </si>
  <si>
    <t>857918053</t>
  </si>
  <si>
    <t>150,8</t>
  </si>
  <si>
    <t>-1592476101</t>
  </si>
  <si>
    <t>150,8*2*1,01</t>
  </si>
  <si>
    <t>962042321</t>
  </si>
  <si>
    <t>Bourání zdiva nadzákladového z betonu prostého přes 1 m3</t>
  </si>
  <si>
    <t>1872712536</t>
  </si>
  <si>
    <t>57,5*0,45*0,4</t>
  </si>
  <si>
    <t>1640989274</t>
  </si>
  <si>
    <t xml:space="preserve">50 </t>
  </si>
  <si>
    <t>1757176592</t>
  </si>
  <si>
    <t>116,651-61,693</t>
  </si>
  <si>
    <t>630797686</t>
  </si>
  <si>
    <t>54,958*12</t>
  </si>
  <si>
    <t>751729969</t>
  </si>
  <si>
    <t>146,7*0,29+9,9*0,26+51,8*0,32</t>
  </si>
  <si>
    <t>obruby,dlažby</t>
  </si>
  <si>
    <t>-1257965366</t>
  </si>
  <si>
    <t>61,693*12</t>
  </si>
  <si>
    <t>-1971674780</t>
  </si>
  <si>
    <t>54,958</t>
  </si>
  <si>
    <t>887861890</t>
  </si>
  <si>
    <t>61,693</t>
  </si>
  <si>
    <t>-635568349</t>
  </si>
  <si>
    <t>693480150</t>
  </si>
  <si>
    <t>-66,9*0,181</t>
  </si>
  <si>
    <t>-1914874887</t>
  </si>
  <si>
    <t>SKU3908 - SO 103 Úprava křižovatky objízdné trasy</t>
  </si>
  <si>
    <t>-1990570598</t>
  </si>
  <si>
    <t>940</t>
  </si>
  <si>
    <t>-393466848</t>
  </si>
  <si>
    <t xml:space="preserve">dle výpisu hl.výměr </t>
  </si>
  <si>
    <t>113154333</t>
  </si>
  <si>
    <t>Frézování živičného krytu tl  do 50 mm pruh š 2 m pl do 10000 m2 bez překážek v trase</t>
  </si>
  <si>
    <t>1748712162</t>
  </si>
  <si>
    <t>2740</t>
  </si>
  <si>
    <t>Frézování živičného krytu tl 150 mm pruh š 2 m pl do 10000 m2 bez překážek v trase</t>
  </si>
  <si>
    <t>-2056176019</t>
  </si>
  <si>
    <t>-704529901</t>
  </si>
  <si>
    <t>395*0,44</t>
  </si>
  <si>
    <t>-1685710272</t>
  </si>
  <si>
    <t>173,8*1/2</t>
  </si>
  <si>
    <t>264078998</t>
  </si>
  <si>
    <t>173,8</t>
  </si>
  <si>
    <t>-307095398</t>
  </si>
  <si>
    <t>173,8*3</t>
  </si>
  <si>
    <t>-119875649</t>
  </si>
  <si>
    <t>1596565880</t>
  </si>
  <si>
    <t>173,8*1,7</t>
  </si>
  <si>
    <t>1811011421</t>
  </si>
  <si>
    <t xml:space="preserve">Úprava pozemku s rozpojením, přehrnutím, urovnáním a přehrnutím do 40 m zeminy tř 4 ,rekultivace  </t>
  </si>
  <si>
    <t>462699891</t>
  </si>
  <si>
    <t>459</t>
  </si>
  <si>
    <t>348272153</t>
  </si>
  <si>
    <t>Plotová zeď tl 195 mm z betonových tvarovek jednostranně štípaných přírodních na MC vč spárování</t>
  </si>
  <si>
    <t>1463817755</t>
  </si>
  <si>
    <t>2,8*9*0,4</t>
  </si>
  <si>
    <t>348272513</t>
  </si>
  <si>
    <t>Plotová stříška pro zeď tl 195 mm z tvarovek hladkých nebo štípaných přírodních</t>
  </si>
  <si>
    <t>-34870267</t>
  </si>
  <si>
    <t>2,8*9</t>
  </si>
  <si>
    <t>348273211</t>
  </si>
  <si>
    <t>Plotový sloupek 400x400mm z tvarovek štípaných rohových přírodních vč spárování a výplně betonem</t>
  </si>
  <si>
    <t>-579412672</t>
  </si>
  <si>
    <t>1,5*10</t>
  </si>
  <si>
    <t>348273511</t>
  </si>
  <si>
    <t>Sloupová hlavice 400x400 mm z tvarovek hladkých nebo štípaných přírodních</t>
  </si>
  <si>
    <t>1256378151</t>
  </si>
  <si>
    <t>3489431121</t>
  </si>
  <si>
    <t xml:space="preserve">Dřevěné oplocení vč dodávky a nátěru </t>
  </si>
  <si>
    <t>-330949136</t>
  </si>
  <si>
    <t>9*2,8</t>
  </si>
  <si>
    <t>sanace  z lomového kamene</t>
  </si>
  <si>
    <t>-559407121</t>
  </si>
  <si>
    <t>395*0,3</t>
  </si>
  <si>
    <t>-1561362169</t>
  </si>
  <si>
    <t>395</t>
  </si>
  <si>
    <t>5648611111</t>
  </si>
  <si>
    <t>Podklad ze štěrkodrtě ŠD tl 200 mm -sanace</t>
  </si>
  <si>
    <t>1111443593</t>
  </si>
  <si>
    <t>celk tl sanace 500 mm , 300 mm lom.kámen</t>
  </si>
  <si>
    <t>565135121</t>
  </si>
  <si>
    <t>Asfaltový beton vrstva podkladní ACP 16S PMB 25/55- 60  (obalované kamenivo OKS) tl 50 mm š přes 3 m z modifik.asfaltu</t>
  </si>
  <si>
    <t>386475090</t>
  </si>
  <si>
    <t>vyrovnávky- dle výpisu hl.výměr</t>
  </si>
  <si>
    <t>Asfaltový beton vrstva podkladní ACP 16 S PMB 25/55 - 60  (obalované kamenivo OKS) tl 70 mm š přes 3 m z modifik .asfaltu</t>
  </si>
  <si>
    <t>-1657825773</t>
  </si>
  <si>
    <t>-1429397082</t>
  </si>
  <si>
    <t>-661702307</t>
  </si>
  <si>
    <t>182,2+525</t>
  </si>
  <si>
    <t>5732111111</t>
  </si>
  <si>
    <t>Postřik živičný spojovací z modifik.emulzí  v množství do 0,40 kg/m2</t>
  </si>
  <si>
    <t>-2049367890</t>
  </si>
  <si>
    <t>530+2210</t>
  </si>
  <si>
    <t>-891375103</t>
  </si>
  <si>
    <t>5732111112</t>
  </si>
  <si>
    <t>Postřik živičný spojovací z modifik.emulzí  v množství do 0,30 kg/m2</t>
  </si>
  <si>
    <t>-411683227</t>
  </si>
  <si>
    <t>-218164020</t>
  </si>
  <si>
    <t>oprava voz.+ propojení - dle výpisu hl.výměr</t>
  </si>
  <si>
    <t>-1383668126</t>
  </si>
  <si>
    <t>dle výpisu hl.výměr-nová konstr</t>
  </si>
  <si>
    <t>-1186123700</t>
  </si>
  <si>
    <t>404440041</t>
  </si>
  <si>
    <t>značka dopravní svislá reflexní výstražná AL 3M A6a 700 mm</t>
  </si>
  <si>
    <t>1656269598</t>
  </si>
  <si>
    <t>404440042</t>
  </si>
  <si>
    <t>značka dopravní svislá reflexní výstražná AL 3M  ,P4 700 mm</t>
  </si>
  <si>
    <t>228896002</t>
  </si>
  <si>
    <t>404441021</t>
  </si>
  <si>
    <t>značka svislá reflexní zákazová B FeZn NK  C4a 500 mm</t>
  </si>
  <si>
    <t>-1264502576</t>
  </si>
  <si>
    <t>značka svislá reflexní AL- NK  E2a 500 x 500 mm</t>
  </si>
  <si>
    <t>-831701719</t>
  </si>
  <si>
    <t>404442313</t>
  </si>
  <si>
    <t>značka svislá reflexní AL- NK E2a 500 x 500 mm</t>
  </si>
  <si>
    <t>-1974707853</t>
  </si>
  <si>
    <t>68425629</t>
  </si>
  <si>
    <t>-1305965375</t>
  </si>
  <si>
    <t>-1353971890</t>
  </si>
  <si>
    <t>-2128387684</t>
  </si>
  <si>
    <t>994400806</t>
  </si>
  <si>
    <t>-1852880207</t>
  </si>
  <si>
    <t>96,5+66+74</t>
  </si>
  <si>
    <t>-386965305</t>
  </si>
  <si>
    <t>915131112</t>
  </si>
  <si>
    <t>Vodorovné dopravní značení retroreflexní bílou barvou přechody pro chodce, šipky nebo symboly</t>
  </si>
  <si>
    <t>-768919968</t>
  </si>
  <si>
    <t>-540025148</t>
  </si>
  <si>
    <t>obrubník kamenný přímý,   žula,  20x30</t>
  </si>
  <si>
    <t>-1780847792</t>
  </si>
  <si>
    <t>1338782453</t>
  </si>
  <si>
    <t>13,3</t>
  </si>
  <si>
    <t>-96138419</t>
  </si>
  <si>
    <t>962032231</t>
  </si>
  <si>
    <t>Bourání zdiva z cihel pálených nebo vápenopískových na MV nebo MVC přes 1 m3</t>
  </si>
  <si>
    <t>2026585128</t>
  </si>
  <si>
    <t>29*0,3*0,4</t>
  </si>
  <si>
    <t xml:space="preserve">podezdívka oplocení </t>
  </si>
  <si>
    <t>962032314</t>
  </si>
  <si>
    <t>Bourání pilířů cihelných z dutých nebo plných cihel pálených i nepálených na jakoukoli maltu</t>
  </si>
  <si>
    <t>2092952060</t>
  </si>
  <si>
    <t>1,5*0,4*0,4*10</t>
  </si>
  <si>
    <t>pilíře oplocení</t>
  </si>
  <si>
    <t>966003810</t>
  </si>
  <si>
    <t xml:space="preserve">Rozebrání oplocení s příčníky a dřevěnou výplní </t>
  </si>
  <si>
    <t>1871986623</t>
  </si>
  <si>
    <t>25,2</t>
  </si>
  <si>
    <t>997013803</t>
  </si>
  <si>
    <t>Poplatek za uložení stavebního odpadu z keramických materiálů na skládce (skládkovné)</t>
  </si>
  <si>
    <t>1141036162</t>
  </si>
  <si>
    <t>10,548</t>
  </si>
  <si>
    <t>1699882922</t>
  </si>
  <si>
    <t>1564,712-10,548</t>
  </si>
  <si>
    <t>-940*0,316</t>
  </si>
  <si>
    <t>-940*0,384</t>
  </si>
  <si>
    <t>-2740*0,128</t>
  </si>
  <si>
    <t>odpočet frézované drti ( bude odprodána zhot. )</t>
  </si>
  <si>
    <t>-1413617517</t>
  </si>
  <si>
    <t>545,444*12</t>
  </si>
  <si>
    <t>-1870277532</t>
  </si>
  <si>
    <t>3,48*1,8</t>
  </si>
  <si>
    <t>2,4*1,8</t>
  </si>
  <si>
    <t>bourané oplocení</t>
  </si>
  <si>
    <t>1757767991</t>
  </si>
  <si>
    <t>10,548*12</t>
  </si>
  <si>
    <t>1721319627</t>
  </si>
  <si>
    <t>545,444</t>
  </si>
  <si>
    <t>-414982667</t>
  </si>
  <si>
    <t>940*0,316</t>
  </si>
  <si>
    <t>-693657844</t>
  </si>
  <si>
    <t>1546,712-10,548</t>
  </si>
  <si>
    <t>odpočet živic ( SUS Sušice ) bez poplatku</t>
  </si>
  <si>
    <t>741819262</t>
  </si>
  <si>
    <t>SKU3909 - SO 301.1  Dešťová kanalizace  1 etapa</t>
  </si>
  <si>
    <t>VRN - Vedlejší rozpočtové náklady</t>
  </si>
  <si>
    <t xml:space="preserve">    VRN4 - Inženýrská činnost</t>
  </si>
  <si>
    <t>111150001</t>
  </si>
  <si>
    <t xml:space="preserve">Statické zkoušky hutnění </t>
  </si>
  <si>
    <t>1821398052</t>
  </si>
  <si>
    <t>111150002</t>
  </si>
  <si>
    <t xml:space="preserve">Kontrola zhutnitelnosti </t>
  </si>
  <si>
    <t>-304382723</t>
  </si>
  <si>
    <t>119001401</t>
  </si>
  <si>
    <t>Dočasné zajištění potrubí ocelového nebo litinového DN do 200</t>
  </si>
  <si>
    <t>-1547811710</t>
  </si>
  <si>
    <t>6,5</t>
  </si>
  <si>
    <t>119001421</t>
  </si>
  <si>
    <t>Dočasné zajištění kabelů a kabelových tratí ze 3 volně ložených kabelů</t>
  </si>
  <si>
    <t>-791788617</t>
  </si>
  <si>
    <t>10,4</t>
  </si>
  <si>
    <t>130001101</t>
  </si>
  <si>
    <t>Příplatek za ztížení vykopávky v blízkosti podzemního vedení</t>
  </si>
  <si>
    <t>-1830870394</t>
  </si>
  <si>
    <t>60,84</t>
  </si>
  <si>
    <t>132201202</t>
  </si>
  <si>
    <t>Hloubení rýh š do 2000 mm v hornině tř. 3 objemu do 1000 m3</t>
  </si>
  <si>
    <t>-1430206288</t>
  </si>
  <si>
    <t>308,52</t>
  </si>
  <si>
    <t>132201209</t>
  </si>
  <si>
    <t>Příplatek za lepivost k hloubení rýh š do 2000 mm v hornině tř. 3</t>
  </si>
  <si>
    <t>-1647023319</t>
  </si>
  <si>
    <t>308,52*0,2</t>
  </si>
  <si>
    <t>20%</t>
  </si>
  <si>
    <t>-64033096</t>
  </si>
  <si>
    <t>246,816</t>
  </si>
  <si>
    <t>-3466213</t>
  </si>
  <si>
    <t>246,816*0,2</t>
  </si>
  <si>
    <t>20 %</t>
  </si>
  <si>
    <t>132401201</t>
  </si>
  <si>
    <t>Hloubení rýh š do 2000 mm v hornině tř. 5</t>
  </si>
  <si>
    <t>-979382625</t>
  </si>
  <si>
    <t>61,704</t>
  </si>
  <si>
    <t>151101102</t>
  </si>
  <si>
    <t>Zřízení příložného pažení a rozepření stěn rýh hl do 4 m</t>
  </si>
  <si>
    <t>314816660</t>
  </si>
  <si>
    <t>993,2</t>
  </si>
  <si>
    <t>151101112</t>
  </si>
  <si>
    <t>Odstranění příložného pažení a rozepření stěn rýh hl do 4 m</t>
  </si>
  <si>
    <t>-463435693</t>
  </si>
  <si>
    <t>161101102</t>
  </si>
  <si>
    <t>Svislé přemístění výkopku z horniny tř. 1 až 4 hl výkopu do 4 m</t>
  </si>
  <si>
    <t>-1856514480</t>
  </si>
  <si>
    <t>617,04</t>
  </si>
  <si>
    <t>1595880039</t>
  </si>
  <si>
    <t>965,531</t>
  </si>
  <si>
    <t>-314968089</t>
  </si>
  <si>
    <t>965,531*(30-10)</t>
  </si>
  <si>
    <t>167101102</t>
  </si>
  <si>
    <t>Nakládání výkopku z hornin tř. 1 až 4 přes 100 m3</t>
  </si>
  <si>
    <t>-29096295</t>
  </si>
  <si>
    <t>868,978</t>
  </si>
  <si>
    <t>167101152</t>
  </si>
  <si>
    <t>Nakládání výkopku z hornin tř. 5 až 7 přes 100 m3</t>
  </si>
  <si>
    <t>1608918822</t>
  </si>
  <si>
    <t>96,553</t>
  </si>
  <si>
    <t>Poplatek za uložení odpadu ze sypaniny  na skládce (skládkovné)</t>
  </si>
  <si>
    <t>1843318542</t>
  </si>
  <si>
    <t>1110,672*1,8</t>
  </si>
  <si>
    <t>609878796</t>
  </si>
  <si>
    <t>617</t>
  </si>
  <si>
    <t>celk výkop</t>
  </si>
  <si>
    <t>-268,549</t>
  </si>
  <si>
    <t>vytlačená zemina</t>
  </si>
  <si>
    <t>58712100</t>
  </si>
  <si>
    <t>zemina nebo lupek pro stav.účely -nesoudrž.materiál vhodný pro zásypy</t>
  </si>
  <si>
    <t>1245292719</t>
  </si>
  <si>
    <t>212532111</t>
  </si>
  <si>
    <t>Lože pro trativody z kameniva hrubého drceného frakce 16 až 32 mm</t>
  </si>
  <si>
    <t>-2137041406</t>
  </si>
  <si>
    <t>52,56</t>
  </si>
  <si>
    <t>pouze v místech zvětšeného výskytu podzem.vody</t>
  </si>
  <si>
    <t>359901211</t>
  </si>
  <si>
    <t>Monitoring stoky jakékoli výšky na nové kanalizaci</t>
  </si>
  <si>
    <t>-1588522111</t>
  </si>
  <si>
    <t>292</t>
  </si>
  <si>
    <t>592241760</t>
  </si>
  <si>
    <t>prstenec betonový vyrovnávací    62,5x8x12 cm</t>
  </si>
  <si>
    <t>1381919366</t>
  </si>
  <si>
    <t>592241771</t>
  </si>
  <si>
    <t>prstenec betonový vyrovnávací  62,5x12x12 cm</t>
  </si>
  <si>
    <t>1357550541</t>
  </si>
  <si>
    <t>592241770</t>
  </si>
  <si>
    <t>prstenec betonový vyrovnávací   62,5x10x12 cm</t>
  </si>
  <si>
    <t>787783665</t>
  </si>
  <si>
    <t>592241751</t>
  </si>
  <si>
    <t>prstenec betonový vyrovnávací  62,5x4x12 cm</t>
  </si>
  <si>
    <t>278849705</t>
  </si>
  <si>
    <t>592241750</t>
  </si>
  <si>
    <t>prstenec betonový vyrovnávací   62,5x6x12 cm</t>
  </si>
  <si>
    <t>908471716</t>
  </si>
  <si>
    <t>451572111</t>
  </si>
  <si>
    <t>Lože pod potrubí otevřený výkop z kameniva drobného těženého</t>
  </si>
  <si>
    <t>-314985219</t>
  </si>
  <si>
    <t>158,425</t>
  </si>
  <si>
    <t>452112111</t>
  </si>
  <si>
    <t>Osazení betonových prstenců nebo rámů v do 100 mm</t>
  </si>
  <si>
    <t>-1414483597</t>
  </si>
  <si>
    <t>452112121</t>
  </si>
  <si>
    <t>Osazení betonových prstenců nebo rámů v do 200 mm</t>
  </si>
  <si>
    <t>-2123489940</t>
  </si>
  <si>
    <t xml:space="preserve">Poznámka k souboru cen:
1. V cenách nejsou započteny náklady na dodávku betonových výrobků; tyto se oceňují ve specifikaci. </t>
  </si>
  <si>
    <t>452312131</t>
  </si>
  <si>
    <t>Sedlové lože z betonu prostého tř. C 12/15 otevřený výkop</t>
  </si>
  <si>
    <t>-119628772</t>
  </si>
  <si>
    <t>15*1,2*0,189</t>
  </si>
  <si>
    <t>st.B</t>
  </si>
  <si>
    <t>277*1,4*0,222</t>
  </si>
  <si>
    <t>st.C</t>
  </si>
  <si>
    <t>831372121</t>
  </si>
  <si>
    <t>Montáž potrubí z trub kameninových hrdlových s integrovaným těsněním výkop sklon do 20 % DN 300</t>
  </si>
  <si>
    <t>-2098220083</t>
  </si>
  <si>
    <t>831392193</t>
  </si>
  <si>
    <t>Příplatek k montáži kameninového potrubí za napojení dvou dříků trub pomocí převlečné manžety DN 400</t>
  </si>
  <si>
    <t>1805170912</t>
  </si>
  <si>
    <t>837371221</t>
  </si>
  <si>
    <t>Montáž kameninových tvarovek odbočných s integrovaným těsněním otevřený výkop DN 300</t>
  </si>
  <si>
    <t>1533884559</t>
  </si>
  <si>
    <t>892110001</t>
  </si>
  <si>
    <t xml:space="preserve">Zaměření a dokumentace skutečného provedení </t>
  </si>
  <si>
    <t>-115542431</t>
  </si>
  <si>
    <t>892110002</t>
  </si>
  <si>
    <t xml:space="preserve">Vytyčení stáv.sítí - místa křížení </t>
  </si>
  <si>
    <t>hod</t>
  </si>
  <si>
    <t>-395539336</t>
  </si>
  <si>
    <t>892421111</t>
  </si>
  <si>
    <t>Tlaková zkouška vodou potrubí DN 400 nebo 500</t>
  </si>
  <si>
    <t>-1152281319</t>
  </si>
  <si>
    <t>894118001</t>
  </si>
  <si>
    <t>Příplatek ZKD 0,60 m výšky vstupu na potrubí</t>
  </si>
  <si>
    <t>1746298571</t>
  </si>
  <si>
    <t>894411121</t>
  </si>
  <si>
    <t>Zřízení šachet kanalizačních z betonových dílců na potrubí DN nad 200 do 300 dno beton tř. C 25/30</t>
  </si>
  <si>
    <t>2137085208</t>
  </si>
  <si>
    <t>892110003</t>
  </si>
  <si>
    <t xml:space="preserve">Laboratorní zkouška vhodnosti zeminy  pro zásypy </t>
  </si>
  <si>
    <t>868734746</t>
  </si>
  <si>
    <t>899103111</t>
  </si>
  <si>
    <t>Osazení poklopů litinových nebo ocelových včetně rámů hmotnosti nad 100 do 150 kg</t>
  </si>
  <si>
    <t>22286678</t>
  </si>
  <si>
    <t>552410180</t>
  </si>
  <si>
    <t xml:space="preserve">poklop šachtový třída D 400, kruhový rám 785, vstup 600 mm, s ventilací,samonivelační </t>
  </si>
  <si>
    <t>1763134626</t>
  </si>
  <si>
    <t>8997221141</t>
  </si>
  <si>
    <t>Krytí potrubí z plastů výstražnou fólií z PVC 50 cm</t>
  </si>
  <si>
    <t>-184394538</t>
  </si>
  <si>
    <t>286614910</t>
  </si>
  <si>
    <t xml:space="preserve">těsnění  šachtové  1000 </t>
  </si>
  <si>
    <t>-1211412772</t>
  </si>
  <si>
    <t>592240471</t>
  </si>
  <si>
    <t xml:space="preserve">dno betonové šachtové 1000/800 DN 400 ,500 </t>
  </si>
  <si>
    <t>397687376</t>
  </si>
  <si>
    <t>592240441</t>
  </si>
  <si>
    <t>dno betonové šachtové1000/700  DN 300</t>
  </si>
  <si>
    <t>613724757</t>
  </si>
  <si>
    <t>592240751</t>
  </si>
  <si>
    <t>deska betonová zákrytová  1200(600) 200</t>
  </si>
  <si>
    <t>417645724</t>
  </si>
  <si>
    <t>592243830</t>
  </si>
  <si>
    <t>skruž betonová šachtová   D 100x25x12 cm</t>
  </si>
  <si>
    <t>1209486654</t>
  </si>
  <si>
    <t>592243820</t>
  </si>
  <si>
    <t>skruž betonová šachtová  D 100x50x12 cm</t>
  </si>
  <si>
    <t>-1516421599</t>
  </si>
  <si>
    <t>592243120</t>
  </si>
  <si>
    <t>konus šachetní betonový  100x62,5x58 cm</t>
  </si>
  <si>
    <t>558821865</t>
  </si>
  <si>
    <t>597107070</t>
  </si>
  <si>
    <t xml:space="preserve">trouba kameninová glazovaná  C , DN300mm L2,50m  , únosnost 48 kN/m </t>
  </si>
  <si>
    <t>688189940</t>
  </si>
  <si>
    <t>597117700</t>
  </si>
  <si>
    <t xml:space="preserve">odbočka kameninová glazovaná jednoduchá kolmá CF  DN300/150 L50cm </t>
  </si>
  <si>
    <t>1917146507</t>
  </si>
  <si>
    <t>597108490</t>
  </si>
  <si>
    <t>trouba kameninová glazovaná zkrácená C  GZ DN300mm L60cm únosnost 48 kN/m</t>
  </si>
  <si>
    <t>-468784206</t>
  </si>
  <si>
    <t>597108790</t>
  </si>
  <si>
    <t>trouba kameninová glazovaná zkrácená  C GA DN300mm L60cm  , únosnost 48 kN/m</t>
  </si>
  <si>
    <t>-1476175883</t>
  </si>
  <si>
    <t>597108600</t>
  </si>
  <si>
    <t xml:space="preserve">trouba kameninová glazovaná C zkrácená GZ DN600mm L75cm  únosn. 96 kN/m </t>
  </si>
  <si>
    <t>1848795623</t>
  </si>
  <si>
    <t>961044111</t>
  </si>
  <si>
    <t>Bourání základů z betonu prostého</t>
  </si>
  <si>
    <t>-67711930</t>
  </si>
  <si>
    <t>(1,4*0,2*2+1*0,2*2)*1,5*5</t>
  </si>
  <si>
    <t>stěny</t>
  </si>
  <si>
    <t>1,2*1,2*0,25*5</t>
  </si>
  <si>
    <t>dno</t>
  </si>
  <si>
    <t>977151129</t>
  </si>
  <si>
    <t>Jádrové vrty diamantovými korunkami do D 350 mm do stavebních materiálů</t>
  </si>
  <si>
    <t>-1112265660</t>
  </si>
  <si>
    <t>0,3*1</t>
  </si>
  <si>
    <t>napoj A do stáv.š.</t>
  </si>
  <si>
    <t>977211111</t>
  </si>
  <si>
    <t>Řezání ŽB kcí hl do 200 mm stěnovou pilou do průměru výztuže 16 mm</t>
  </si>
  <si>
    <t>-1738810881</t>
  </si>
  <si>
    <t>3,14</t>
  </si>
  <si>
    <t>501951787</t>
  </si>
  <si>
    <t>390777719</t>
  </si>
  <si>
    <t>18,115*29</t>
  </si>
  <si>
    <t>1352333012</t>
  </si>
  <si>
    <t>2133121683</t>
  </si>
  <si>
    <t>998275101</t>
  </si>
  <si>
    <t>Přesun hmot pro trubní vedení z trub kameninových otevřený výkop</t>
  </si>
  <si>
    <t>464160289</t>
  </si>
  <si>
    <t>VRN</t>
  </si>
  <si>
    <t>Vedlejší rozpočtové náklady</t>
  </si>
  <si>
    <t>VRN4</t>
  </si>
  <si>
    <t>Inženýrská činnost</t>
  </si>
  <si>
    <t>043002000</t>
  </si>
  <si>
    <t xml:space="preserve">Statické zkoušky </t>
  </si>
  <si>
    <t>1024</t>
  </si>
  <si>
    <t>-1883975718</t>
  </si>
  <si>
    <t>SKU3910 - SO 301.2  Dešťová kanalizace  2. etapa</t>
  </si>
  <si>
    <t>7,8</t>
  </si>
  <si>
    <t>14,3</t>
  </si>
  <si>
    <t>79,56</t>
  </si>
  <si>
    <t>1026,12</t>
  </si>
  <si>
    <t>1026,12*0,2</t>
  </si>
  <si>
    <t>384,102</t>
  </si>
  <si>
    <t>384,102*0,2</t>
  </si>
  <si>
    <t>96,026</t>
  </si>
  <si>
    <t>1488,88</t>
  </si>
  <si>
    <t>1506,256</t>
  </si>
  <si>
    <t>2689,095</t>
  </si>
  <si>
    <t>2689,095*(30-10)</t>
  </si>
  <si>
    <t>2420,186</t>
  </si>
  <si>
    <t>268,91</t>
  </si>
  <si>
    <t>2773,92</t>
  </si>
  <si>
    <t>-323,417</t>
  </si>
  <si>
    <t>568,178</t>
  </si>
  <si>
    <t>358315114</t>
  </si>
  <si>
    <t>Bourání stoky kompletní nebo otvorů z prostého betonu plochy do 4 m2</t>
  </si>
  <si>
    <t>35036018</t>
  </si>
  <si>
    <t>3,14*(0,27*0,27-0,2*0,2)*196</t>
  </si>
  <si>
    <t>354</t>
  </si>
  <si>
    <t>1743735270</t>
  </si>
  <si>
    <t>1325598035</t>
  </si>
  <si>
    <t>-400989092</t>
  </si>
  <si>
    <t>596952484</t>
  </si>
  <si>
    <t>38396755</t>
  </si>
  <si>
    <t>213,247</t>
  </si>
  <si>
    <t>1883988202</t>
  </si>
  <si>
    <t>918039468</t>
  </si>
  <si>
    <t>22,33</t>
  </si>
  <si>
    <t>6,804</t>
  </si>
  <si>
    <t>47,129</t>
  </si>
  <si>
    <t>831362121</t>
  </si>
  <si>
    <t>Montáž potrubí z trub kameninových hrdlových s integrovaným těsněním výkop sklon do 20 % DN 250</t>
  </si>
  <si>
    <t>809482271</t>
  </si>
  <si>
    <t>1093814548</t>
  </si>
  <si>
    <t>831392121</t>
  </si>
  <si>
    <t>Montáž potrubí z trub kameninových hrdlových s integrovaným těsněním výkop sklon do 20 % DN 400</t>
  </si>
  <si>
    <t>-691919877</t>
  </si>
  <si>
    <t>837361221</t>
  </si>
  <si>
    <t>Montáž kameninových tvarovek odbočných s integrovaným těsněním otevřený výkop DN 250</t>
  </si>
  <si>
    <t>-1432002130</t>
  </si>
  <si>
    <t>541549761</t>
  </si>
  <si>
    <t>837391221</t>
  </si>
  <si>
    <t>Montáž kameninových tvarovek odbočných s integrovaným těsněním otevřený výkop DN 400</t>
  </si>
  <si>
    <t>-95383672</t>
  </si>
  <si>
    <t>597107011</t>
  </si>
  <si>
    <t xml:space="preserve">trouba kameninová glazovaná C  DN300mm L2,50m  únosnost 64 kN/m </t>
  </si>
  <si>
    <t>-1139780267</t>
  </si>
  <si>
    <t>597107020</t>
  </si>
  <si>
    <t>trouba kameninová glazovaná  C  DN250mm L2,50m  , únosnost 60 kN/m</t>
  </si>
  <si>
    <t>390481194</t>
  </si>
  <si>
    <t>597107010</t>
  </si>
  <si>
    <t xml:space="preserve">trouba kameninová glazovaná C  DN400mm L2,50m  únosnost 64 kN/m </t>
  </si>
  <si>
    <t>-542974214</t>
  </si>
  <si>
    <t>597108540</t>
  </si>
  <si>
    <t>trouba kameninová glazovaná zkrácená C  typ  GZ DN400mm L75cm , únosnost 64kN/m</t>
  </si>
  <si>
    <t>-1633159131</t>
  </si>
  <si>
    <t>-1351723729</t>
  </si>
  <si>
    <t>597108840</t>
  </si>
  <si>
    <t>trouba kameninová glazovaná zkrácená C typ GA DN400mm L75cm  únosnost 64 kN/m</t>
  </si>
  <si>
    <t>297391726</t>
  </si>
  <si>
    <t>597108760</t>
  </si>
  <si>
    <t>trouba kameninová glazovaná zkrácená C ,typ GA DN250mm L60)cm únosnost 40 kN/m</t>
  </si>
  <si>
    <t>1496397490</t>
  </si>
  <si>
    <t>597108460</t>
  </si>
  <si>
    <t xml:space="preserve">trouba kameninová glazovaná zkrácená C  typ GZ DN250mm L60cm únosnost 40 kN/m </t>
  </si>
  <si>
    <t>725508972</t>
  </si>
  <si>
    <t>-416724348</t>
  </si>
  <si>
    <t>597133250</t>
  </si>
  <si>
    <t>manžeta převlečná typ 2B DN 600 průměr 750-860 šířka 190 mm tř. 160</t>
  </si>
  <si>
    <t>-1343752638</t>
  </si>
  <si>
    <t>597133210</t>
  </si>
  <si>
    <t>manžeta převlečná typ 2B DN 400 průměr 480-510 šířka 190 mm tř. 200</t>
  </si>
  <si>
    <t>-1987077493</t>
  </si>
  <si>
    <t>597117900</t>
  </si>
  <si>
    <t>odbočka kameninová glazovaná jednoduchá kolmá DN400/150 L100cm spojovací systém C/F tř.160/-</t>
  </si>
  <si>
    <t>1722102377</t>
  </si>
  <si>
    <t>597115700</t>
  </si>
  <si>
    <t xml:space="preserve">odbočka kameninová glazovaná  šikmá  45 st.  C/F  DN300/150 L50cm </t>
  </si>
  <si>
    <t>779361753</t>
  </si>
  <si>
    <t>597115600</t>
  </si>
  <si>
    <t>odbočka kameninová glazovaná jednoduchá šikmá DN250/150 L50cm spojovací systém C/F tř.160/-</t>
  </si>
  <si>
    <t>1216759761</t>
  </si>
  <si>
    <t>892110004</t>
  </si>
  <si>
    <t xml:space="preserve">práce při přepoj stáv.kanalizace </t>
  </si>
  <si>
    <t>-1737765801</t>
  </si>
  <si>
    <t>353,8</t>
  </si>
  <si>
    <t>8924499111</t>
  </si>
  <si>
    <t xml:space="preserve">Práce při přepojování stáv.kanalizace - zajištění stáv.potrubí ,zastavení průtoku vody </t>
  </si>
  <si>
    <t>394576250</t>
  </si>
  <si>
    <t>1879739726</t>
  </si>
  <si>
    <t>894411131</t>
  </si>
  <si>
    <t>Zřízení šachet kanalizačních z betonových dílců na potrubí DN nad 300 do 400 dno beton tř. C 25/30</t>
  </si>
  <si>
    <t>989438240</t>
  </si>
  <si>
    <t>894411151</t>
  </si>
  <si>
    <t>Zřízení šachet kanalizačních z betonových dílců na potrubí DN 600 dno beton tř. C 25/30</t>
  </si>
  <si>
    <t>-826158678</t>
  </si>
  <si>
    <t>899102211</t>
  </si>
  <si>
    <t>Demontáž poklopů litinových nebo ocelových včetně rámů hmotnosti přes 50 do 100 kg</t>
  </si>
  <si>
    <t>952074234</t>
  </si>
  <si>
    <t>5922400201</t>
  </si>
  <si>
    <t xml:space="preserve">těsnění  šachtové DN 1000 </t>
  </si>
  <si>
    <t>-663513510</t>
  </si>
  <si>
    <t>592240392</t>
  </si>
  <si>
    <t xml:space="preserve">dno betonové šachtové  1000/800 DN 400,500   pr. 1000 výška  800 </t>
  </si>
  <si>
    <t>1103614844</t>
  </si>
  <si>
    <t>592240391</t>
  </si>
  <si>
    <t xml:space="preserve">dno betonové šachtové  1000/500 DN 250,300   pr. 1000 výška  500 </t>
  </si>
  <si>
    <t>-1025487563</t>
  </si>
  <si>
    <t>592243050</t>
  </si>
  <si>
    <t>skruž betonová šachetní  D100x25x12 cm</t>
  </si>
  <si>
    <t>-1299583589</t>
  </si>
  <si>
    <t>592243070</t>
  </si>
  <si>
    <t>skruž betonová šachetní  D100x100x12 cm</t>
  </si>
  <si>
    <t>1147027079</t>
  </si>
  <si>
    <t>592243060</t>
  </si>
  <si>
    <t>skruž betonová šachetní  D100x50x12 cm</t>
  </si>
  <si>
    <t>-2076616368</t>
  </si>
  <si>
    <t>-1803280359</t>
  </si>
  <si>
    <t>146</t>
  </si>
  <si>
    <t>8997221143</t>
  </si>
  <si>
    <t>Krytí potrubí z plastů výstražnou fólií z PVC 800 cm</t>
  </si>
  <si>
    <t>-2088916789</t>
  </si>
  <si>
    <t>207,8</t>
  </si>
  <si>
    <t>5,024</t>
  </si>
  <si>
    <t>63,461*29</t>
  </si>
  <si>
    <t>81</t>
  </si>
  <si>
    <t>82</t>
  </si>
  <si>
    <t>83</t>
  </si>
  <si>
    <t>043002001</t>
  </si>
  <si>
    <t>-1568209096</t>
  </si>
  <si>
    <t>SKU3911 - SO 302 Dešťové svody s přípojkami 1.etaoa</t>
  </si>
  <si>
    <t>PSV - Práce a dodávky PSV</t>
  </si>
  <si>
    <t xml:space="preserve">    721 - Zdravotechnika - vnitřní kanalizace</t>
  </si>
  <si>
    <t>-199621296</t>
  </si>
  <si>
    <t>-1115493070</t>
  </si>
  <si>
    <t>1190616977</t>
  </si>
  <si>
    <t>1531316606</t>
  </si>
  <si>
    <t>1286844000</t>
  </si>
  <si>
    <t>92,4</t>
  </si>
  <si>
    <t>1489606668</t>
  </si>
  <si>
    <t>44,7</t>
  </si>
  <si>
    <t>-692459451</t>
  </si>
  <si>
    <t>4,47</t>
  </si>
  <si>
    <t>10 %</t>
  </si>
  <si>
    <t>1041881318</t>
  </si>
  <si>
    <t>35,76</t>
  </si>
  <si>
    <t>40 % celk výkopu</t>
  </si>
  <si>
    <t>-2017076865</t>
  </si>
  <si>
    <t>3,576</t>
  </si>
  <si>
    <t>-384474701</t>
  </si>
  <si>
    <t>8,94</t>
  </si>
  <si>
    <t>10 % celk výkopu</t>
  </si>
  <si>
    <t>166108029</t>
  </si>
  <si>
    <t>178,8</t>
  </si>
  <si>
    <t>-1528974718</t>
  </si>
  <si>
    <t>-1025225226</t>
  </si>
  <si>
    <t>89,4</t>
  </si>
  <si>
    <t>740240332</t>
  </si>
  <si>
    <t>110,508</t>
  </si>
  <si>
    <t>-1288836244</t>
  </si>
  <si>
    <t>110,508*(30-10)</t>
  </si>
  <si>
    <t>328076585</t>
  </si>
  <si>
    <t>99,457</t>
  </si>
  <si>
    <t>167101151</t>
  </si>
  <si>
    <t>Nakládání výkopku z hornin tř. 5 až 7 do 100 m3</t>
  </si>
  <si>
    <t>-1600855505</t>
  </si>
  <si>
    <t>11,051</t>
  </si>
  <si>
    <t>-1836487524</t>
  </si>
  <si>
    <t>199,065</t>
  </si>
  <si>
    <t>1949173247</t>
  </si>
  <si>
    <t>41,348</t>
  </si>
  <si>
    <t xml:space="preserve">zemina nebo lupek pro stav.účely neupravený - nesoudržný materiál vhodný pro zásypy </t>
  </si>
  <si>
    <t>-1431713859</t>
  </si>
  <si>
    <t>212752112</t>
  </si>
  <si>
    <t>Trativod z drenážních trubek pálených DN do 100 včetně lože otevřený výkop</t>
  </si>
  <si>
    <t>1227713528</t>
  </si>
  <si>
    <t>56,2</t>
  </si>
  <si>
    <t>451541111</t>
  </si>
  <si>
    <t>Lože pod potrubí otevřený výkop ze štěrkodrtě 0 - 63 mm</t>
  </si>
  <si>
    <t>64469030</t>
  </si>
  <si>
    <t>pouze v případě rozbředlé zeminy</t>
  </si>
  <si>
    <t>5,058</t>
  </si>
  <si>
    <t xml:space="preserve">Lože pod potrubí otevřený výkop z kameniva drobného těženého 0 - 4 mm </t>
  </si>
  <si>
    <t>895024047</t>
  </si>
  <si>
    <t>27,819</t>
  </si>
  <si>
    <t>lože + obsyp potr.</t>
  </si>
  <si>
    <t>837314111</t>
  </si>
  <si>
    <t>Montáž kameninových útesů s hrdlem DN 150</t>
  </si>
  <si>
    <t>183043663</t>
  </si>
  <si>
    <t>286115025</t>
  </si>
  <si>
    <t>redukce kanalizace plastová KGR 125/150</t>
  </si>
  <si>
    <t>1072288305</t>
  </si>
  <si>
    <t>286113590</t>
  </si>
  <si>
    <t>koleno kanalizace plastové KGB 150x15°</t>
  </si>
  <si>
    <t>-846811520</t>
  </si>
  <si>
    <t>286113630</t>
  </si>
  <si>
    <t>koleno kanalizace plastové KGB 150x87°</t>
  </si>
  <si>
    <t>1256721539</t>
  </si>
  <si>
    <t>286113610</t>
  </si>
  <si>
    <t>koleno kanalizace plastové KGB 150x45°</t>
  </si>
  <si>
    <t>2024065273</t>
  </si>
  <si>
    <t>286113600</t>
  </si>
  <si>
    <t>koleno kanalizace plastové KGB 150x30°</t>
  </si>
  <si>
    <t>1195366482</t>
  </si>
  <si>
    <t>597108120</t>
  </si>
  <si>
    <t>trouba kameninová neglazovaná zkrácená GE DN150mm L25cm spojovací systém F</t>
  </si>
  <si>
    <t>-319105312</t>
  </si>
  <si>
    <t>286115681</t>
  </si>
  <si>
    <t xml:space="preserve">přesuvka PVC kanal.  DN 150 KGU </t>
  </si>
  <si>
    <t>-2027502353</t>
  </si>
  <si>
    <t>286132510</t>
  </si>
  <si>
    <t>nátrubek spojovací příslušenství  DN 150</t>
  </si>
  <si>
    <t>-1782593367</t>
  </si>
  <si>
    <t>286115461</t>
  </si>
  <si>
    <t>D + M  přechodka  DN 150</t>
  </si>
  <si>
    <t>-820571312</t>
  </si>
  <si>
    <t>Kanalizační potrubí z tvrdého PVC-systém KG tuhost třídy SN8 DN150</t>
  </si>
  <si>
    <t>965558381</t>
  </si>
  <si>
    <t>67,2</t>
  </si>
  <si>
    <t>877310311</t>
  </si>
  <si>
    <t>Montážtvarovek - přesuvky  na potrubí z PP trub hladkých plnostěnných DN 150</t>
  </si>
  <si>
    <t>-139162478</t>
  </si>
  <si>
    <t>877310310</t>
  </si>
  <si>
    <t>Montáž kolen na potrubí z PP trub hladkých plnostěnných DN 150</t>
  </si>
  <si>
    <t>1328865596</t>
  </si>
  <si>
    <t>kolena</t>
  </si>
  <si>
    <t xml:space="preserve">vytyčení stáv sítí - místa křížení </t>
  </si>
  <si>
    <t>soubor</t>
  </si>
  <si>
    <t>1790876209</t>
  </si>
  <si>
    <t xml:space="preserve">Laboratorní zkouška vhodnosti výkopku </t>
  </si>
  <si>
    <t>-234080742</t>
  </si>
  <si>
    <t>-1115499226</t>
  </si>
  <si>
    <t>-2097735501</t>
  </si>
  <si>
    <t>977151125</t>
  </si>
  <si>
    <t>Jádrové vrty diamantovými korunkami do D 200 mm do stavebních materiálů</t>
  </si>
  <si>
    <t>-1224918987</t>
  </si>
  <si>
    <t>0,15*8</t>
  </si>
  <si>
    <t>napoj.do stáv.potrubí</t>
  </si>
  <si>
    <t>2062002087</t>
  </si>
  <si>
    <t>-571842353</t>
  </si>
  <si>
    <t>0,151*24</t>
  </si>
  <si>
    <t>203809755</t>
  </si>
  <si>
    <t>1099218257</t>
  </si>
  <si>
    <t>998276101</t>
  </si>
  <si>
    <t>Přesun hmot pro trubní vedení z trub z plastických hmot otevřený výkop</t>
  </si>
  <si>
    <t>506699025</t>
  </si>
  <si>
    <t>PSV</t>
  </si>
  <si>
    <t>Práce a dodávky PSV</t>
  </si>
  <si>
    <t>721</t>
  </si>
  <si>
    <t>Zdravotechnika - vnitřní kanalizace</t>
  </si>
  <si>
    <t>721242115</t>
  </si>
  <si>
    <t>Lapač střešních splavenin z PP se zápachovou klapkou a lapacím košem DN 110</t>
  </si>
  <si>
    <t>-884285961</t>
  </si>
  <si>
    <t>998721101</t>
  </si>
  <si>
    <t>Přesun hmot tonážní pro vnitřní kanalizace v objektech v do 6 m</t>
  </si>
  <si>
    <t>-1394714318</t>
  </si>
  <si>
    <t>SKU3912 - SO 302 Dešťové svody s přípojkami 2.etaoa</t>
  </si>
  <si>
    <t>23,1</t>
  </si>
  <si>
    <t>59,9</t>
  </si>
  <si>
    <t>5,99</t>
  </si>
  <si>
    <t>47,92</t>
  </si>
  <si>
    <t>4,792</t>
  </si>
  <si>
    <t>239,5</t>
  </si>
  <si>
    <t>119,8</t>
  </si>
  <si>
    <t>155,644</t>
  </si>
  <si>
    <t>155,644*(30-10)</t>
  </si>
  <si>
    <t>140,08</t>
  </si>
  <si>
    <t>15,564</t>
  </si>
  <si>
    <t>280,152</t>
  </si>
  <si>
    <t>60,724</t>
  </si>
  <si>
    <t>69,1</t>
  </si>
  <si>
    <t>6,219</t>
  </si>
  <si>
    <t>34,205</t>
  </si>
  <si>
    <t>85,1</t>
  </si>
  <si>
    <t>96</t>
  </si>
  <si>
    <t>877350320</t>
  </si>
  <si>
    <t>Montáž odboček na potrubí z PP trub hladkých plnostěnných DN 200</t>
  </si>
  <si>
    <t>-1913474534</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</si>
  <si>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</si>
  <si>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125,3</t>
  </si>
  <si>
    <t>1579333637</t>
  </si>
  <si>
    <t>455025787</t>
  </si>
  <si>
    <t>-165015778</t>
  </si>
  <si>
    <t>286115680</t>
  </si>
  <si>
    <t>přesuvka  PVC  KGU DN 150</t>
  </si>
  <si>
    <t>1200890444</t>
  </si>
  <si>
    <t>286113920</t>
  </si>
  <si>
    <t>odbočka kanalizační plastová s hrdlem KGEA-150/150/45°</t>
  </si>
  <si>
    <t>280623462</t>
  </si>
  <si>
    <t>850568098</t>
  </si>
  <si>
    <t>1620504864</t>
  </si>
  <si>
    <t>SKU3913 - SO 401.1  Veřejné osvětlení  1.etapa</t>
  </si>
  <si>
    <t xml:space="preserve">    741 - Venkovní osvětlení </t>
  </si>
  <si>
    <t xml:space="preserve">    742 - Zemní práce </t>
  </si>
  <si>
    <t xml:space="preserve">    743 - Ostatní práce </t>
  </si>
  <si>
    <t xml:space="preserve">    744 - HZS</t>
  </si>
  <si>
    <t xml:space="preserve">    745 - Drobný materiál, PPV </t>
  </si>
  <si>
    <t>741</t>
  </si>
  <si>
    <t xml:space="preserve">Venkovní osvětlení </t>
  </si>
  <si>
    <t>210010034</t>
  </si>
  <si>
    <t xml:space="preserve">Montáž plast trubky </t>
  </si>
  <si>
    <t>-144123097</t>
  </si>
  <si>
    <t>345150001</t>
  </si>
  <si>
    <t xml:space="preserve">trubka Kopex P 29 </t>
  </si>
  <si>
    <t>-1809475787</t>
  </si>
  <si>
    <t>-1212601210</t>
  </si>
  <si>
    <t>345150003</t>
  </si>
  <si>
    <t xml:space="preserve">trubka plast Sitrex DN 250  1,0 m </t>
  </si>
  <si>
    <t>-1964953827</t>
  </si>
  <si>
    <t>345122001</t>
  </si>
  <si>
    <t xml:space="preserve">ekolog.poplatek svítidlo </t>
  </si>
  <si>
    <t>1074474478</t>
  </si>
  <si>
    <t>345122002</t>
  </si>
  <si>
    <t>ekolog.poplatek zdroj</t>
  </si>
  <si>
    <t>2085738082</t>
  </si>
  <si>
    <t>210010073</t>
  </si>
  <si>
    <t xml:space="preserve">Montáž trubky hdpe </t>
  </si>
  <si>
    <t>505546122</t>
  </si>
  <si>
    <t>345140001</t>
  </si>
  <si>
    <t xml:space="preserve">trubka HDPE DN 40  nápis VO </t>
  </si>
  <si>
    <t>1011167459</t>
  </si>
  <si>
    <t>210010125</t>
  </si>
  <si>
    <t xml:space="preserve">Montáž trubky Kabuflex </t>
  </si>
  <si>
    <t>1852464341</t>
  </si>
  <si>
    <t>345180001</t>
  </si>
  <si>
    <t xml:space="preserve">trubka Kabuflex DN 110 </t>
  </si>
  <si>
    <t>981896542</t>
  </si>
  <si>
    <t>210202011</t>
  </si>
  <si>
    <t xml:space="preserve">Montáž svítidel </t>
  </si>
  <si>
    <t>1475048635</t>
  </si>
  <si>
    <t>348140002</t>
  </si>
  <si>
    <t xml:space="preserve">svítidlo Schréder MC 2  , 1x 70W SON </t>
  </si>
  <si>
    <t>959997671</t>
  </si>
  <si>
    <t>Poznámka k položce:
T26 / G13, el.předřadník, přímo-nepřímé osvětlení</t>
  </si>
  <si>
    <t>210204103</t>
  </si>
  <si>
    <t xml:space="preserve">Montáž výložníku </t>
  </si>
  <si>
    <t>-254214985</t>
  </si>
  <si>
    <t>424120010</t>
  </si>
  <si>
    <t>Výložník V2G 15/76</t>
  </si>
  <si>
    <t>934783390</t>
  </si>
  <si>
    <t>424120011</t>
  </si>
  <si>
    <t>Výložník V1G 15/76</t>
  </si>
  <si>
    <t>-15208582</t>
  </si>
  <si>
    <t>347510001</t>
  </si>
  <si>
    <t xml:space="preserve">sodíková výbojka  SON 70 W </t>
  </si>
  <si>
    <t>1970880642</t>
  </si>
  <si>
    <t>210204202</t>
  </si>
  <si>
    <t xml:space="preserve">Montáž rozvodnic </t>
  </si>
  <si>
    <t>1968833600</t>
  </si>
  <si>
    <t>357130001</t>
  </si>
  <si>
    <t xml:space="preserve">stožárová rozvodnice  ( 2x 6 A ) </t>
  </si>
  <si>
    <t>1657984570</t>
  </si>
  <si>
    <t>Poznámka k položce:
kód výrobku: 40581</t>
  </si>
  <si>
    <t>357130002</t>
  </si>
  <si>
    <t xml:space="preserve">stožárová rozvodnice  ( 1 x 6 A ) </t>
  </si>
  <si>
    <t>1057779855</t>
  </si>
  <si>
    <t>210220022</t>
  </si>
  <si>
    <t>Montáž zemn.vodiče</t>
  </si>
  <si>
    <t>-2039330282</t>
  </si>
  <si>
    <t>354140001</t>
  </si>
  <si>
    <t xml:space="preserve">zem.vodič FeZn  8 mm </t>
  </si>
  <si>
    <t>1561900821</t>
  </si>
  <si>
    <t>2102200301</t>
  </si>
  <si>
    <t xml:space="preserve">Montáž svorky </t>
  </si>
  <si>
    <t>1698794247</t>
  </si>
  <si>
    <t>354420130</t>
  </si>
  <si>
    <t xml:space="preserve">svorka uzemnění  SS </t>
  </si>
  <si>
    <t>-745849671</t>
  </si>
  <si>
    <t>210810013</t>
  </si>
  <si>
    <t xml:space="preserve">Montáž kabelu 4 x 10 </t>
  </si>
  <si>
    <t>-420472191</t>
  </si>
  <si>
    <t>341110760</t>
  </si>
  <si>
    <t>kabel silový s Cu jádrem CYKY 4B x10 mm2</t>
  </si>
  <si>
    <t>-1284021247</t>
  </si>
  <si>
    <t>Poznámka k položce:
obsah kovu [kg/m], Cu =0,392, Al =0</t>
  </si>
  <si>
    <t>210810045</t>
  </si>
  <si>
    <t>Montáž  kabelu do 3x 1,5</t>
  </si>
  <si>
    <t>-1047530134</t>
  </si>
  <si>
    <t>341110300</t>
  </si>
  <si>
    <t>kabel silový s Cu jádrem CYKY 3Cx1,5 mm2</t>
  </si>
  <si>
    <t>1072511969</t>
  </si>
  <si>
    <t>Poznámka k položce:
obsah kovu [kg/m], Cu =0,044, Al =0</t>
  </si>
  <si>
    <t>220204011</t>
  </si>
  <si>
    <t>Montáž stožáru</t>
  </si>
  <si>
    <t>510684926</t>
  </si>
  <si>
    <t>424120002</t>
  </si>
  <si>
    <t>bezpaticový stožár  žárově zinkovaný St  270/76</t>
  </si>
  <si>
    <t>-1159061566</t>
  </si>
  <si>
    <t>742</t>
  </si>
  <si>
    <t xml:space="preserve">Zemní práce </t>
  </si>
  <si>
    <t>460010011</t>
  </si>
  <si>
    <t xml:space="preserve">Vyt.kabel tras u silnice </t>
  </si>
  <si>
    <t>km</t>
  </si>
  <si>
    <t>-973688204</t>
  </si>
  <si>
    <t>460050303</t>
  </si>
  <si>
    <t xml:space="preserve">stožár pouzdro mimo osu  250 x 800 </t>
  </si>
  <si>
    <t>1332060112</t>
  </si>
  <si>
    <t>345150006</t>
  </si>
  <si>
    <t>-1741876856</t>
  </si>
  <si>
    <t>460050403</t>
  </si>
  <si>
    <t>Jáma -stožár VO ručně tř 3</t>
  </si>
  <si>
    <t>-624366433</t>
  </si>
  <si>
    <t>460120001</t>
  </si>
  <si>
    <t xml:space="preserve">zához jámy    zem 2 </t>
  </si>
  <si>
    <t>1854569626</t>
  </si>
  <si>
    <t>460200134</t>
  </si>
  <si>
    <t xml:space="preserve">kabel.rýha š 35 hl 50  zem 4 </t>
  </si>
  <si>
    <t>-1414368447</t>
  </si>
  <si>
    <t>460200304</t>
  </si>
  <si>
    <t xml:space="preserve">kabel.rýha š 50 hl 120  zem 4 </t>
  </si>
  <si>
    <t>884372091</t>
  </si>
  <si>
    <t>460490012</t>
  </si>
  <si>
    <t xml:space="preserve">Montáž výstražné folie </t>
  </si>
  <si>
    <t>-617655490</t>
  </si>
  <si>
    <t>345170001</t>
  </si>
  <si>
    <t xml:space="preserve">folie ČEZ 22 varovná rudá </t>
  </si>
  <si>
    <t>1506116949</t>
  </si>
  <si>
    <t>460560134</t>
  </si>
  <si>
    <t xml:space="preserve">zához  rýha š 35 hl 50  zem 4 </t>
  </si>
  <si>
    <t>148867022</t>
  </si>
  <si>
    <t>460560304</t>
  </si>
  <si>
    <t xml:space="preserve">zához  rýha š 50 hl 120  zem 4 </t>
  </si>
  <si>
    <t>-1376508346</t>
  </si>
  <si>
    <t>460650016</t>
  </si>
  <si>
    <t>Beton.základ do zeminy -montáž</t>
  </si>
  <si>
    <t>872648176</t>
  </si>
  <si>
    <t>589323140</t>
  </si>
  <si>
    <t xml:space="preserve">směs pro beton </t>
  </si>
  <si>
    <t>-7746477</t>
  </si>
  <si>
    <t>460801</t>
  </si>
  <si>
    <t xml:space="preserve">natavení izol.pásu na stožár </t>
  </si>
  <si>
    <t>-341906362</t>
  </si>
  <si>
    <t>628320001</t>
  </si>
  <si>
    <t xml:space="preserve">pás těžký asfaltovaný </t>
  </si>
  <si>
    <t>-367969442</t>
  </si>
  <si>
    <t>743</t>
  </si>
  <si>
    <t xml:space="preserve">Ostatní práce </t>
  </si>
  <si>
    <t>210100251</t>
  </si>
  <si>
    <t>Ukončení vodičů  do 4 x 10 mm2</t>
  </si>
  <si>
    <t>448931599</t>
  </si>
  <si>
    <t>210100258</t>
  </si>
  <si>
    <t>Ukončení vodičů  do 5 x 1,5 mm2</t>
  </si>
  <si>
    <t>-456242902</t>
  </si>
  <si>
    <t>74312</t>
  </si>
  <si>
    <t xml:space="preserve">Plošina MP 16 </t>
  </si>
  <si>
    <t>Nh</t>
  </si>
  <si>
    <t>-971603444</t>
  </si>
  <si>
    <t>744</t>
  </si>
  <si>
    <t>HZS</t>
  </si>
  <si>
    <t>210202018</t>
  </si>
  <si>
    <t xml:space="preserve">Demontáž svítidla  1 x 100 W SHC </t>
  </si>
  <si>
    <t>602229371</t>
  </si>
  <si>
    <t>210202112</t>
  </si>
  <si>
    <t>geodetické zaměření</t>
  </si>
  <si>
    <t>-148934162</t>
  </si>
  <si>
    <t>210202115</t>
  </si>
  <si>
    <t xml:space="preserve">Výchozí revize el.zařízení </t>
  </si>
  <si>
    <t>-754463081</t>
  </si>
  <si>
    <t>210204001</t>
  </si>
  <si>
    <t xml:space="preserve">Montážní práce mimo  ceníky  </t>
  </si>
  <si>
    <t>199713234</t>
  </si>
  <si>
    <t>210204002</t>
  </si>
  <si>
    <t xml:space="preserve">Demontážní práce mimo  ceníky  </t>
  </si>
  <si>
    <t>5203732</t>
  </si>
  <si>
    <t>210204012</t>
  </si>
  <si>
    <t xml:space="preserve">Demontáž stožárů </t>
  </si>
  <si>
    <t>-401913413</t>
  </si>
  <si>
    <t>210204014</t>
  </si>
  <si>
    <t xml:space="preserve">Demontáž  betonového stožárů </t>
  </si>
  <si>
    <t>-1179798479</t>
  </si>
  <si>
    <t>210204018</t>
  </si>
  <si>
    <t xml:space="preserve">Demontáž výložníku </t>
  </si>
  <si>
    <t>1812898581</t>
  </si>
  <si>
    <t>210460</t>
  </si>
  <si>
    <t xml:space="preserve">Demontáž stožár.pouzdra </t>
  </si>
  <si>
    <t>-906412472</t>
  </si>
  <si>
    <t>745</t>
  </si>
  <si>
    <t xml:space="preserve">Drobný materiál, PPV </t>
  </si>
  <si>
    <t>210230111</t>
  </si>
  <si>
    <t>Drobný materiál 1 %</t>
  </si>
  <si>
    <t>%</t>
  </si>
  <si>
    <t>768197415</t>
  </si>
  <si>
    <t>210230115</t>
  </si>
  <si>
    <t>PPV 2 %</t>
  </si>
  <si>
    <t>431849112</t>
  </si>
  <si>
    <t>SKU3914 - SO 401.2  Veřejné osvětlení  2.etapa</t>
  </si>
  <si>
    <t>-958705757</t>
  </si>
  <si>
    <t>345131001</t>
  </si>
  <si>
    <t xml:space="preserve">plast.tr. SITREX DN 250  1,0 m </t>
  </si>
  <si>
    <t>393693045</t>
  </si>
  <si>
    <t>345131002</t>
  </si>
  <si>
    <t xml:space="preserve">plast.tr. SITREX DN 250  0,8 m </t>
  </si>
  <si>
    <t>-404540319</t>
  </si>
  <si>
    <t xml:space="preserve">montáž trubky HDPE </t>
  </si>
  <si>
    <t>-415991498</t>
  </si>
  <si>
    <t>348140004</t>
  </si>
  <si>
    <t xml:space="preserve">svítidlo Schréder Safír   , 1x 50W SON </t>
  </si>
  <si>
    <t>-1114553292</t>
  </si>
  <si>
    <t>345130003</t>
  </si>
  <si>
    <t>-2109748005</t>
  </si>
  <si>
    <t>345130004</t>
  </si>
  <si>
    <t xml:space="preserve">ekolog.poplatek  zdroj </t>
  </si>
  <si>
    <t>1756516818</t>
  </si>
  <si>
    <t>824220847</t>
  </si>
  <si>
    <t>1153559806</t>
  </si>
  <si>
    <t>347510003</t>
  </si>
  <si>
    <t>sodík.výbojka SON 70 W</t>
  </si>
  <si>
    <t>-788709236</t>
  </si>
  <si>
    <t>347510004</t>
  </si>
  <si>
    <t>sodík.výbojka SON 50 W</t>
  </si>
  <si>
    <t>2023638718</t>
  </si>
  <si>
    <t>210220000</t>
  </si>
  <si>
    <t>1755563917</t>
  </si>
  <si>
    <t>345180010</t>
  </si>
  <si>
    <t xml:space="preserve">svorka univ.proudová </t>
  </si>
  <si>
    <t>331536241</t>
  </si>
  <si>
    <t>210220003</t>
  </si>
  <si>
    <t xml:space="preserve">Montáž pojistky </t>
  </si>
  <si>
    <t>897755127</t>
  </si>
  <si>
    <t>345180011</t>
  </si>
  <si>
    <t>pojistka PH 00-16</t>
  </si>
  <si>
    <t>91675650</t>
  </si>
  <si>
    <t>210220005</t>
  </si>
  <si>
    <t xml:space="preserve">Montáž  pojistkové skříně </t>
  </si>
  <si>
    <t>-1807643582</t>
  </si>
  <si>
    <t>345180013</t>
  </si>
  <si>
    <t>pojistková skříň SP 100/PSP1P,  3 x PH 00</t>
  </si>
  <si>
    <t>1053017937</t>
  </si>
  <si>
    <t>210220015</t>
  </si>
  <si>
    <t xml:space="preserve">Montáž rozvaděče </t>
  </si>
  <si>
    <t>-287243014</t>
  </si>
  <si>
    <t>345180016</t>
  </si>
  <si>
    <t>rozvaděč  VO-RVO P1/PVP8P/IOO120</t>
  </si>
  <si>
    <t>-1558246894</t>
  </si>
  <si>
    <t>-790962235</t>
  </si>
  <si>
    <t>424120003</t>
  </si>
  <si>
    <t>bezpaticový stožár  žárově zinkovaný St  150/60</t>
  </si>
  <si>
    <t>1421312402</t>
  </si>
  <si>
    <t>210202019</t>
  </si>
  <si>
    <t xml:space="preserve">Demontáž svítidla sadového  1 x  50 W SHC </t>
  </si>
  <si>
    <t>1230692769</t>
  </si>
  <si>
    <t>210204013</t>
  </si>
  <si>
    <t>Demontáž stožárů v = 8m</t>
  </si>
  <si>
    <t>-1021192945</t>
  </si>
  <si>
    <t xml:space="preserve">Demontáž rozvaděče VO </t>
  </si>
  <si>
    <t>SKU3915 - VON  SUS</t>
  </si>
  <si>
    <t xml:space="preserve">    VRN1 - Průzkumné, geodetické a projektové práce</t>
  </si>
  <si>
    <t xml:space="preserve">    VRN3 - Zařízení staveniště</t>
  </si>
  <si>
    <t xml:space="preserve">    VRN7 - Provozní vlivy</t>
  </si>
  <si>
    <t>VRN1</t>
  </si>
  <si>
    <t>Průzkumné, geodetické a projektové práce</t>
  </si>
  <si>
    <t>011503001</t>
  </si>
  <si>
    <t xml:space="preserve">Posportizace objektů </t>
  </si>
  <si>
    <t>-1894345976</t>
  </si>
  <si>
    <t>012103000</t>
  </si>
  <si>
    <t xml:space="preserve">Geodetické práce před výstavbou při výstavbě  - vytyčení ,zaměření, zaměření po jednotlivých konstr.vrstvách </t>
  </si>
  <si>
    <t>1101317945</t>
  </si>
  <si>
    <t>012203000</t>
  </si>
  <si>
    <t>Vytyčení sítí</t>
  </si>
  <si>
    <t>1455769083</t>
  </si>
  <si>
    <t>012303000</t>
  </si>
  <si>
    <t xml:space="preserve">Geodetické práce po výstavbě-zaměření  skutečného stavu ,geometrický plán    6 výtisků </t>
  </si>
  <si>
    <t>1728574801</t>
  </si>
  <si>
    <t>013254000</t>
  </si>
  <si>
    <t xml:space="preserve">Dokumentace  skutečného provedení stavby  6 výtisků </t>
  </si>
  <si>
    <t>-1332309820</t>
  </si>
  <si>
    <t>VRN3</t>
  </si>
  <si>
    <t>Zařízení staveniště</t>
  </si>
  <si>
    <t>030001000</t>
  </si>
  <si>
    <t>Zařízení staveniště-zřízení ,zabezpečení,oplocení ,zrušení, náklady na buňky , mobil.WC , energie pro ZS</t>
  </si>
  <si>
    <t>1766617034</t>
  </si>
  <si>
    <t xml:space="preserve">Zkoušky bez rozlišení </t>
  </si>
  <si>
    <t>1302946879</t>
  </si>
  <si>
    <t>VRN7</t>
  </si>
  <si>
    <t>Provozní vlivy</t>
  </si>
  <si>
    <t>071103000</t>
  </si>
  <si>
    <t>Dopravně inženýrská optření DIO ( příloha č.1 )</t>
  </si>
  <si>
    <t>1229240165</t>
  </si>
  <si>
    <t>SKU3916 - VON obec</t>
  </si>
  <si>
    <t>Geodetické práce před výstavbou- vytyčení ,zaměření , zaměření po jednotlivých konstr. vrstvách</t>
  </si>
  <si>
    <t>…</t>
  </si>
  <si>
    <t>745109121</t>
  </si>
  <si>
    <t xml:space="preserve">Vytyčení sítí </t>
  </si>
  <si>
    <t>1291830441</t>
  </si>
  <si>
    <t xml:space="preserve">Geodetické práce po výstavbě-zaměření skuteč.stavu , geometrický plán  6 výtisků </t>
  </si>
  <si>
    <t>-330606289</t>
  </si>
  <si>
    <t xml:space="preserve">Dokumentace   skutečného provedení stavby   6 výtisků </t>
  </si>
  <si>
    <t>2025057773</t>
  </si>
  <si>
    <t xml:space="preserve">Zařízení staveniště-zřízení ,oplocení,odsgtranění ,náklady na buňky ,mobil WC , Provizorní zásobování vodou </t>
  </si>
  <si>
    <t>-1173153398</t>
  </si>
  <si>
    <t>Zhotovitel je povinen po dobu výstaby zajistit zásobování pitnou vodou.</t>
  </si>
  <si>
    <t>Rozsah nouzového zásobování a způsob jeho provedení záleží na organozaci práce a způsobu provedení prací.</t>
  </si>
  <si>
    <t>Doby přerušení dodávky vody smí být max . 8 hod ,vyjíměčně 12 hodin.</t>
  </si>
  <si>
    <t>Je na uvážení uchazeče(zhotovitele ) ,zda bude provádět práce tak,že položí hlavní potrubí a následně bude přepojovat jednotl.nemovitosti a bude tedy</t>
  </si>
  <si>
    <t>pouza krátkodobá odstávka do jednotl. nemovitostí v řádu hodin,nebo zda  svým nákladem  vybuduje povrchový suchovod přes rekonstruovaný  úsek</t>
  </si>
  <si>
    <t>vodovodu napojený přímo k jednotlivým odběratelům.</t>
  </si>
  <si>
    <t>389082037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</si>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</sst>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8"/>
  <sheetViews>
    <sheetView showGridLines="0" workbookViewId="0" topLeftCell="A1">
      <pane ySplit="1" topLeftCell="A3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68"/>
      <c r="AS2" s="368"/>
      <c r="AT2" s="368"/>
      <c r="AU2" s="368"/>
      <c r="AV2" s="368"/>
      <c r="AW2" s="368"/>
      <c r="AX2" s="368"/>
      <c r="AY2" s="368"/>
      <c r="AZ2" s="368"/>
      <c r="BA2" s="368"/>
      <c r="BB2" s="368"/>
      <c r="BC2" s="368"/>
      <c r="BD2" s="368"/>
      <c r="BE2" s="368"/>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33" t="s">
        <v>16</v>
      </c>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28"/>
      <c r="AQ5" s="30"/>
      <c r="BE5" s="331" t="s">
        <v>17</v>
      </c>
      <c r="BS5" s="23" t="s">
        <v>8</v>
      </c>
    </row>
    <row r="6" spans="2:71" ht="36.95" customHeight="1">
      <c r="B6" s="27"/>
      <c r="C6" s="28"/>
      <c r="D6" s="35" t="s">
        <v>18</v>
      </c>
      <c r="E6" s="28"/>
      <c r="F6" s="28"/>
      <c r="G6" s="28"/>
      <c r="H6" s="28"/>
      <c r="I6" s="28"/>
      <c r="J6" s="28"/>
      <c r="K6" s="335" t="s">
        <v>19</v>
      </c>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28"/>
      <c r="AQ6" s="30"/>
      <c r="BE6" s="332"/>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32"/>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32"/>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2"/>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32"/>
      <c r="BS10" s="23" t="s">
        <v>20</v>
      </c>
    </row>
    <row r="11" spans="2:71" ht="18.4"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34</v>
      </c>
      <c r="AL11" s="28"/>
      <c r="AM11" s="28"/>
      <c r="AN11" s="34" t="s">
        <v>22</v>
      </c>
      <c r="AO11" s="28"/>
      <c r="AP11" s="28"/>
      <c r="AQ11" s="30"/>
      <c r="BE11" s="332"/>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2"/>
      <c r="BS12" s="23" t="s">
        <v>20</v>
      </c>
    </row>
    <row r="13" spans="2:71" ht="14.45" customHeight="1">
      <c r="B13" s="27"/>
      <c r="C13" s="28"/>
      <c r="D13" s="36"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36</v>
      </c>
      <c r="AO13" s="28"/>
      <c r="AP13" s="28"/>
      <c r="AQ13" s="30"/>
      <c r="BE13" s="332"/>
      <c r="BS13" s="23" t="s">
        <v>20</v>
      </c>
    </row>
    <row r="14" spans="2:71" ht="13.5">
      <c r="B14" s="27"/>
      <c r="C14" s="28"/>
      <c r="D14" s="28"/>
      <c r="E14" s="336" t="s">
        <v>36</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6" t="s">
        <v>34</v>
      </c>
      <c r="AL14" s="28"/>
      <c r="AM14" s="28"/>
      <c r="AN14" s="38" t="s">
        <v>36</v>
      </c>
      <c r="AO14" s="28"/>
      <c r="AP14" s="28"/>
      <c r="AQ14" s="30"/>
      <c r="BE14" s="332"/>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2"/>
      <c r="BS15" s="23" t="s">
        <v>6</v>
      </c>
    </row>
    <row r="16" spans="2:71" ht="14.45" customHeight="1">
      <c r="B16" s="27"/>
      <c r="C16" s="28"/>
      <c r="D16" s="36"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38</v>
      </c>
      <c r="AO16" s="28"/>
      <c r="AP16" s="28"/>
      <c r="AQ16" s="30"/>
      <c r="BE16" s="332"/>
      <c r="BS16" s="23" t="s">
        <v>6</v>
      </c>
    </row>
    <row r="17" spans="2:71" ht="18.4" customHeight="1">
      <c r="B17" s="27"/>
      <c r="C17" s="28"/>
      <c r="D17" s="28"/>
      <c r="E17" s="34" t="s">
        <v>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34</v>
      </c>
      <c r="AL17" s="28"/>
      <c r="AM17" s="28"/>
      <c r="AN17" s="34" t="s">
        <v>40</v>
      </c>
      <c r="AO17" s="28"/>
      <c r="AP17" s="28"/>
      <c r="AQ17" s="30"/>
      <c r="BE17" s="332"/>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2"/>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2"/>
      <c r="BS19" s="23" t="s">
        <v>8</v>
      </c>
    </row>
    <row r="20" spans="2:71" ht="16.5" customHeight="1">
      <c r="B20" s="27"/>
      <c r="C20" s="28"/>
      <c r="D20" s="28"/>
      <c r="E20" s="338" t="s">
        <v>22</v>
      </c>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28"/>
      <c r="AP20" s="28"/>
      <c r="AQ20" s="30"/>
      <c r="BE20" s="332"/>
      <c r="BS20" s="23" t="s">
        <v>41</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2"/>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2"/>
    </row>
    <row r="23" spans="2:57" s="1" customFormat="1" ht="25.9" customHeight="1">
      <c r="B23" s="40"/>
      <c r="C23" s="41"/>
      <c r="D23" s="42" t="s">
        <v>43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39">
        <f>ROUND(AG51,2)</f>
        <v>0</v>
      </c>
      <c r="AL23" s="340"/>
      <c r="AM23" s="340"/>
      <c r="AN23" s="340"/>
      <c r="AO23" s="340"/>
      <c r="AP23" s="41"/>
      <c r="AQ23" s="44"/>
      <c r="BE23" s="332"/>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2"/>
    </row>
    <row r="25" spans="2:57" s="1" customFormat="1" ht="13.5">
      <c r="B25" s="40"/>
      <c r="C25" s="41"/>
      <c r="D25" s="41"/>
      <c r="E25" s="41"/>
      <c r="F25" s="41"/>
      <c r="G25" s="41"/>
      <c r="H25" s="41"/>
      <c r="I25" s="41"/>
      <c r="J25" s="41"/>
      <c r="K25" s="41"/>
      <c r="L25" s="341" t="s">
        <v>44</v>
      </c>
      <c r="M25" s="341"/>
      <c r="N25" s="341"/>
      <c r="O25" s="341"/>
      <c r="P25" s="41"/>
      <c r="Q25" s="41"/>
      <c r="R25" s="41"/>
      <c r="S25" s="41"/>
      <c r="T25" s="41"/>
      <c r="U25" s="41"/>
      <c r="V25" s="41"/>
      <c r="W25" s="341" t="s">
        <v>45</v>
      </c>
      <c r="X25" s="341"/>
      <c r="Y25" s="341"/>
      <c r="Z25" s="341"/>
      <c r="AA25" s="341"/>
      <c r="AB25" s="341"/>
      <c r="AC25" s="341"/>
      <c r="AD25" s="341"/>
      <c r="AE25" s="341"/>
      <c r="AF25" s="41"/>
      <c r="AG25" s="41"/>
      <c r="AH25" s="41"/>
      <c r="AI25" s="41"/>
      <c r="AJ25" s="41"/>
      <c r="AK25" s="341" t="s">
        <v>46</v>
      </c>
      <c r="AL25" s="341"/>
      <c r="AM25" s="341"/>
      <c r="AN25" s="341"/>
      <c r="AO25" s="341"/>
      <c r="AP25" s="41"/>
      <c r="AQ25" s="44"/>
      <c r="BE25" s="332"/>
    </row>
    <row r="26" spans="2:57" s="2" customFormat="1" ht="14.45" customHeight="1">
      <c r="B26" s="46"/>
      <c r="C26" s="47"/>
      <c r="D26" s="48" t="s">
        <v>47</v>
      </c>
      <c r="E26" s="47"/>
      <c r="F26" s="48" t="s">
        <v>48</v>
      </c>
      <c r="G26" s="47"/>
      <c r="H26" s="47"/>
      <c r="I26" s="47"/>
      <c r="J26" s="47"/>
      <c r="K26" s="47"/>
      <c r="L26" s="342">
        <v>0.21</v>
      </c>
      <c r="M26" s="343"/>
      <c r="N26" s="343"/>
      <c r="O26" s="343"/>
      <c r="P26" s="47"/>
      <c r="Q26" s="47"/>
      <c r="R26" s="47"/>
      <c r="S26" s="47"/>
      <c r="T26" s="47"/>
      <c r="U26" s="47"/>
      <c r="V26" s="47"/>
      <c r="W26" s="344">
        <f>ROUND(AZ51,2)</f>
        <v>0</v>
      </c>
      <c r="X26" s="343"/>
      <c r="Y26" s="343"/>
      <c r="Z26" s="343"/>
      <c r="AA26" s="343"/>
      <c r="AB26" s="343"/>
      <c r="AC26" s="343"/>
      <c r="AD26" s="343"/>
      <c r="AE26" s="343"/>
      <c r="AF26" s="47"/>
      <c r="AG26" s="47"/>
      <c r="AH26" s="47"/>
      <c r="AI26" s="47"/>
      <c r="AJ26" s="47"/>
      <c r="AK26" s="344">
        <f>ROUND(AV51,2)</f>
        <v>0</v>
      </c>
      <c r="AL26" s="343"/>
      <c r="AM26" s="343"/>
      <c r="AN26" s="343"/>
      <c r="AO26" s="343"/>
      <c r="AP26" s="47"/>
      <c r="AQ26" s="49"/>
      <c r="BE26" s="332"/>
    </row>
    <row r="27" spans="2:57" s="2" customFormat="1" ht="14.45" customHeight="1">
      <c r="B27" s="46"/>
      <c r="C27" s="47"/>
      <c r="D27" s="47"/>
      <c r="E27" s="47"/>
      <c r="F27" s="48" t="s">
        <v>49</v>
      </c>
      <c r="G27" s="47"/>
      <c r="H27" s="47"/>
      <c r="I27" s="47"/>
      <c r="J27" s="47"/>
      <c r="K27" s="47"/>
      <c r="L27" s="342">
        <v>0.15</v>
      </c>
      <c r="M27" s="343"/>
      <c r="N27" s="343"/>
      <c r="O27" s="343"/>
      <c r="P27" s="47"/>
      <c r="Q27" s="47"/>
      <c r="R27" s="47"/>
      <c r="S27" s="47"/>
      <c r="T27" s="47"/>
      <c r="U27" s="47"/>
      <c r="V27" s="47"/>
      <c r="W27" s="344">
        <f>ROUND(BA51,2)</f>
        <v>0</v>
      </c>
      <c r="X27" s="343"/>
      <c r="Y27" s="343"/>
      <c r="Z27" s="343"/>
      <c r="AA27" s="343"/>
      <c r="AB27" s="343"/>
      <c r="AC27" s="343"/>
      <c r="AD27" s="343"/>
      <c r="AE27" s="343"/>
      <c r="AF27" s="47"/>
      <c r="AG27" s="47"/>
      <c r="AH27" s="47"/>
      <c r="AI27" s="47"/>
      <c r="AJ27" s="47"/>
      <c r="AK27" s="344">
        <f>ROUND(AW51,2)</f>
        <v>0</v>
      </c>
      <c r="AL27" s="343"/>
      <c r="AM27" s="343"/>
      <c r="AN27" s="343"/>
      <c r="AO27" s="343"/>
      <c r="AP27" s="47"/>
      <c r="AQ27" s="49"/>
      <c r="BE27" s="332"/>
    </row>
    <row r="28" spans="2:57" s="2" customFormat="1" ht="14.45" customHeight="1" hidden="1">
      <c r="B28" s="46"/>
      <c r="C28" s="47"/>
      <c r="D28" s="47"/>
      <c r="E28" s="47"/>
      <c r="F28" s="48" t="s">
        <v>50</v>
      </c>
      <c r="G28" s="47"/>
      <c r="H28" s="47"/>
      <c r="I28" s="47"/>
      <c r="J28" s="47"/>
      <c r="K28" s="47"/>
      <c r="L28" s="342">
        <v>0.21</v>
      </c>
      <c r="M28" s="343"/>
      <c r="N28" s="343"/>
      <c r="O28" s="343"/>
      <c r="P28" s="47"/>
      <c r="Q28" s="47"/>
      <c r="R28" s="47"/>
      <c r="S28" s="47"/>
      <c r="T28" s="47"/>
      <c r="U28" s="47"/>
      <c r="V28" s="47"/>
      <c r="W28" s="344">
        <f>ROUND(BB51,2)</f>
        <v>0</v>
      </c>
      <c r="X28" s="343"/>
      <c r="Y28" s="343"/>
      <c r="Z28" s="343"/>
      <c r="AA28" s="343"/>
      <c r="AB28" s="343"/>
      <c r="AC28" s="343"/>
      <c r="AD28" s="343"/>
      <c r="AE28" s="343"/>
      <c r="AF28" s="47"/>
      <c r="AG28" s="47"/>
      <c r="AH28" s="47"/>
      <c r="AI28" s="47"/>
      <c r="AJ28" s="47"/>
      <c r="AK28" s="344">
        <v>0</v>
      </c>
      <c r="AL28" s="343"/>
      <c r="AM28" s="343"/>
      <c r="AN28" s="343"/>
      <c r="AO28" s="343"/>
      <c r="AP28" s="47"/>
      <c r="AQ28" s="49"/>
      <c r="BE28" s="332"/>
    </row>
    <row r="29" spans="2:57" s="2" customFormat="1" ht="14.45" customHeight="1" hidden="1">
      <c r="B29" s="46"/>
      <c r="C29" s="47"/>
      <c r="D29" s="47"/>
      <c r="E29" s="47"/>
      <c r="F29" s="48" t="s">
        <v>51</v>
      </c>
      <c r="G29" s="47"/>
      <c r="H29" s="47"/>
      <c r="I29" s="47"/>
      <c r="J29" s="47"/>
      <c r="K29" s="47"/>
      <c r="L29" s="342">
        <v>0.15</v>
      </c>
      <c r="M29" s="343"/>
      <c r="N29" s="343"/>
      <c r="O29" s="343"/>
      <c r="P29" s="47"/>
      <c r="Q29" s="47"/>
      <c r="R29" s="47"/>
      <c r="S29" s="47"/>
      <c r="T29" s="47"/>
      <c r="U29" s="47"/>
      <c r="V29" s="47"/>
      <c r="W29" s="344">
        <f>ROUND(BC51,2)</f>
        <v>0</v>
      </c>
      <c r="X29" s="343"/>
      <c r="Y29" s="343"/>
      <c r="Z29" s="343"/>
      <c r="AA29" s="343"/>
      <c r="AB29" s="343"/>
      <c r="AC29" s="343"/>
      <c r="AD29" s="343"/>
      <c r="AE29" s="343"/>
      <c r="AF29" s="47"/>
      <c r="AG29" s="47"/>
      <c r="AH29" s="47"/>
      <c r="AI29" s="47"/>
      <c r="AJ29" s="47"/>
      <c r="AK29" s="344">
        <v>0</v>
      </c>
      <c r="AL29" s="343"/>
      <c r="AM29" s="343"/>
      <c r="AN29" s="343"/>
      <c r="AO29" s="343"/>
      <c r="AP29" s="47"/>
      <c r="AQ29" s="49"/>
      <c r="BE29" s="332"/>
    </row>
    <row r="30" spans="2:57" s="2" customFormat="1" ht="14.45" customHeight="1" hidden="1">
      <c r="B30" s="46"/>
      <c r="C30" s="47"/>
      <c r="D30" s="47"/>
      <c r="E30" s="47"/>
      <c r="F30" s="48" t="s">
        <v>52</v>
      </c>
      <c r="G30" s="47"/>
      <c r="H30" s="47"/>
      <c r="I30" s="47"/>
      <c r="J30" s="47"/>
      <c r="K30" s="47"/>
      <c r="L30" s="342">
        <v>0</v>
      </c>
      <c r="M30" s="343"/>
      <c r="N30" s="343"/>
      <c r="O30" s="343"/>
      <c r="P30" s="47"/>
      <c r="Q30" s="47"/>
      <c r="R30" s="47"/>
      <c r="S30" s="47"/>
      <c r="T30" s="47"/>
      <c r="U30" s="47"/>
      <c r="V30" s="47"/>
      <c r="W30" s="344">
        <f>ROUND(BD51,2)</f>
        <v>0</v>
      </c>
      <c r="X30" s="343"/>
      <c r="Y30" s="343"/>
      <c r="Z30" s="343"/>
      <c r="AA30" s="343"/>
      <c r="AB30" s="343"/>
      <c r="AC30" s="343"/>
      <c r="AD30" s="343"/>
      <c r="AE30" s="343"/>
      <c r="AF30" s="47"/>
      <c r="AG30" s="47"/>
      <c r="AH30" s="47"/>
      <c r="AI30" s="47"/>
      <c r="AJ30" s="47"/>
      <c r="AK30" s="344">
        <v>0</v>
      </c>
      <c r="AL30" s="343"/>
      <c r="AM30" s="343"/>
      <c r="AN30" s="343"/>
      <c r="AO30" s="343"/>
      <c r="AP30" s="47"/>
      <c r="AQ30" s="49"/>
      <c r="BE30" s="332"/>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2"/>
    </row>
    <row r="32" spans="2:57" s="1" customFormat="1" ht="25.9" customHeight="1">
      <c r="B32" s="40"/>
      <c r="C32" s="50"/>
      <c r="D32" s="51" t="s">
        <v>53</v>
      </c>
      <c r="E32" s="52"/>
      <c r="F32" s="52"/>
      <c r="G32" s="52"/>
      <c r="H32" s="52"/>
      <c r="I32" s="52"/>
      <c r="J32" s="52"/>
      <c r="K32" s="52"/>
      <c r="L32" s="52"/>
      <c r="M32" s="52"/>
      <c r="N32" s="52"/>
      <c r="O32" s="52"/>
      <c r="P32" s="52"/>
      <c r="Q32" s="52"/>
      <c r="R32" s="52"/>
      <c r="S32" s="52"/>
      <c r="T32" s="53" t="s">
        <v>54</v>
      </c>
      <c r="U32" s="52"/>
      <c r="V32" s="52"/>
      <c r="W32" s="52"/>
      <c r="X32" s="345" t="s">
        <v>55</v>
      </c>
      <c r="Y32" s="346"/>
      <c r="Z32" s="346"/>
      <c r="AA32" s="346"/>
      <c r="AB32" s="346"/>
      <c r="AC32" s="52"/>
      <c r="AD32" s="52"/>
      <c r="AE32" s="52"/>
      <c r="AF32" s="52"/>
      <c r="AG32" s="52"/>
      <c r="AH32" s="52"/>
      <c r="AI32" s="52"/>
      <c r="AJ32" s="52"/>
      <c r="AK32" s="347">
        <f>SUM(AK23:AK30)</f>
        <v>0</v>
      </c>
      <c r="AL32" s="346"/>
      <c r="AM32" s="346"/>
      <c r="AN32" s="346"/>
      <c r="AO32" s="348"/>
      <c r="AP32" s="50"/>
      <c r="AQ32" s="54"/>
      <c r="BE32" s="332"/>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56</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SK44</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49" t="str">
        <f>K6</f>
        <v>II/145 a II/190 průtah Hartmanice</v>
      </c>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25</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51" t="str">
        <f>IF(AN8="","",AN8)</f>
        <v>15. 11. 2016</v>
      </c>
      <c r="AN44" s="351"/>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31</v>
      </c>
      <c r="D46" s="62"/>
      <c r="E46" s="62"/>
      <c r="F46" s="62"/>
      <c r="G46" s="62"/>
      <c r="H46" s="62"/>
      <c r="I46" s="62"/>
      <c r="J46" s="62"/>
      <c r="K46" s="62"/>
      <c r="L46" s="65" t="str">
        <f>IF(E11="","",E11)</f>
        <v>SÚS Plzeňského kraje</v>
      </c>
      <c r="M46" s="62"/>
      <c r="N46" s="62"/>
      <c r="O46" s="62"/>
      <c r="P46" s="62"/>
      <c r="Q46" s="62"/>
      <c r="R46" s="62"/>
      <c r="S46" s="62"/>
      <c r="T46" s="62"/>
      <c r="U46" s="62"/>
      <c r="V46" s="62"/>
      <c r="W46" s="62"/>
      <c r="X46" s="62"/>
      <c r="Y46" s="62"/>
      <c r="Z46" s="62"/>
      <c r="AA46" s="62"/>
      <c r="AB46" s="62"/>
      <c r="AC46" s="62"/>
      <c r="AD46" s="62"/>
      <c r="AE46" s="62"/>
      <c r="AF46" s="62"/>
      <c r="AG46" s="62"/>
      <c r="AH46" s="62"/>
      <c r="AI46" s="64" t="s">
        <v>37</v>
      </c>
      <c r="AJ46" s="62"/>
      <c r="AK46" s="62"/>
      <c r="AL46" s="62"/>
      <c r="AM46" s="352" t="str">
        <f>IF(E17="","",E17)</f>
        <v>Projekční kancelář Ing.Škubalová</v>
      </c>
      <c r="AN46" s="352"/>
      <c r="AO46" s="352"/>
      <c r="AP46" s="352"/>
      <c r="AQ46" s="62"/>
      <c r="AR46" s="60"/>
      <c r="AS46" s="353" t="s">
        <v>57</v>
      </c>
      <c r="AT46" s="354"/>
      <c r="AU46" s="73"/>
      <c r="AV46" s="73"/>
      <c r="AW46" s="73"/>
      <c r="AX46" s="73"/>
      <c r="AY46" s="73"/>
      <c r="AZ46" s="73"/>
      <c r="BA46" s="73"/>
      <c r="BB46" s="73"/>
      <c r="BC46" s="73"/>
      <c r="BD46" s="74"/>
    </row>
    <row r="47" spans="2:56" s="1" customFormat="1" ht="13.5">
      <c r="B47" s="40"/>
      <c r="C47" s="64" t="s">
        <v>35</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5"/>
      <c r="AT47" s="356"/>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7"/>
      <c r="AT48" s="358"/>
      <c r="AU48" s="41"/>
      <c r="AV48" s="41"/>
      <c r="AW48" s="41"/>
      <c r="AX48" s="41"/>
      <c r="AY48" s="41"/>
      <c r="AZ48" s="41"/>
      <c r="BA48" s="41"/>
      <c r="BB48" s="41"/>
      <c r="BC48" s="41"/>
      <c r="BD48" s="77"/>
    </row>
    <row r="49" spans="2:56" s="1" customFormat="1" ht="29.25" customHeight="1">
      <c r="B49" s="40"/>
      <c r="C49" s="359" t="s">
        <v>58</v>
      </c>
      <c r="D49" s="360"/>
      <c r="E49" s="360"/>
      <c r="F49" s="360"/>
      <c r="G49" s="360"/>
      <c r="H49" s="78"/>
      <c r="I49" s="361" t="s">
        <v>59</v>
      </c>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2" t="s">
        <v>60</v>
      </c>
      <c r="AH49" s="360"/>
      <c r="AI49" s="360"/>
      <c r="AJ49" s="360"/>
      <c r="AK49" s="360"/>
      <c r="AL49" s="360"/>
      <c r="AM49" s="360"/>
      <c r="AN49" s="361" t="s">
        <v>61</v>
      </c>
      <c r="AO49" s="360"/>
      <c r="AP49" s="360"/>
      <c r="AQ49" s="79" t="s">
        <v>62</v>
      </c>
      <c r="AR49" s="60"/>
      <c r="AS49" s="80" t="s">
        <v>63</v>
      </c>
      <c r="AT49" s="81" t="s">
        <v>64</v>
      </c>
      <c r="AU49" s="81" t="s">
        <v>65</v>
      </c>
      <c r="AV49" s="81" t="s">
        <v>66</v>
      </c>
      <c r="AW49" s="81" t="s">
        <v>67</v>
      </c>
      <c r="AX49" s="81" t="s">
        <v>68</v>
      </c>
      <c r="AY49" s="81" t="s">
        <v>69</v>
      </c>
      <c r="AZ49" s="81" t="s">
        <v>70</v>
      </c>
      <c r="BA49" s="81" t="s">
        <v>71</v>
      </c>
      <c r="BB49" s="81" t="s">
        <v>72</v>
      </c>
      <c r="BC49" s="81" t="s">
        <v>73</v>
      </c>
      <c r="BD49" s="82" t="s">
        <v>74</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75</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6">
        <f>ROUND(SUM(AG52:AG66),2)</f>
        <v>0</v>
      </c>
      <c r="AH51" s="366"/>
      <c r="AI51" s="366"/>
      <c r="AJ51" s="366"/>
      <c r="AK51" s="366"/>
      <c r="AL51" s="366"/>
      <c r="AM51" s="366"/>
      <c r="AN51" s="367">
        <f aca="true" t="shared" si="0" ref="AN51:AN66">SUM(AG51,AT51)</f>
        <v>0</v>
      </c>
      <c r="AO51" s="367"/>
      <c r="AP51" s="367"/>
      <c r="AQ51" s="88" t="s">
        <v>22</v>
      </c>
      <c r="AR51" s="70"/>
      <c r="AS51" s="89">
        <f>ROUND(SUM(AS52:AS66),2)</f>
        <v>0</v>
      </c>
      <c r="AT51" s="90">
        <f aca="true" t="shared" si="1" ref="AT51:AT66">ROUND(SUM(AV51:AW51),2)</f>
        <v>0</v>
      </c>
      <c r="AU51" s="91">
        <f>ROUND(SUM(AU52:AU66),5)</f>
        <v>0</v>
      </c>
      <c r="AV51" s="90">
        <f>ROUND(AZ51*L26,2)</f>
        <v>0</v>
      </c>
      <c r="AW51" s="90">
        <f>ROUND(BA51*L27,2)</f>
        <v>0</v>
      </c>
      <c r="AX51" s="90">
        <f>ROUND(BB51*L26,2)</f>
        <v>0</v>
      </c>
      <c r="AY51" s="90">
        <f>ROUND(BC51*L27,2)</f>
        <v>0</v>
      </c>
      <c r="AZ51" s="90">
        <f>ROUND(SUM(AZ52:AZ66),2)</f>
        <v>0</v>
      </c>
      <c r="BA51" s="90">
        <f>ROUND(SUM(BA52:BA66),2)</f>
        <v>0</v>
      </c>
      <c r="BB51" s="90">
        <f>ROUND(SUM(BB52:BB66),2)</f>
        <v>0</v>
      </c>
      <c r="BC51" s="90">
        <f>ROUND(SUM(BC52:BC66),2)</f>
        <v>0</v>
      </c>
      <c r="BD51" s="92">
        <f>ROUND(SUM(BD52:BD66),2)</f>
        <v>0</v>
      </c>
      <c r="BS51" s="93" t="s">
        <v>76</v>
      </c>
      <c r="BT51" s="93" t="s">
        <v>77</v>
      </c>
      <c r="BU51" s="94" t="s">
        <v>78</v>
      </c>
      <c r="BV51" s="93" t="s">
        <v>79</v>
      </c>
      <c r="BW51" s="93" t="s">
        <v>7</v>
      </c>
      <c r="BX51" s="93" t="s">
        <v>80</v>
      </c>
      <c r="CL51" s="93" t="s">
        <v>22</v>
      </c>
    </row>
    <row r="52" spans="1:91" s="5" customFormat="1" ht="16.5" customHeight="1">
      <c r="A52" s="95" t="s">
        <v>81</v>
      </c>
      <c r="B52" s="96"/>
      <c r="C52" s="97"/>
      <c r="D52" s="365" t="s">
        <v>82</v>
      </c>
      <c r="E52" s="365"/>
      <c r="F52" s="365"/>
      <c r="G52" s="365"/>
      <c r="H52" s="365"/>
      <c r="I52" s="98"/>
      <c r="J52" s="365" t="s">
        <v>83</v>
      </c>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3">
        <f>'SKU3901 - SO 101a  Komuni...'!J27</f>
        <v>0</v>
      </c>
      <c r="AH52" s="364"/>
      <c r="AI52" s="364"/>
      <c r="AJ52" s="364"/>
      <c r="AK52" s="364"/>
      <c r="AL52" s="364"/>
      <c r="AM52" s="364"/>
      <c r="AN52" s="363">
        <f t="shared" si="0"/>
        <v>0</v>
      </c>
      <c r="AO52" s="364"/>
      <c r="AP52" s="364"/>
      <c r="AQ52" s="99" t="s">
        <v>84</v>
      </c>
      <c r="AR52" s="100"/>
      <c r="AS52" s="101">
        <v>0</v>
      </c>
      <c r="AT52" s="102">
        <f t="shared" si="1"/>
        <v>0</v>
      </c>
      <c r="AU52" s="103">
        <f>'SKU3901 - SO 101a  Komuni...'!P86</f>
        <v>0</v>
      </c>
      <c r="AV52" s="102">
        <f>'SKU3901 - SO 101a  Komuni...'!J30</f>
        <v>0</v>
      </c>
      <c r="AW52" s="102">
        <f>'SKU3901 - SO 101a  Komuni...'!J31</f>
        <v>0</v>
      </c>
      <c r="AX52" s="102">
        <f>'SKU3901 - SO 101a  Komuni...'!J32</f>
        <v>0</v>
      </c>
      <c r="AY52" s="102">
        <f>'SKU3901 - SO 101a  Komuni...'!J33</f>
        <v>0</v>
      </c>
      <c r="AZ52" s="102">
        <f>'SKU3901 - SO 101a  Komuni...'!F30</f>
        <v>0</v>
      </c>
      <c r="BA52" s="102">
        <f>'SKU3901 - SO 101a  Komuni...'!F31</f>
        <v>0</v>
      </c>
      <c r="BB52" s="102">
        <f>'SKU3901 - SO 101a  Komuni...'!F32</f>
        <v>0</v>
      </c>
      <c r="BC52" s="102">
        <f>'SKU3901 - SO 101a  Komuni...'!F33</f>
        <v>0</v>
      </c>
      <c r="BD52" s="104">
        <f>'SKU3901 - SO 101a  Komuni...'!F34</f>
        <v>0</v>
      </c>
      <c r="BT52" s="105" t="s">
        <v>24</v>
      </c>
      <c r="BV52" s="105" t="s">
        <v>79</v>
      </c>
      <c r="BW52" s="105" t="s">
        <v>85</v>
      </c>
      <c r="BX52" s="105" t="s">
        <v>7</v>
      </c>
      <c r="CL52" s="105" t="s">
        <v>22</v>
      </c>
      <c r="CM52" s="105" t="s">
        <v>86</v>
      </c>
    </row>
    <row r="53" spans="1:91" s="5" customFormat="1" ht="16.5" customHeight="1">
      <c r="A53" s="95" t="s">
        <v>81</v>
      </c>
      <c r="B53" s="96"/>
      <c r="C53" s="97"/>
      <c r="D53" s="365" t="s">
        <v>87</v>
      </c>
      <c r="E53" s="365"/>
      <c r="F53" s="365"/>
      <c r="G53" s="365"/>
      <c r="H53" s="365"/>
      <c r="I53" s="98"/>
      <c r="J53" s="365" t="s">
        <v>88</v>
      </c>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3">
        <f>'SKU3902 - SO 101b  Komuni...'!J27</f>
        <v>0</v>
      </c>
      <c r="AH53" s="364"/>
      <c r="AI53" s="364"/>
      <c r="AJ53" s="364"/>
      <c r="AK53" s="364"/>
      <c r="AL53" s="364"/>
      <c r="AM53" s="364"/>
      <c r="AN53" s="363">
        <f t="shared" si="0"/>
        <v>0</v>
      </c>
      <c r="AO53" s="364"/>
      <c r="AP53" s="364"/>
      <c r="AQ53" s="99" t="s">
        <v>84</v>
      </c>
      <c r="AR53" s="100"/>
      <c r="AS53" s="101">
        <v>0</v>
      </c>
      <c r="AT53" s="102">
        <f t="shared" si="1"/>
        <v>0</v>
      </c>
      <c r="AU53" s="103">
        <f>'SKU3902 - SO 101b  Komuni...'!P86</f>
        <v>0</v>
      </c>
      <c r="AV53" s="102">
        <f>'SKU3902 - SO 101b  Komuni...'!J30</f>
        <v>0</v>
      </c>
      <c r="AW53" s="102">
        <f>'SKU3902 - SO 101b  Komuni...'!J31</f>
        <v>0</v>
      </c>
      <c r="AX53" s="102">
        <f>'SKU3902 - SO 101b  Komuni...'!J32</f>
        <v>0</v>
      </c>
      <c r="AY53" s="102">
        <f>'SKU3902 - SO 101b  Komuni...'!J33</f>
        <v>0</v>
      </c>
      <c r="AZ53" s="102">
        <f>'SKU3902 - SO 101b  Komuni...'!F30</f>
        <v>0</v>
      </c>
      <c r="BA53" s="102">
        <f>'SKU3902 - SO 101b  Komuni...'!F31</f>
        <v>0</v>
      </c>
      <c r="BB53" s="102">
        <f>'SKU3902 - SO 101b  Komuni...'!F32</f>
        <v>0</v>
      </c>
      <c r="BC53" s="102">
        <f>'SKU3902 - SO 101b  Komuni...'!F33</f>
        <v>0</v>
      </c>
      <c r="BD53" s="104">
        <f>'SKU3902 - SO 101b  Komuni...'!F34</f>
        <v>0</v>
      </c>
      <c r="BT53" s="105" t="s">
        <v>24</v>
      </c>
      <c r="BV53" s="105" t="s">
        <v>79</v>
      </c>
      <c r="BW53" s="105" t="s">
        <v>89</v>
      </c>
      <c r="BX53" s="105" t="s">
        <v>7</v>
      </c>
      <c r="CL53" s="105" t="s">
        <v>22</v>
      </c>
      <c r="CM53" s="105" t="s">
        <v>86</v>
      </c>
    </row>
    <row r="54" spans="1:91" s="5" customFormat="1" ht="16.5" customHeight="1">
      <c r="A54" s="95" t="s">
        <v>81</v>
      </c>
      <c r="B54" s="96"/>
      <c r="C54" s="97"/>
      <c r="D54" s="365" t="s">
        <v>90</v>
      </c>
      <c r="E54" s="365"/>
      <c r="F54" s="365"/>
      <c r="G54" s="365"/>
      <c r="H54" s="365"/>
      <c r="I54" s="98"/>
      <c r="J54" s="365" t="s">
        <v>91</v>
      </c>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3">
        <f>'SKU3903 - SO 101c  Komuni...'!J27</f>
        <v>0</v>
      </c>
      <c r="AH54" s="364"/>
      <c r="AI54" s="364"/>
      <c r="AJ54" s="364"/>
      <c r="AK54" s="364"/>
      <c r="AL54" s="364"/>
      <c r="AM54" s="364"/>
      <c r="AN54" s="363">
        <f t="shared" si="0"/>
        <v>0</v>
      </c>
      <c r="AO54" s="364"/>
      <c r="AP54" s="364"/>
      <c r="AQ54" s="99" t="s">
        <v>84</v>
      </c>
      <c r="AR54" s="100"/>
      <c r="AS54" s="101">
        <v>0</v>
      </c>
      <c r="AT54" s="102">
        <f t="shared" si="1"/>
        <v>0</v>
      </c>
      <c r="AU54" s="103">
        <f>'SKU3903 - SO 101c  Komuni...'!P85</f>
        <v>0</v>
      </c>
      <c r="AV54" s="102">
        <f>'SKU3903 - SO 101c  Komuni...'!J30</f>
        <v>0</v>
      </c>
      <c r="AW54" s="102">
        <f>'SKU3903 - SO 101c  Komuni...'!J31</f>
        <v>0</v>
      </c>
      <c r="AX54" s="102">
        <f>'SKU3903 - SO 101c  Komuni...'!J32</f>
        <v>0</v>
      </c>
      <c r="AY54" s="102">
        <f>'SKU3903 - SO 101c  Komuni...'!J33</f>
        <v>0</v>
      </c>
      <c r="AZ54" s="102">
        <f>'SKU3903 - SO 101c  Komuni...'!F30</f>
        <v>0</v>
      </c>
      <c r="BA54" s="102">
        <f>'SKU3903 - SO 101c  Komuni...'!F31</f>
        <v>0</v>
      </c>
      <c r="BB54" s="102">
        <f>'SKU3903 - SO 101c  Komuni...'!F32</f>
        <v>0</v>
      </c>
      <c r="BC54" s="102">
        <f>'SKU3903 - SO 101c  Komuni...'!F33</f>
        <v>0</v>
      </c>
      <c r="BD54" s="104">
        <f>'SKU3903 - SO 101c  Komuni...'!F34</f>
        <v>0</v>
      </c>
      <c r="BT54" s="105" t="s">
        <v>24</v>
      </c>
      <c r="BV54" s="105" t="s">
        <v>79</v>
      </c>
      <c r="BW54" s="105" t="s">
        <v>92</v>
      </c>
      <c r="BX54" s="105" t="s">
        <v>7</v>
      </c>
      <c r="CL54" s="105" t="s">
        <v>22</v>
      </c>
      <c r="CM54" s="105" t="s">
        <v>86</v>
      </c>
    </row>
    <row r="55" spans="1:91" s="5" customFormat="1" ht="31.5" customHeight="1">
      <c r="A55" s="95" t="s">
        <v>81</v>
      </c>
      <c r="B55" s="96"/>
      <c r="C55" s="97"/>
      <c r="D55" s="365" t="s">
        <v>93</v>
      </c>
      <c r="E55" s="365"/>
      <c r="F55" s="365"/>
      <c r="G55" s="365"/>
      <c r="H55" s="365"/>
      <c r="I55" s="98"/>
      <c r="J55" s="365" t="s">
        <v>94</v>
      </c>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3">
        <f>'SKU3904 - SO 102a Chodník...'!J27</f>
        <v>0</v>
      </c>
      <c r="AH55" s="364"/>
      <c r="AI55" s="364"/>
      <c r="AJ55" s="364"/>
      <c r="AK55" s="364"/>
      <c r="AL55" s="364"/>
      <c r="AM55" s="364"/>
      <c r="AN55" s="363">
        <f t="shared" si="0"/>
        <v>0</v>
      </c>
      <c r="AO55" s="364"/>
      <c r="AP55" s="364"/>
      <c r="AQ55" s="99" t="s">
        <v>84</v>
      </c>
      <c r="AR55" s="100"/>
      <c r="AS55" s="101">
        <v>0</v>
      </c>
      <c r="AT55" s="102">
        <f t="shared" si="1"/>
        <v>0</v>
      </c>
      <c r="AU55" s="103">
        <f>'SKU3904 - SO 102a Chodník...'!P83</f>
        <v>0</v>
      </c>
      <c r="AV55" s="102">
        <f>'SKU3904 - SO 102a Chodník...'!J30</f>
        <v>0</v>
      </c>
      <c r="AW55" s="102">
        <f>'SKU3904 - SO 102a Chodník...'!J31</f>
        <v>0</v>
      </c>
      <c r="AX55" s="102">
        <f>'SKU3904 - SO 102a Chodník...'!J32</f>
        <v>0</v>
      </c>
      <c r="AY55" s="102">
        <f>'SKU3904 - SO 102a Chodník...'!J33</f>
        <v>0</v>
      </c>
      <c r="AZ55" s="102">
        <f>'SKU3904 - SO 102a Chodník...'!F30</f>
        <v>0</v>
      </c>
      <c r="BA55" s="102">
        <f>'SKU3904 - SO 102a Chodník...'!F31</f>
        <v>0</v>
      </c>
      <c r="BB55" s="102">
        <f>'SKU3904 - SO 102a Chodník...'!F32</f>
        <v>0</v>
      </c>
      <c r="BC55" s="102">
        <f>'SKU3904 - SO 102a Chodník...'!F33</f>
        <v>0</v>
      </c>
      <c r="BD55" s="104">
        <f>'SKU3904 - SO 102a Chodník...'!F34</f>
        <v>0</v>
      </c>
      <c r="BT55" s="105" t="s">
        <v>24</v>
      </c>
      <c r="BV55" s="105" t="s">
        <v>79</v>
      </c>
      <c r="BW55" s="105" t="s">
        <v>95</v>
      </c>
      <c r="BX55" s="105" t="s">
        <v>7</v>
      </c>
      <c r="CL55" s="105" t="s">
        <v>22</v>
      </c>
      <c r="CM55" s="105" t="s">
        <v>86</v>
      </c>
    </row>
    <row r="56" spans="1:91" s="5" customFormat="1" ht="31.5" customHeight="1">
      <c r="A56" s="95" t="s">
        <v>81</v>
      </c>
      <c r="B56" s="96"/>
      <c r="C56" s="97"/>
      <c r="D56" s="365" t="s">
        <v>96</v>
      </c>
      <c r="E56" s="365"/>
      <c r="F56" s="365"/>
      <c r="G56" s="365"/>
      <c r="H56" s="365"/>
      <c r="I56" s="98"/>
      <c r="J56" s="365" t="s">
        <v>97</v>
      </c>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3">
        <f>'SKU3905 - SO102b Chodníky...'!J27</f>
        <v>0</v>
      </c>
      <c r="AH56" s="364"/>
      <c r="AI56" s="364"/>
      <c r="AJ56" s="364"/>
      <c r="AK56" s="364"/>
      <c r="AL56" s="364"/>
      <c r="AM56" s="364"/>
      <c r="AN56" s="363">
        <f t="shared" si="0"/>
        <v>0</v>
      </c>
      <c r="AO56" s="364"/>
      <c r="AP56" s="364"/>
      <c r="AQ56" s="99" t="s">
        <v>84</v>
      </c>
      <c r="AR56" s="100"/>
      <c r="AS56" s="101">
        <v>0</v>
      </c>
      <c r="AT56" s="102">
        <f t="shared" si="1"/>
        <v>0</v>
      </c>
      <c r="AU56" s="103">
        <f>'SKU3905 - SO102b Chodníky...'!P83</f>
        <v>0</v>
      </c>
      <c r="AV56" s="102">
        <f>'SKU3905 - SO102b Chodníky...'!J30</f>
        <v>0</v>
      </c>
      <c r="AW56" s="102">
        <f>'SKU3905 - SO102b Chodníky...'!J31</f>
        <v>0</v>
      </c>
      <c r="AX56" s="102">
        <f>'SKU3905 - SO102b Chodníky...'!J32</f>
        <v>0</v>
      </c>
      <c r="AY56" s="102">
        <f>'SKU3905 - SO102b Chodníky...'!J33</f>
        <v>0</v>
      </c>
      <c r="AZ56" s="102">
        <f>'SKU3905 - SO102b Chodníky...'!F30</f>
        <v>0</v>
      </c>
      <c r="BA56" s="102">
        <f>'SKU3905 - SO102b Chodníky...'!F31</f>
        <v>0</v>
      </c>
      <c r="BB56" s="102">
        <f>'SKU3905 - SO102b Chodníky...'!F32</f>
        <v>0</v>
      </c>
      <c r="BC56" s="102">
        <f>'SKU3905 - SO102b Chodníky...'!F33</f>
        <v>0</v>
      </c>
      <c r="BD56" s="104">
        <f>'SKU3905 - SO102b Chodníky...'!F34</f>
        <v>0</v>
      </c>
      <c r="BT56" s="105" t="s">
        <v>24</v>
      </c>
      <c r="BV56" s="105" t="s">
        <v>79</v>
      </c>
      <c r="BW56" s="105" t="s">
        <v>98</v>
      </c>
      <c r="BX56" s="105" t="s">
        <v>7</v>
      </c>
      <c r="CL56" s="105" t="s">
        <v>22</v>
      </c>
      <c r="CM56" s="105" t="s">
        <v>86</v>
      </c>
    </row>
    <row r="57" spans="1:91" s="5" customFormat="1" ht="31.5" customHeight="1">
      <c r="A57" s="95" t="s">
        <v>81</v>
      </c>
      <c r="B57" s="96"/>
      <c r="C57" s="97"/>
      <c r="D57" s="365" t="s">
        <v>99</v>
      </c>
      <c r="E57" s="365"/>
      <c r="F57" s="365"/>
      <c r="G57" s="365"/>
      <c r="H57" s="365"/>
      <c r="I57" s="98"/>
      <c r="J57" s="365" t="s">
        <v>100</v>
      </c>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3">
        <f>'SKU3906 - SO 102c Chodník...'!J27</f>
        <v>0</v>
      </c>
      <c r="AH57" s="364"/>
      <c r="AI57" s="364"/>
      <c r="AJ57" s="364"/>
      <c r="AK57" s="364"/>
      <c r="AL57" s="364"/>
      <c r="AM57" s="364"/>
      <c r="AN57" s="363">
        <f t="shared" si="0"/>
        <v>0</v>
      </c>
      <c r="AO57" s="364"/>
      <c r="AP57" s="364"/>
      <c r="AQ57" s="99" t="s">
        <v>84</v>
      </c>
      <c r="AR57" s="100"/>
      <c r="AS57" s="101">
        <v>0</v>
      </c>
      <c r="AT57" s="102">
        <f t="shared" si="1"/>
        <v>0</v>
      </c>
      <c r="AU57" s="103">
        <f>'SKU3906 - SO 102c Chodník...'!P83</f>
        <v>0</v>
      </c>
      <c r="AV57" s="102">
        <f>'SKU3906 - SO 102c Chodník...'!J30</f>
        <v>0</v>
      </c>
      <c r="AW57" s="102">
        <f>'SKU3906 - SO 102c Chodník...'!J31</f>
        <v>0</v>
      </c>
      <c r="AX57" s="102">
        <f>'SKU3906 - SO 102c Chodník...'!J32</f>
        <v>0</v>
      </c>
      <c r="AY57" s="102">
        <f>'SKU3906 - SO 102c Chodník...'!J33</f>
        <v>0</v>
      </c>
      <c r="AZ57" s="102">
        <f>'SKU3906 - SO 102c Chodník...'!F30</f>
        <v>0</v>
      </c>
      <c r="BA57" s="102">
        <f>'SKU3906 - SO 102c Chodník...'!F31</f>
        <v>0</v>
      </c>
      <c r="BB57" s="102">
        <f>'SKU3906 - SO 102c Chodník...'!F32</f>
        <v>0</v>
      </c>
      <c r="BC57" s="102">
        <f>'SKU3906 - SO 102c Chodník...'!F33</f>
        <v>0</v>
      </c>
      <c r="BD57" s="104">
        <f>'SKU3906 - SO 102c Chodník...'!F34</f>
        <v>0</v>
      </c>
      <c r="BT57" s="105" t="s">
        <v>24</v>
      </c>
      <c r="BV57" s="105" t="s">
        <v>79</v>
      </c>
      <c r="BW57" s="105" t="s">
        <v>101</v>
      </c>
      <c r="BX57" s="105" t="s">
        <v>7</v>
      </c>
      <c r="CL57" s="105" t="s">
        <v>22</v>
      </c>
      <c r="CM57" s="105" t="s">
        <v>86</v>
      </c>
    </row>
    <row r="58" spans="1:91" s="5" customFormat="1" ht="31.5" customHeight="1">
      <c r="A58" s="95" t="s">
        <v>81</v>
      </c>
      <c r="B58" s="96"/>
      <c r="C58" s="97"/>
      <c r="D58" s="365" t="s">
        <v>102</v>
      </c>
      <c r="E58" s="365"/>
      <c r="F58" s="365"/>
      <c r="G58" s="365"/>
      <c r="H58" s="365"/>
      <c r="I58" s="98"/>
      <c r="J58" s="365" t="s">
        <v>103</v>
      </c>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3">
        <f>'SKU3908 - SO 103 Úprava k...'!J27</f>
        <v>0</v>
      </c>
      <c r="AH58" s="364"/>
      <c r="AI58" s="364"/>
      <c r="AJ58" s="364"/>
      <c r="AK58" s="364"/>
      <c r="AL58" s="364"/>
      <c r="AM58" s="364"/>
      <c r="AN58" s="363">
        <f t="shared" si="0"/>
        <v>0</v>
      </c>
      <c r="AO58" s="364"/>
      <c r="AP58" s="364"/>
      <c r="AQ58" s="99" t="s">
        <v>84</v>
      </c>
      <c r="AR58" s="100"/>
      <c r="AS58" s="101">
        <v>0</v>
      </c>
      <c r="AT58" s="102">
        <f t="shared" si="1"/>
        <v>0</v>
      </c>
      <c r="AU58" s="103">
        <f>'SKU3908 - SO 103 Úprava k...'!P84</f>
        <v>0</v>
      </c>
      <c r="AV58" s="102">
        <f>'SKU3908 - SO 103 Úprava k...'!J30</f>
        <v>0</v>
      </c>
      <c r="AW58" s="102">
        <f>'SKU3908 - SO 103 Úprava k...'!J31</f>
        <v>0</v>
      </c>
      <c r="AX58" s="102">
        <f>'SKU3908 - SO 103 Úprava k...'!J32</f>
        <v>0</v>
      </c>
      <c r="AY58" s="102">
        <f>'SKU3908 - SO 103 Úprava k...'!J33</f>
        <v>0</v>
      </c>
      <c r="AZ58" s="102">
        <f>'SKU3908 - SO 103 Úprava k...'!F30</f>
        <v>0</v>
      </c>
      <c r="BA58" s="102">
        <f>'SKU3908 - SO 103 Úprava k...'!F31</f>
        <v>0</v>
      </c>
      <c r="BB58" s="102">
        <f>'SKU3908 - SO 103 Úprava k...'!F32</f>
        <v>0</v>
      </c>
      <c r="BC58" s="102">
        <f>'SKU3908 - SO 103 Úprava k...'!F33</f>
        <v>0</v>
      </c>
      <c r="BD58" s="104">
        <f>'SKU3908 - SO 103 Úprava k...'!F34</f>
        <v>0</v>
      </c>
      <c r="BT58" s="105" t="s">
        <v>24</v>
      </c>
      <c r="BV58" s="105" t="s">
        <v>79</v>
      </c>
      <c r="BW58" s="105" t="s">
        <v>104</v>
      </c>
      <c r="BX58" s="105" t="s">
        <v>7</v>
      </c>
      <c r="CL58" s="105" t="s">
        <v>22</v>
      </c>
      <c r="CM58" s="105" t="s">
        <v>86</v>
      </c>
    </row>
    <row r="59" spans="1:91" s="5" customFormat="1" ht="31.5" customHeight="1">
      <c r="A59" s="95" t="s">
        <v>81</v>
      </c>
      <c r="B59" s="96"/>
      <c r="C59" s="97"/>
      <c r="D59" s="365" t="s">
        <v>105</v>
      </c>
      <c r="E59" s="365"/>
      <c r="F59" s="365"/>
      <c r="G59" s="365"/>
      <c r="H59" s="365"/>
      <c r="I59" s="98"/>
      <c r="J59" s="365" t="s">
        <v>106</v>
      </c>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3">
        <f>'SKU3909 - SO 301.1  Dešťo...'!J27</f>
        <v>0</v>
      </c>
      <c r="AH59" s="364"/>
      <c r="AI59" s="364"/>
      <c r="AJ59" s="364"/>
      <c r="AK59" s="364"/>
      <c r="AL59" s="364"/>
      <c r="AM59" s="364"/>
      <c r="AN59" s="363">
        <f t="shared" si="0"/>
        <v>0</v>
      </c>
      <c r="AO59" s="364"/>
      <c r="AP59" s="364"/>
      <c r="AQ59" s="99" t="s">
        <v>84</v>
      </c>
      <c r="AR59" s="100"/>
      <c r="AS59" s="101">
        <v>0</v>
      </c>
      <c r="AT59" s="102">
        <f t="shared" si="1"/>
        <v>0</v>
      </c>
      <c r="AU59" s="103">
        <f>'SKU3909 - SO 301.1  Dešťo...'!P87</f>
        <v>0</v>
      </c>
      <c r="AV59" s="102">
        <f>'SKU3909 - SO 301.1  Dešťo...'!J30</f>
        <v>0</v>
      </c>
      <c r="AW59" s="102">
        <f>'SKU3909 - SO 301.1  Dešťo...'!J31</f>
        <v>0</v>
      </c>
      <c r="AX59" s="102">
        <f>'SKU3909 - SO 301.1  Dešťo...'!J32</f>
        <v>0</v>
      </c>
      <c r="AY59" s="102">
        <f>'SKU3909 - SO 301.1  Dešťo...'!J33</f>
        <v>0</v>
      </c>
      <c r="AZ59" s="102">
        <f>'SKU3909 - SO 301.1  Dešťo...'!F30</f>
        <v>0</v>
      </c>
      <c r="BA59" s="102">
        <f>'SKU3909 - SO 301.1  Dešťo...'!F31</f>
        <v>0</v>
      </c>
      <c r="BB59" s="102">
        <f>'SKU3909 - SO 301.1  Dešťo...'!F32</f>
        <v>0</v>
      </c>
      <c r="BC59" s="102">
        <f>'SKU3909 - SO 301.1  Dešťo...'!F33</f>
        <v>0</v>
      </c>
      <c r="BD59" s="104">
        <f>'SKU3909 - SO 301.1  Dešťo...'!F34</f>
        <v>0</v>
      </c>
      <c r="BT59" s="105" t="s">
        <v>24</v>
      </c>
      <c r="BV59" s="105" t="s">
        <v>79</v>
      </c>
      <c r="BW59" s="105" t="s">
        <v>107</v>
      </c>
      <c r="BX59" s="105" t="s">
        <v>7</v>
      </c>
      <c r="CL59" s="105" t="s">
        <v>22</v>
      </c>
      <c r="CM59" s="105" t="s">
        <v>86</v>
      </c>
    </row>
    <row r="60" spans="1:91" s="5" customFormat="1" ht="31.5" customHeight="1">
      <c r="A60" s="95" t="s">
        <v>81</v>
      </c>
      <c r="B60" s="96"/>
      <c r="C60" s="97"/>
      <c r="D60" s="365" t="s">
        <v>108</v>
      </c>
      <c r="E60" s="365"/>
      <c r="F60" s="365"/>
      <c r="G60" s="365"/>
      <c r="H60" s="365"/>
      <c r="I60" s="98"/>
      <c r="J60" s="365" t="s">
        <v>109</v>
      </c>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3">
        <f>'SKU3910 - SO 301.2  Dešťo...'!J27</f>
        <v>0</v>
      </c>
      <c r="AH60" s="364"/>
      <c r="AI60" s="364"/>
      <c r="AJ60" s="364"/>
      <c r="AK60" s="364"/>
      <c r="AL60" s="364"/>
      <c r="AM60" s="364"/>
      <c r="AN60" s="363">
        <f t="shared" si="0"/>
        <v>0</v>
      </c>
      <c r="AO60" s="364"/>
      <c r="AP60" s="364"/>
      <c r="AQ60" s="99" t="s">
        <v>84</v>
      </c>
      <c r="AR60" s="100"/>
      <c r="AS60" s="101">
        <v>0</v>
      </c>
      <c r="AT60" s="102">
        <f t="shared" si="1"/>
        <v>0</v>
      </c>
      <c r="AU60" s="103">
        <f>'SKU3910 - SO 301.2  Dešťo...'!P87</f>
        <v>0</v>
      </c>
      <c r="AV60" s="102">
        <f>'SKU3910 - SO 301.2  Dešťo...'!J30</f>
        <v>0</v>
      </c>
      <c r="AW60" s="102">
        <f>'SKU3910 - SO 301.2  Dešťo...'!J31</f>
        <v>0</v>
      </c>
      <c r="AX60" s="102">
        <f>'SKU3910 - SO 301.2  Dešťo...'!J32</f>
        <v>0</v>
      </c>
      <c r="AY60" s="102">
        <f>'SKU3910 - SO 301.2  Dešťo...'!J33</f>
        <v>0</v>
      </c>
      <c r="AZ60" s="102">
        <f>'SKU3910 - SO 301.2  Dešťo...'!F30</f>
        <v>0</v>
      </c>
      <c r="BA60" s="102">
        <f>'SKU3910 - SO 301.2  Dešťo...'!F31</f>
        <v>0</v>
      </c>
      <c r="BB60" s="102">
        <f>'SKU3910 - SO 301.2  Dešťo...'!F32</f>
        <v>0</v>
      </c>
      <c r="BC60" s="102">
        <f>'SKU3910 - SO 301.2  Dešťo...'!F33</f>
        <v>0</v>
      </c>
      <c r="BD60" s="104">
        <f>'SKU3910 - SO 301.2  Dešťo...'!F34</f>
        <v>0</v>
      </c>
      <c r="BT60" s="105" t="s">
        <v>24</v>
      </c>
      <c r="BV60" s="105" t="s">
        <v>79</v>
      </c>
      <c r="BW60" s="105" t="s">
        <v>110</v>
      </c>
      <c r="BX60" s="105" t="s">
        <v>7</v>
      </c>
      <c r="CL60" s="105" t="s">
        <v>22</v>
      </c>
      <c r="CM60" s="105" t="s">
        <v>86</v>
      </c>
    </row>
    <row r="61" spans="1:91" s="5" customFormat="1" ht="31.5" customHeight="1">
      <c r="A61" s="95" t="s">
        <v>81</v>
      </c>
      <c r="B61" s="96"/>
      <c r="C61" s="97"/>
      <c r="D61" s="365" t="s">
        <v>111</v>
      </c>
      <c r="E61" s="365"/>
      <c r="F61" s="365"/>
      <c r="G61" s="365"/>
      <c r="H61" s="365"/>
      <c r="I61" s="98"/>
      <c r="J61" s="365" t="s">
        <v>112</v>
      </c>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3">
        <f>'SKU3911 - SO 302 Dešťové ...'!J27</f>
        <v>0</v>
      </c>
      <c r="AH61" s="364"/>
      <c r="AI61" s="364"/>
      <c r="AJ61" s="364"/>
      <c r="AK61" s="364"/>
      <c r="AL61" s="364"/>
      <c r="AM61" s="364"/>
      <c r="AN61" s="363">
        <f t="shared" si="0"/>
        <v>0</v>
      </c>
      <c r="AO61" s="364"/>
      <c r="AP61" s="364"/>
      <c r="AQ61" s="99" t="s">
        <v>84</v>
      </c>
      <c r="AR61" s="100"/>
      <c r="AS61" s="101">
        <v>0</v>
      </c>
      <c r="AT61" s="102">
        <f t="shared" si="1"/>
        <v>0</v>
      </c>
      <c r="AU61" s="103">
        <f>'SKU3911 - SO 302 Dešťové ...'!P86</f>
        <v>0</v>
      </c>
      <c r="AV61" s="102">
        <f>'SKU3911 - SO 302 Dešťové ...'!J30</f>
        <v>0</v>
      </c>
      <c r="AW61" s="102">
        <f>'SKU3911 - SO 302 Dešťové ...'!J31</f>
        <v>0</v>
      </c>
      <c r="AX61" s="102">
        <f>'SKU3911 - SO 302 Dešťové ...'!J32</f>
        <v>0</v>
      </c>
      <c r="AY61" s="102">
        <f>'SKU3911 - SO 302 Dešťové ...'!J33</f>
        <v>0</v>
      </c>
      <c r="AZ61" s="102">
        <f>'SKU3911 - SO 302 Dešťové ...'!F30</f>
        <v>0</v>
      </c>
      <c r="BA61" s="102">
        <f>'SKU3911 - SO 302 Dešťové ...'!F31</f>
        <v>0</v>
      </c>
      <c r="BB61" s="102">
        <f>'SKU3911 - SO 302 Dešťové ...'!F32</f>
        <v>0</v>
      </c>
      <c r="BC61" s="102">
        <f>'SKU3911 - SO 302 Dešťové ...'!F33</f>
        <v>0</v>
      </c>
      <c r="BD61" s="104">
        <f>'SKU3911 - SO 302 Dešťové ...'!F34</f>
        <v>0</v>
      </c>
      <c r="BT61" s="105" t="s">
        <v>24</v>
      </c>
      <c r="BV61" s="105" t="s">
        <v>79</v>
      </c>
      <c r="BW61" s="105" t="s">
        <v>113</v>
      </c>
      <c r="BX61" s="105" t="s">
        <v>7</v>
      </c>
      <c r="CL61" s="105" t="s">
        <v>22</v>
      </c>
      <c r="CM61" s="105" t="s">
        <v>86</v>
      </c>
    </row>
    <row r="62" spans="1:91" s="5" customFormat="1" ht="31.5" customHeight="1">
      <c r="A62" s="95" t="s">
        <v>81</v>
      </c>
      <c r="B62" s="96"/>
      <c r="C62" s="97"/>
      <c r="D62" s="365" t="s">
        <v>114</v>
      </c>
      <c r="E62" s="365"/>
      <c r="F62" s="365"/>
      <c r="G62" s="365"/>
      <c r="H62" s="365"/>
      <c r="I62" s="98"/>
      <c r="J62" s="365" t="s">
        <v>115</v>
      </c>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3">
        <f>'SKU3912 - SO 302 Dešťové ...'!J27</f>
        <v>0</v>
      </c>
      <c r="AH62" s="364"/>
      <c r="AI62" s="364"/>
      <c r="AJ62" s="364"/>
      <c r="AK62" s="364"/>
      <c r="AL62" s="364"/>
      <c r="AM62" s="364"/>
      <c r="AN62" s="363">
        <f t="shared" si="0"/>
        <v>0</v>
      </c>
      <c r="AO62" s="364"/>
      <c r="AP62" s="364"/>
      <c r="AQ62" s="99" t="s">
        <v>84</v>
      </c>
      <c r="AR62" s="100"/>
      <c r="AS62" s="101">
        <v>0</v>
      </c>
      <c r="AT62" s="102">
        <f t="shared" si="1"/>
        <v>0</v>
      </c>
      <c r="AU62" s="103">
        <f>'SKU3912 - SO 302 Dešťové ...'!P84</f>
        <v>0</v>
      </c>
      <c r="AV62" s="102">
        <f>'SKU3912 - SO 302 Dešťové ...'!J30</f>
        <v>0</v>
      </c>
      <c r="AW62" s="102">
        <f>'SKU3912 - SO 302 Dešťové ...'!J31</f>
        <v>0</v>
      </c>
      <c r="AX62" s="102">
        <f>'SKU3912 - SO 302 Dešťové ...'!J32</f>
        <v>0</v>
      </c>
      <c r="AY62" s="102">
        <f>'SKU3912 - SO 302 Dešťové ...'!J33</f>
        <v>0</v>
      </c>
      <c r="AZ62" s="102">
        <f>'SKU3912 - SO 302 Dešťové ...'!F30</f>
        <v>0</v>
      </c>
      <c r="BA62" s="102">
        <f>'SKU3912 - SO 302 Dešťové ...'!F31</f>
        <v>0</v>
      </c>
      <c r="BB62" s="102">
        <f>'SKU3912 - SO 302 Dešťové ...'!F32</f>
        <v>0</v>
      </c>
      <c r="BC62" s="102">
        <f>'SKU3912 - SO 302 Dešťové ...'!F33</f>
        <v>0</v>
      </c>
      <c r="BD62" s="104">
        <f>'SKU3912 - SO 302 Dešťové ...'!F34</f>
        <v>0</v>
      </c>
      <c r="BT62" s="105" t="s">
        <v>24</v>
      </c>
      <c r="BV62" s="105" t="s">
        <v>79</v>
      </c>
      <c r="BW62" s="105" t="s">
        <v>116</v>
      </c>
      <c r="BX62" s="105" t="s">
        <v>7</v>
      </c>
      <c r="CL62" s="105" t="s">
        <v>22</v>
      </c>
      <c r="CM62" s="105" t="s">
        <v>86</v>
      </c>
    </row>
    <row r="63" spans="1:91" s="5" customFormat="1" ht="31.5" customHeight="1">
      <c r="A63" s="95" t="s">
        <v>81</v>
      </c>
      <c r="B63" s="96"/>
      <c r="C63" s="97"/>
      <c r="D63" s="365" t="s">
        <v>117</v>
      </c>
      <c r="E63" s="365"/>
      <c r="F63" s="365"/>
      <c r="G63" s="365"/>
      <c r="H63" s="365"/>
      <c r="I63" s="98"/>
      <c r="J63" s="365" t="s">
        <v>118</v>
      </c>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3">
        <f>'SKU3913 - SO 401.1  Veřej...'!J27</f>
        <v>0</v>
      </c>
      <c r="AH63" s="364"/>
      <c r="AI63" s="364"/>
      <c r="AJ63" s="364"/>
      <c r="AK63" s="364"/>
      <c r="AL63" s="364"/>
      <c r="AM63" s="364"/>
      <c r="AN63" s="363">
        <f t="shared" si="0"/>
        <v>0</v>
      </c>
      <c r="AO63" s="364"/>
      <c r="AP63" s="364"/>
      <c r="AQ63" s="99" t="s">
        <v>84</v>
      </c>
      <c r="AR63" s="100"/>
      <c r="AS63" s="101">
        <v>0</v>
      </c>
      <c r="AT63" s="102">
        <f t="shared" si="1"/>
        <v>0</v>
      </c>
      <c r="AU63" s="103">
        <f>'SKU3913 - SO 401.1  Veřej...'!P82</f>
        <v>0</v>
      </c>
      <c r="AV63" s="102">
        <f>'SKU3913 - SO 401.1  Veřej...'!J30</f>
        <v>0</v>
      </c>
      <c r="AW63" s="102">
        <f>'SKU3913 - SO 401.1  Veřej...'!J31</f>
        <v>0</v>
      </c>
      <c r="AX63" s="102">
        <f>'SKU3913 - SO 401.1  Veřej...'!J32</f>
        <v>0</v>
      </c>
      <c r="AY63" s="102">
        <f>'SKU3913 - SO 401.1  Veřej...'!J33</f>
        <v>0</v>
      </c>
      <c r="AZ63" s="102">
        <f>'SKU3913 - SO 401.1  Veřej...'!F30</f>
        <v>0</v>
      </c>
      <c r="BA63" s="102">
        <f>'SKU3913 - SO 401.1  Veřej...'!F31</f>
        <v>0</v>
      </c>
      <c r="BB63" s="102">
        <f>'SKU3913 - SO 401.1  Veřej...'!F32</f>
        <v>0</v>
      </c>
      <c r="BC63" s="102">
        <f>'SKU3913 - SO 401.1  Veřej...'!F33</f>
        <v>0</v>
      </c>
      <c r="BD63" s="104">
        <f>'SKU3913 - SO 401.1  Veřej...'!F34</f>
        <v>0</v>
      </c>
      <c r="BT63" s="105" t="s">
        <v>24</v>
      </c>
      <c r="BV63" s="105" t="s">
        <v>79</v>
      </c>
      <c r="BW63" s="105" t="s">
        <v>119</v>
      </c>
      <c r="BX63" s="105" t="s">
        <v>7</v>
      </c>
      <c r="CL63" s="105" t="s">
        <v>22</v>
      </c>
      <c r="CM63" s="105" t="s">
        <v>86</v>
      </c>
    </row>
    <row r="64" spans="1:91" s="5" customFormat="1" ht="31.5" customHeight="1">
      <c r="A64" s="95" t="s">
        <v>81</v>
      </c>
      <c r="B64" s="96"/>
      <c r="C64" s="97"/>
      <c r="D64" s="365" t="s">
        <v>120</v>
      </c>
      <c r="E64" s="365"/>
      <c r="F64" s="365"/>
      <c r="G64" s="365"/>
      <c r="H64" s="365"/>
      <c r="I64" s="98"/>
      <c r="J64" s="365" t="s">
        <v>121</v>
      </c>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3">
        <f>'SKU3914 - SO 401.2  Veřej...'!J27</f>
        <v>0</v>
      </c>
      <c r="AH64" s="364"/>
      <c r="AI64" s="364"/>
      <c r="AJ64" s="364"/>
      <c r="AK64" s="364"/>
      <c r="AL64" s="364"/>
      <c r="AM64" s="364"/>
      <c r="AN64" s="363">
        <f t="shared" si="0"/>
        <v>0</v>
      </c>
      <c r="AO64" s="364"/>
      <c r="AP64" s="364"/>
      <c r="AQ64" s="99" t="s">
        <v>84</v>
      </c>
      <c r="AR64" s="100"/>
      <c r="AS64" s="101">
        <v>0</v>
      </c>
      <c r="AT64" s="102">
        <f t="shared" si="1"/>
        <v>0</v>
      </c>
      <c r="AU64" s="103">
        <f>'SKU3914 - SO 401.2  Veřej...'!P82</f>
        <v>0</v>
      </c>
      <c r="AV64" s="102">
        <f>'SKU3914 - SO 401.2  Veřej...'!J30</f>
        <v>0</v>
      </c>
      <c r="AW64" s="102">
        <f>'SKU3914 - SO 401.2  Veřej...'!J31</f>
        <v>0</v>
      </c>
      <c r="AX64" s="102">
        <f>'SKU3914 - SO 401.2  Veřej...'!J32</f>
        <v>0</v>
      </c>
      <c r="AY64" s="102">
        <f>'SKU3914 - SO 401.2  Veřej...'!J33</f>
        <v>0</v>
      </c>
      <c r="AZ64" s="102">
        <f>'SKU3914 - SO 401.2  Veřej...'!F30</f>
        <v>0</v>
      </c>
      <c r="BA64" s="102">
        <f>'SKU3914 - SO 401.2  Veřej...'!F31</f>
        <v>0</v>
      </c>
      <c r="BB64" s="102">
        <f>'SKU3914 - SO 401.2  Veřej...'!F32</f>
        <v>0</v>
      </c>
      <c r="BC64" s="102">
        <f>'SKU3914 - SO 401.2  Veřej...'!F33</f>
        <v>0</v>
      </c>
      <c r="BD64" s="104">
        <f>'SKU3914 - SO 401.2  Veřej...'!F34</f>
        <v>0</v>
      </c>
      <c r="BT64" s="105" t="s">
        <v>24</v>
      </c>
      <c r="BV64" s="105" t="s">
        <v>79</v>
      </c>
      <c r="BW64" s="105" t="s">
        <v>122</v>
      </c>
      <c r="BX64" s="105" t="s">
        <v>7</v>
      </c>
      <c r="CL64" s="105" t="s">
        <v>22</v>
      </c>
      <c r="CM64" s="105" t="s">
        <v>86</v>
      </c>
    </row>
    <row r="65" spans="1:91" s="5" customFormat="1" ht="16.5" customHeight="1">
      <c r="A65" s="95" t="s">
        <v>81</v>
      </c>
      <c r="B65" s="96"/>
      <c r="C65" s="97"/>
      <c r="D65" s="365" t="s">
        <v>123</v>
      </c>
      <c r="E65" s="365"/>
      <c r="F65" s="365"/>
      <c r="G65" s="365"/>
      <c r="H65" s="365"/>
      <c r="I65" s="98"/>
      <c r="J65" s="365" t="s">
        <v>124</v>
      </c>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3">
        <f>'SKU3915 - VON  SUS'!J27</f>
        <v>0</v>
      </c>
      <c r="AH65" s="364"/>
      <c r="AI65" s="364"/>
      <c r="AJ65" s="364"/>
      <c r="AK65" s="364"/>
      <c r="AL65" s="364"/>
      <c r="AM65" s="364"/>
      <c r="AN65" s="363">
        <f t="shared" si="0"/>
        <v>0</v>
      </c>
      <c r="AO65" s="364"/>
      <c r="AP65" s="364"/>
      <c r="AQ65" s="99" t="s">
        <v>84</v>
      </c>
      <c r="AR65" s="100"/>
      <c r="AS65" s="101">
        <v>0</v>
      </c>
      <c r="AT65" s="102">
        <f t="shared" si="1"/>
        <v>0</v>
      </c>
      <c r="AU65" s="103">
        <f>'SKU3915 - VON  SUS'!P81</f>
        <v>0</v>
      </c>
      <c r="AV65" s="102">
        <f>'SKU3915 - VON  SUS'!J30</f>
        <v>0</v>
      </c>
      <c r="AW65" s="102">
        <f>'SKU3915 - VON  SUS'!J31</f>
        <v>0</v>
      </c>
      <c r="AX65" s="102">
        <f>'SKU3915 - VON  SUS'!J32</f>
        <v>0</v>
      </c>
      <c r="AY65" s="102">
        <f>'SKU3915 - VON  SUS'!J33</f>
        <v>0</v>
      </c>
      <c r="AZ65" s="102">
        <f>'SKU3915 - VON  SUS'!F30</f>
        <v>0</v>
      </c>
      <c r="BA65" s="102">
        <f>'SKU3915 - VON  SUS'!F31</f>
        <v>0</v>
      </c>
      <c r="BB65" s="102">
        <f>'SKU3915 - VON  SUS'!F32</f>
        <v>0</v>
      </c>
      <c r="BC65" s="102">
        <f>'SKU3915 - VON  SUS'!F33</f>
        <v>0</v>
      </c>
      <c r="BD65" s="104">
        <f>'SKU3915 - VON  SUS'!F34</f>
        <v>0</v>
      </c>
      <c r="BT65" s="105" t="s">
        <v>24</v>
      </c>
      <c r="BV65" s="105" t="s">
        <v>79</v>
      </c>
      <c r="BW65" s="105" t="s">
        <v>125</v>
      </c>
      <c r="BX65" s="105" t="s">
        <v>7</v>
      </c>
      <c r="CL65" s="105" t="s">
        <v>22</v>
      </c>
      <c r="CM65" s="105" t="s">
        <v>86</v>
      </c>
    </row>
    <row r="66" spans="1:91" s="5" customFormat="1" ht="16.5" customHeight="1">
      <c r="A66" s="95" t="s">
        <v>81</v>
      </c>
      <c r="B66" s="96"/>
      <c r="C66" s="97"/>
      <c r="D66" s="365" t="s">
        <v>126</v>
      </c>
      <c r="E66" s="365"/>
      <c r="F66" s="365"/>
      <c r="G66" s="365"/>
      <c r="H66" s="365"/>
      <c r="I66" s="98"/>
      <c r="J66" s="365" t="s">
        <v>127</v>
      </c>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3">
        <f>'SKU3916 - VON obec'!J27</f>
        <v>0</v>
      </c>
      <c r="AH66" s="364"/>
      <c r="AI66" s="364"/>
      <c r="AJ66" s="364"/>
      <c r="AK66" s="364"/>
      <c r="AL66" s="364"/>
      <c r="AM66" s="364"/>
      <c r="AN66" s="363">
        <f t="shared" si="0"/>
        <v>0</v>
      </c>
      <c r="AO66" s="364"/>
      <c r="AP66" s="364"/>
      <c r="AQ66" s="99" t="s">
        <v>84</v>
      </c>
      <c r="AR66" s="100"/>
      <c r="AS66" s="106">
        <v>0</v>
      </c>
      <c r="AT66" s="107">
        <f t="shared" si="1"/>
        <v>0</v>
      </c>
      <c r="AU66" s="108">
        <f>'SKU3916 - VON obec'!P80</f>
        <v>0</v>
      </c>
      <c r="AV66" s="107">
        <f>'SKU3916 - VON obec'!J30</f>
        <v>0</v>
      </c>
      <c r="AW66" s="107">
        <f>'SKU3916 - VON obec'!J31</f>
        <v>0</v>
      </c>
      <c r="AX66" s="107">
        <f>'SKU3916 - VON obec'!J32</f>
        <v>0</v>
      </c>
      <c r="AY66" s="107">
        <f>'SKU3916 - VON obec'!J33</f>
        <v>0</v>
      </c>
      <c r="AZ66" s="107">
        <f>'SKU3916 - VON obec'!F30</f>
        <v>0</v>
      </c>
      <c r="BA66" s="107">
        <f>'SKU3916 - VON obec'!F31</f>
        <v>0</v>
      </c>
      <c r="BB66" s="107">
        <f>'SKU3916 - VON obec'!F32</f>
        <v>0</v>
      </c>
      <c r="BC66" s="107">
        <f>'SKU3916 - VON obec'!F33</f>
        <v>0</v>
      </c>
      <c r="BD66" s="109">
        <f>'SKU3916 - VON obec'!F34</f>
        <v>0</v>
      </c>
      <c r="BT66" s="105" t="s">
        <v>24</v>
      </c>
      <c r="BV66" s="105" t="s">
        <v>79</v>
      </c>
      <c r="BW66" s="105" t="s">
        <v>128</v>
      </c>
      <c r="BX66" s="105" t="s">
        <v>7</v>
      </c>
      <c r="CL66" s="105" t="s">
        <v>22</v>
      </c>
      <c r="CM66" s="105" t="s">
        <v>86</v>
      </c>
    </row>
    <row r="67" spans="2:44" s="1" customFormat="1" ht="30" customHeight="1">
      <c r="B67" s="40"/>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0"/>
    </row>
    <row r="68" spans="2:44" s="1" customFormat="1" ht="6.95" customHeight="1">
      <c r="B68" s="55"/>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60"/>
    </row>
  </sheetData>
  <sheetProtection algorithmName="SHA-512" hashValue="bsnacmzpHWwxmMYFhZGv6bZN5nFtSCBBwPXP3AtO3MX+TlnEFYgJTrVelTOKQGiibWFFAjkAlLdmWkSqPZHepg==" saltValue="PfrZ6dtpgeJ44x1RKFXLoJmztPigxs822zqrEcltNz9CNXl78YrRDP5ptgKgpqT6FiTv5t8RCBqvoBiDhq/p2Q==" spinCount="100000" sheet="1" objects="1" scenarios="1" formatColumns="0" formatRows="0"/>
  <mergeCells count="97">
    <mergeCell ref="AR2:BE2"/>
    <mergeCell ref="AN66:AP66"/>
    <mergeCell ref="AG66:AM66"/>
    <mergeCell ref="D66:H66"/>
    <mergeCell ref="J66:AF66"/>
    <mergeCell ref="AG51:AM51"/>
    <mergeCell ref="AN51:AP51"/>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KU3901 - SO 101a  Komuni...'!C2" display="/"/>
    <hyperlink ref="A53" location="'SKU3902 - SO 101b  Komuni...'!C2" display="/"/>
    <hyperlink ref="A54" location="'SKU3903 - SO 101c  Komuni...'!C2" display="/"/>
    <hyperlink ref="A55" location="'SKU3904 - SO 102a Chodník...'!C2" display="/"/>
    <hyperlink ref="A56" location="'SKU3905 - SO102b Chodníky...'!C2" display="/"/>
    <hyperlink ref="A57" location="'SKU3906 - SO 102c Chodník...'!C2" display="/"/>
    <hyperlink ref="A58" location="'SKU3908 - SO 103 Úprava k...'!C2" display="/"/>
    <hyperlink ref="A59" location="'SKU3909 - SO 301.1  Dešťo...'!C2" display="/"/>
    <hyperlink ref="A60" location="'SKU3910 - SO 301.2  Dešťo...'!C2" display="/"/>
    <hyperlink ref="A61" location="'SKU3911 - SO 302 Dešťové ...'!C2" display="/"/>
    <hyperlink ref="A62" location="'SKU3912 - SO 302 Dešťové ...'!C2" display="/"/>
    <hyperlink ref="A63" location="'SKU3913 - SO 401.1  Veřej...'!C2" display="/"/>
    <hyperlink ref="A64" location="'SKU3914 - SO 401.2  Veřej...'!C2" display="/"/>
    <hyperlink ref="A65" location="'SKU3915 - VON  SUS'!C2" display="/"/>
    <hyperlink ref="A66" location="'SKU3916 - VON obec'!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110</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1723</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ROUND(SUM(BE87:BE278),2)</f>
        <v>0</v>
      </c>
      <c r="G30" s="41"/>
      <c r="H30" s="41"/>
      <c r="I30" s="130">
        <v>0.21</v>
      </c>
      <c r="J30" s="129">
        <f>ROUND(ROUND((SUM(BE87:BE278)),2)*I30,2)</f>
        <v>0</v>
      </c>
      <c r="K30" s="44"/>
    </row>
    <row r="31" spans="2:11" s="1" customFormat="1" ht="14.45" customHeight="1">
      <c r="B31" s="40"/>
      <c r="C31" s="41"/>
      <c r="D31" s="41"/>
      <c r="E31" s="48" t="s">
        <v>49</v>
      </c>
      <c r="F31" s="129">
        <f>ROUND(SUM(BF87:BF278),2)</f>
        <v>0</v>
      </c>
      <c r="G31" s="41"/>
      <c r="H31" s="41"/>
      <c r="I31" s="130">
        <v>0.15</v>
      </c>
      <c r="J31" s="129">
        <f>ROUND(ROUND((SUM(BF87:BF278)),2)*I31,2)</f>
        <v>0</v>
      </c>
      <c r="K31" s="44"/>
    </row>
    <row r="32" spans="2:11" s="1" customFormat="1" ht="14.45" customHeight="1" hidden="1">
      <c r="B32" s="40"/>
      <c r="C32" s="41"/>
      <c r="D32" s="41"/>
      <c r="E32" s="48" t="s">
        <v>50</v>
      </c>
      <c r="F32" s="129">
        <f>ROUND(SUM(BG87:BG278),2)</f>
        <v>0</v>
      </c>
      <c r="G32" s="41"/>
      <c r="H32" s="41"/>
      <c r="I32" s="130">
        <v>0.21</v>
      </c>
      <c r="J32" s="129">
        <v>0</v>
      </c>
      <c r="K32" s="44"/>
    </row>
    <row r="33" spans="2:11" s="1" customFormat="1" ht="14.45" customHeight="1" hidden="1">
      <c r="B33" s="40"/>
      <c r="C33" s="41"/>
      <c r="D33" s="41"/>
      <c r="E33" s="48" t="s">
        <v>51</v>
      </c>
      <c r="F33" s="129">
        <f>ROUND(SUM(BH87:BH278),2)</f>
        <v>0</v>
      </c>
      <c r="G33" s="41"/>
      <c r="H33" s="41"/>
      <c r="I33" s="130">
        <v>0.15</v>
      </c>
      <c r="J33" s="129">
        <v>0</v>
      </c>
      <c r="K33" s="44"/>
    </row>
    <row r="34" spans="2:11" s="1" customFormat="1" ht="14.45" customHeight="1" hidden="1">
      <c r="B34" s="40"/>
      <c r="C34" s="41"/>
      <c r="D34" s="41"/>
      <c r="E34" s="48" t="s">
        <v>52</v>
      </c>
      <c r="F34" s="129">
        <f>ROUND(SUM(BI87:BI278),2)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SKU3910 - SO 301.2  Dešťová kanalizace  2. etapa</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J87</f>
        <v>0</v>
      </c>
      <c r="K56" s="44"/>
      <c r="AU56" s="23" t="s">
        <v>141</v>
      </c>
    </row>
    <row r="57" spans="2:11" s="7" customFormat="1" ht="24.95" customHeight="1">
      <c r="B57" s="148"/>
      <c r="C57" s="149"/>
      <c r="D57" s="150" t="s">
        <v>142</v>
      </c>
      <c r="E57" s="151"/>
      <c r="F57" s="151"/>
      <c r="G57" s="151"/>
      <c r="H57" s="151"/>
      <c r="I57" s="152"/>
      <c r="J57" s="153">
        <f>J88</f>
        <v>0</v>
      </c>
      <c r="K57" s="154"/>
    </row>
    <row r="58" spans="2:11" s="8" customFormat="1" ht="19.9" customHeight="1">
      <c r="B58" s="155"/>
      <c r="C58" s="156"/>
      <c r="D58" s="157" t="s">
        <v>143</v>
      </c>
      <c r="E58" s="158"/>
      <c r="F58" s="158"/>
      <c r="G58" s="158"/>
      <c r="H58" s="158"/>
      <c r="I58" s="159"/>
      <c r="J58" s="160">
        <f>J89</f>
        <v>0</v>
      </c>
      <c r="K58" s="161"/>
    </row>
    <row r="59" spans="2:11" s="8" customFormat="1" ht="19.9" customHeight="1">
      <c r="B59" s="155"/>
      <c r="C59" s="156"/>
      <c r="D59" s="157" t="s">
        <v>144</v>
      </c>
      <c r="E59" s="158"/>
      <c r="F59" s="158"/>
      <c r="G59" s="158"/>
      <c r="H59" s="158"/>
      <c r="I59" s="159"/>
      <c r="J59" s="160">
        <f>J150</f>
        <v>0</v>
      </c>
      <c r="K59" s="161"/>
    </row>
    <row r="60" spans="2:11" s="8" customFormat="1" ht="19.9" customHeight="1">
      <c r="B60" s="155"/>
      <c r="C60" s="156"/>
      <c r="D60" s="157" t="s">
        <v>145</v>
      </c>
      <c r="E60" s="158"/>
      <c r="F60" s="158"/>
      <c r="G60" s="158"/>
      <c r="H60" s="158"/>
      <c r="I60" s="159"/>
      <c r="J60" s="160">
        <f>J155</f>
        <v>0</v>
      </c>
      <c r="K60" s="161"/>
    </row>
    <row r="61" spans="2:11" s="8" customFormat="1" ht="19.9" customHeight="1">
      <c r="B61" s="155"/>
      <c r="C61" s="156"/>
      <c r="D61" s="157" t="s">
        <v>146</v>
      </c>
      <c r="E61" s="158"/>
      <c r="F61" s="158"/>
      <c r="G61" s="158"/>
      <c r="H61" s="158"/>
      <c r="I61" s="159"/>
      <c r="J61" s="160">
        <f>J162</f>
        <v>0</v>
      </c>
      <c r="K61" s="161"/>
    </row>
    <row r="62" spans="2:11" s="8" customFormat="1" ht="19.9" customHeight="1">
      <c r="B62" s="155"/>
      <c r="C62" s="156"/>
      <c r="D62" s="157" t="s">
        <v>148</v>
      </c>
      <c r="E62" s="158"/>
      <c r="F62" s="158"/>
      <c r="G62" s="158"/>
      <c r="H62" s="158"/>
      <c r="I62" s="159"/>
      <c r="J62" s="160">
        <f>J183</f>
        <v>0</v>
      </c>
      <c r="K62" s="161"/>
    </row>
    <row r="63" spans="2:11" s="8" customFormat="1" ht="19.9" customHeight="1">
      <c r="B63" s="155"/>
      <c r="C63" s="156"/>
      <c r="D63" s="157" t="s">
        <v>149</v>
      </c>
      <c r="E63" s="158"/>
      <c r="F63" s="158"/>
      <c r="G63" s="158"/>
      <c r="H63" s="158"/>
      <c r="I63" s="159"/>
      <c r="J63" s="160">
        <f>J249</f>
        <v>0</v>
      </c>
      <c r="K63" s="161"/>
    </row>
    <row r="64" spans="2:11" s="8" customFormat="1" ht="19.9" customHeight="1">
      <c r="B64" s="155"/>
      <c r="C64" s="156"/>
      <c r="D64" s="157" t="s">
        <v>150</v>
      </c>
      <c r="E64" s="158"/>
      <c r="F64" s="158"/>
      <c r="G64" s="158"/>
      <c r="H64" s="158"/>
      <c r="I64" s="159"/>
      <c r="J64" s="160">
        <f>J266</f>
        <v>0</v>
      </c>
      <c r="K64" s="161"/>
    </row>
    <row r="65" spans="2:11" s="8" customFormat="1" ht="19.9" customHeight="1">
      <c r="B65" s="155"/>
      <c r="C65" s="156"/>
      <c r="D65" s="157" t="s">
        <v>151</v>
      </c>
      <c r="E65" s="158"/>
      <c r="F65" s="158"/>
      <c r="G65" s="158"/>
      <c r="H65" s="158"/>
      <c r="I65" s="159"/>
      <c r="J65" s="160">
        <f>J273</f>
        <v>0</v>
      </c>
      <c r="K65" s="161"/>
    </row>
    <row r="66" spans="2:11" s="7" customFormat="1" ht="24.95" customHeight="1">
      <c r="B66" s="148"/>
      <c r="C66" s="149"/>
      <c r="D66" s="150" t="s">
        <v>1504</v>
      </c>
      <c r="E66" s="151"/>
      <c r="F66" s="151"/>
      <c r="G66" s="151"/>
      <c r="H66" s="151"/>
      <c r="I66" s="152"/>
      <c r="J66" s="153">
        <f>J275</f>
        <v>0</v>
      </c>
      <c r="K66" s="154"/>
    </row>
    <row r="67" spans="2:11" s="8" customFormat="1" ht="19.9" customHeight="1">
      <c r="B67" s="155"/>
      <c r="C67" s="156"/>
      <c r="D67" s="157" t="s">
        <v>1505</v>
      </c>
      <c r="E67" s="158"/>
      <c r="F67" s="158"/>
      <c r="G67" s="158"/>
      <c r="H67" s="158"/>
      <c r="I67" s="159"/>
      <c r="J67" s="160">
        <f>J276</f>
        <v>0</v>
      </c>
      <c r="K67" s="161"/>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152</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16.5" customHeight="1">
      <c r="B77" s="40"/>
      <c r="C77" s="62"/>
      <c r="D77" s="62"/>
      <c r="E77" s="374" t="str">
        <f>E7</f>
        <v>II/145 a II/190 průtah Hartmanice</v>
      </c>
      <c r="F77" s="375"/>
      <c r="G77" s="375"/>
      <c r="H77" s="375"/>
      <c r="I77" s="162"/>
      <c r="J77" s="62"/>
      <c r="K77" s="62"/>
      <c r="L77" s="60"/>
    </row>
    <row r="78" spans="2:12" s="1" customFormat="1" ht="14.45" customHeight="1">
      <c r="B78" s="40"/>
      <c r="C78" s="64" t="s">
        <v>135</v>
      </c>
      <c r="D78" s="62"/>
      <c r="E78" s="62"/>
      <c r="F78" s="62"/>
      <c r="G78" s="62"/>
      <c r="H78" s="62"/>
      <c r="I78" s="162"/>
      <c r="J78" s="62"/>
      <c r="K78" s="62"/>
      <c r="L78" s="60"/>
    </row>
    <row r="79" spans="2:12" s="1" customFormat="1" ht="17.25" customHeight="1">
      <c r="B79" s="40"/>
      <c r="C79" s="62"/>
      <c r="D79" s="62"/>
      <c r="E79" s="349" t="str">
        <f>E9</f>
        <v>SKU3910 - SO 301.2  Dešťová kanalizace  2. etapa</v>
      </c>
      <c r="F79" s="376"/>
      <c r="G79" s="376"/>
      <c r="H79" s="376"/>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25</v>
      </c>
      <c r="D81" s="62"/>
      <c r="E81" s="62"/>
      <c r="F81" s="163" t="str">
        <f>F12</f>
        <v xml:space="preserve"> </v>
      </c>
      <c r="G81" s="62"/>
      <c r="H81" s="62"/>
      <c r="I81" s="164" t="s">
        <v>27</v>
      </c>
      <c r="J81" s="72" t="str">
        <f>IF(J12="","",J12)</f>
        <v>15. 11. 2016</v>
      </c>
      <c r="K81" s="62"/>
      <c r="L81" s="60"/>
    </row>
    <row r="82" spans="2:12" s="1" customFormat="1" ht="6.95" customHeight="1">
      <c r="B82" s="40"/>
      <c r="C82" s="62"/>
      <c r="D82" s="62"/>
      <c r="E82" s="62"/>
      <c r="F82" s="62"/>
      <c r="G82" s="62"/>
      <c r="H82" s="62"/>
      <c r="I82" s="162"/>
      <c r="J82" s="62"/>
      <c r="K82" s="62"/>
      <c r="L82" s="60"/>
    </row>
    <row r="83" spans="2:12" s="1" customFormat="1" ht="13.5">
      <c r="B83" s="40"/>
      <c r="C83" s="64" t="s">
        <v>31</v>
      </c>
      <c r="D83" s="62"/>
      <c r="E83" s="62"/>
      <c r="F83" s="163" t="str">
        <f>E15</f>
        <v>SÚS Plzeňského kraje</v>
      </c>
      <c r="G83" s="62"/>
      <c r="H83" s="62"/>
      <c r="I83" s="164" t="s">
        <v>37</v>
      </c>
      <c r="J83" s="163" t="str">
        <f>E21</f>
        <v>Projekční kancelář Ing.Škubalová</v>
      </c>
      <c r="K83" s="62"/>
      <c r="L83" s="60"/>
    </row>
    <row r="84" spans="2:12" s="1" customFormat="1" ht="14.45" customHeight="1">
      <c r="B84" s="40"/>
      <c r="C84" s="64" t="s">
        <v>35</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153</v>
      </c>
      <c r="D86" s="167" t="s">
        <v>62</v>
      </c>
      <c r="E86" s="167" t="s">
        <v>58</v>
      </c>
      <c r="F86" s="167" t="s">
        <v>154</v>
      </c>
      <c r="G86" s="167" t="s">
        <v>155</v>
      </c>
      <c r="H86" s="167" t="s">
        <v>156</v>
      </c>
      <c r="I86" s="168" t="s">
        <v>157</v>
      </c>
      <c r="J86" s="167" t="s">
        <v>139</v>
      </c>
      <c r="K86" s="169" t="s">
        <v>158</v>
      </c>
      <c r="L86" s="170"/>
      <c r="M86" s="80" t="s">
        <v>159</v>
      </c>
      <c r="N86" s="81" t="s">
        <v>47</v>
      </c>
      <c r="O86" s="81" t="s">
        <v>160</v>
      </c>
      <c r="P86" s="81" t="s">
        <v>161</v>
      </c>
      <c r="Q86" s="81" t="s">
        <v>162</v>
      </c>
      <c r="R86" s="81" t="s">
        <v>163</v>
      </c>
      <c r="S86" s="81" t="s">
        <v>164</v>
      </c>
      <c r="T86" s="82" t="s">
        <v>165</v>
      </c>
    </row>
    <row r="87" spans="2:63" s="1" customFormat="1" ht="29.25" customHeight="1">
      <c r="B87" s="40"/>
      <c r="C87" s="86" t="s">
        <v>140</v>
      </c>
      <c r="D87" s="62"/>
      <c r="E87" s="62"/>
      <c r="F87" s="62"/>
      <c r="G87" s="62"/>
      <c r="H87" s="62"/>
      <c r="I87" s="162"/>
      <c r="J87" s="171">
        <f>BK87</f>
        <v>0</v>
      </c>
      <c r="K87" s="62"/>
      <c r="L87" s="60"/>
      <c r="M87" s="83"/>
      <c r="N87" s="84"/>
      <c r="O87" s="84"/>
      <c r="P87" s="172">
        <f>P88+P275</f>
        <v>0</v>
      </c>
      <c r="Q87" s="84"/>
      <c r="R87" s="172">
        <f>R88+R275</f>
        <v>2241.18317768</v>
      </c>
      <c r="S87" s="84"/>
      <c r="T87" s="173">
        <f>T88+T275</f>
        <v>63.460800000000006</v>
      </c>
      <c r="AT87" s="23" t="s">
        <v>76</v>
      </c>
      <c r="AU87" s="23" t="s">
        <v>141</v>
      </c>
      <c r="BK87" s="174">
        <f>BK88+BK275</f>
        <v>0</v>
      </c>
    </row>
    <row r="88" spans="2:63" s="10" customFormat="1" ht="37.35" customHeight="1">
      <c r="B88" s="175"/>
      <c r="C88" s="176"/>
      <c r="D88" s="177" t="s">
        <v>76</v>
      </c>
      <c r="E88" s="178" t="s">
        <v>166</v>
      </c>
      <c r="F88" s="178" t="s">
        <v>167</v>
      </c>
      <c r="G88" s="176"/>
      <c r="H88" s="176"/>
      <c r="I88" s="179"/>
      <c r="J88" s="180">
        <f>BK88</f>
        <v>0</v>
      </c>
      <c r="K88" s="176"/>
      <c r="L88" s="181"/>
      <c r="M88" s="182"/>
      <c r="N88" s="183"/>
      <c r="O88" s="183"/>
      <c r="P88" s="184">
        <f>P89+P150+P155+P162+P183+P249+P266+P273</f>
        <v>0</v>
      </c>
      <c r="Q88" s="183"/>
      <c r="R88" s="184">
        <f>R89+R150+R155+R162+R183+R249+R266+R273</f>
        <v>2241.18317768</v>
      </c>
      <c r="S88" s="183"/>
      <c r="T88" s="185">
        <f>T89+T150+T155+T162+T183+T249+T266+T273</f>
        <v>63.460800000000006</v>
      </c>
      <c r="AR88" s="186" t="s">
        <v>24</v>
      </c>
      <c r="AT88" s="187" t="s">
        <v>76</v>
      </c>
      <c r="AU88" s="187" t="s">
        <v>77</v>
      </c>
      <c r="AY88" s="186" t="s">
        <v>168</v>
      </c>
      <c r="BK88" s="188">
        <f>BK89+BK150+BK155+BK162+BK183+BK249+BK266+BK273</f>
        <v>0</v>
      </c>
    </row>
    <row r="89" spans="2:63" s="10" customFormat="1" ht="19.9" customHeight="1">
      <c r="B89" s="175"/>
      <c r="C89" s="176"/>
      <c r="D89" s="177" t="s">
        <v>76</v>
      </c>
      <c r="E89" s="189" t="s">
        <v>24</v>
      </c>
      <c r="F89" s="189" t="s">
        <v>169</v>
      </c>
      <c r="G89" s="176"/>
      <c r="H89" s="176"/>
      <c r="I89" s="179"/>
      <c r="J89" s="190">
        <f>BK89</f>
        <v>0</v>
      </c>
      <c r="K89" s="176"/>
      <c r="L89" s="181"/>
      <c r="M89" s="182"/>
      <c r="N89" s="183"/>
      <c r="O89" s="183"/>
      <c r="P89" s="184">
        <f>SUM(P90:P149)</f>
        <v>0</v>
      </c>
      <c r="Q89" s="183"/>
      <c r="R89" s="184">
        <f>SUM(R90:R149)</f>
        <v>2131.97535396</v>
      </c>
      <c r="S89" s="183"/>
      <c r="T89" s="185">
        <f>SUM(T90:T149)</f>
        <v>0</v>
      </c>
      <c r="AR89" s="186" t="s">
        <v>24</v>
      </c>
      <c r="AT89" s="187" t="s">
        <v>76</v>
      </c>
      <c r="AU89" s="187" t="s">
        <v>24</v>
      </c>
      <c r="AY89" s="186" t="s">
        <v>168</v>
      </c>
      <c r="BK89" s="188">
        <f>SUM(BK90:BK149)</f>
        <v>0</v>
      </c>
    </row>
    <row r="90" spans="2:65" s="1" customFormat="1" ht="16.5" customHeight="1">
      <c r="B90" s="40"/>
      <c r="C90" s="191" t="s">
        <v>24</v>
      </c>
      <c r="D90" s="191" t="s">
        <v>170</v>
      </c>
      <c r="E90" s="192" t="s">
        <v>1506</v>
      </c>
      <c r="F90" s="193" t="s">
        <v>1507</v>
      </c>
      <c r="G90" s="194" t="s">
        <v>396</v>
      </c>
      <c r="H90" s="195">
        <v>6</v>
      </c>
      <c r="I90" s="196"/>
      <c r="J90" s="197">
        <f>ROUND(I90*H90,2)</f>
        <v>0</v>
      </c>
      <c r="K90" s="193" t="s">
        <v>22</v>
      </c>
      <c r="L90" s="60"/>
      <c r="M90" s="198" t="s">
        <v>22</v>
      </c>
      <c r="N90" s="199" t="s">
        <v>48</v>
      </c>
      <c r="O90" s="41"/>
      <c r="P90" s="200">
        <f>O90*H90</f>
        <v>0</v>
      </c>
      <c r="Q90" s="200">
        <v>0</v>
      </c>
      <c r="R90" s="200">
        <f>Q90*H90</f>
        <v>0</v>
      </c>
      <c r="S90" s="200">
        <v>0</v>
      </c>
      <c r="T90" s="201">
        <f>S90*H90</f>
        <v>0</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1508</v>
      </c>
    </row>
    <row r="91" spans="2:65" s="1" customFormat="1" ht="16.5" customHeight="1">
      <c r="B91" s="40"/>
      <c r="C91" s="191" t="s">
        <v>86</v>
      </c>
      <c r="D91" s="191" t="s">
        <v>170</v>
      </c>
      <c r="E91" s="192" t="s">
        <v>1509</v>
      </c>
      <c r="F91" s="193" t="s">
        <v>1510</v>
      </c>
      <c r="G91" s="194" t="s">
        <v>396</v>
      </c>
      <c r="H91" s="195">
        <v>1</v>
      </c>
      <c r="I91" s="196"/>
      <c r="J91" s="197">
        <f>ROUND(I91*H91,2)</f>
        <v>0</v>
      </c>
      <c r="K91" s="193" t="s">
        <v>22</v>
      </c>
      <c r="L91" s="60"/>
      <c r="M91" s="198" t="s">
        <v>22</v>
      </c>
      <c r="N91" s="199" t="s">
        <v>48</v>
      </c>
      <c r="O91" s="41"/>
      <c r="P91" s="200">
        <f>O91*H91</f>
        <v>0</v>
      </c>
      <c r="Q91" s="200">
        <v>0</v>
      </c>
      <c r="R91" s="200">
        <f>Q91*H91</f>
        <v>0</v>
      </c>
      <c r="S91" s="200">
        <v>0</v>
      </c>
      <c r="T91" s="201">
        <f>S91*H91</f>
        <v>0</v>
      </c>
      <c r="AR91" s="23" t="s">
        <v>175</v>
      </c>
      <c r="AT91" s="23" t="s">
        <v>170</v>
      </c>
      <c r="AU91" s="23" t="s">
        <v>86</v>
      </c>
      <c r="AY91" s="23" t="s">
        <v>168</v>
      </c>
      <c r="BE91" s="202">
        <f>IF(N91="základní",J91,0)</f>
        <v>0</v>
      </c>
      <c r="BF91" s="202">
        <f>IF(N91="snížená",J91,0)</f>
        <v>0</v>
      </c>
      <c r="BG91" s="202">
        <f>IF(N91="zákl. přenesená",J91,0)</f>
        <v>0</v>
      </c>
      <c r="BH91" s="202">
        <f>IF(N91="sníž. přenesená",J91,0)</f>
        <v>0</v>
      </c>
      <c r="BI91" s="202">
        <f>IF(N91="nulová",J91,0)</f>
        <v>0</v>
      </c>
      <c r="BJ91" s="23" t="s">
        <v>24</v>
      </c>
      <c r="BK91" s="202">
        <f>ROUND(I91*H91,2)</f>
        <v>0</v>
      </c>
      <c r="BL91" s="23" t="s">
        <v>175</v>
      </c>
      <c r="BM91" s="23" t="s">
        <v>1511</v>
      </c>
    </row>
    <row r="92" spans="2:65" s="1" customFormat="1" ht="16.5" customHeight="1">
      <c r="B92" s="40"/>
      <c r="C92" s="191" t="s">
        <v>187</v>
      </c>
      <c r="D92" s="191" t="s">
        <v>170</v>
      </c>
      <c r="E92" s="192" t="s">
        <v>1512</v>
      </c>
      <c r="F92" s="193" t="s">
        <v>1513</v>
      </c>
      <c r="G92" s="194" t="s">
        <v>294</v>
      </c>
      <c r="H92" s="195">
        <v>7.8</v>
      </c>
      <c r="I92" s="196"/>
      <c r="J92" s="197">
        <f>ROUND(I92*H92,2)</f>
        <v>0</v>
      </c>
      <c r="K92" s="193" t="s">
        <v>174</v>
      </c>
      <c r="L92" s="60"/>
      <c r="M92" s="198" t="s">
        <v>22</v>
      </c>
      <c r="N92" s="199" t="s">
        <v>48</v>
      </c>
      <c r="O92" s="41"/>
      <c r="P92" s="200">
        <f>O92*H92</f>
        <v>0</v>
      </c>
      <c r="Q92" s="200">
        <v>0.00868</v>
      </c>
      <c r="R92" s="200">
        <f>Q92*H92</f>
        <v>0.067704</v>
      </c>
      <c r="S92" s="200">
        <v>0</v>
      </c>
      <c r="T92" s="201">
        <f>S92*H92</f>
        <v>0</v>
      </c>
      <c r="AR92" s="23" t="s">
        <v>175</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175</v>
      </c>
      <c r="BM92" s="23" t="s">
        <v>1514</v>
      </c>
    </row>
    <row r="93" spans="2:51" s="11" customFormat="1" ht="13.5">
      <c r="B93" s="206"/>
      <c r="C93" s="207"/>
      <c r="D93" s="203" t="s">
        <v>179</v>
      </c>
      <c r="E93" s="208" t="s">
        <v>22</v>
      </c>
      <c r="F93" s="209" t="s">
        <v>1724</v>
      </c>
      <c r="G93" s="207"/>
      <c r="H93" s="210">
        <v>7.8</v>
      </c>
      <c r="I93" s="211"/>
      <c r="J93" s="207"/>
      <c r="K93" s="207"/>
      <c r="L93" s="212"/>
      <c r="M93" s="213"/>
      <c r="N93" s="214"/>
      <c r="O93" s="214"/>
      <c r="P93" s="214"/>
      <c r="Q93" s="214"/>
      <c r="R93" s="214"/>
      <c r="S93" s="214"/>
      <c r="T93" s="215"/>
      <c r="AT93" s="216" t="s">
        <v>179</v>
      </c>
      <c r="AU93" s="216" t="s">
        <v>86</v>
      </c>
      <c r="AV93" s="11" t="s">
        <v>86</v>
      </c>
      <c r="AW93" s="11" t="s">
        <v>41</v>
      </c>
      <c r="AX93" s="11" t="s">
        <v>77</v>
      </c>
      <c r="AY93" s="216" t="s">
        <v>168</v>
      </c>
    </row>
    <row r="94" spans="2:51" s="13" customFormat="1" ht="13.5">
      <c r="B94" s="227"/>
      <c r="C94" s="228"/>
      <c r="D94" s="203" t="s">
        <v>179</v>
      </c>
      <c r="E94" s="229" t="s">
        <v>22</v>
      </c>
      <c r="F94" s="230" t="s">
        <v>182</v>
      </c>
      <c r="G94" s="228"/>
      <c r="H94" s="231">
        <v>7.8</v>
      </c>
      <c r="I94" s="232"/>
      <c r="J94" s="228"/>
      <c r="K94" s="228"/>
      <c r="L94" s="233"/>
      <c r="M94" s="234"/>
      <c r="N94" s="235"/>
      <c r="O94" s="235"/>
      <c r="P94" s="235"/>
      <c r="Q94" s="235"/>
      <c r="R94" s="235"/>
      <c r="S94" s="235"/>
      <c r="T94" s="236"/>
      <c r="AT94" s="237" t="s">
        <v>179</v>
      </c>
      <c r="AU94" s="237" t="s">
        <v>86</v>
      </c>
      <c r="AV94" s="13" t="s">
        <v>175</v>
      </c>
      <c r="AW94" s="13" t="s">
        <v>41</v>
      </c>
      <c r="AX94" s="13" t="s">
        <v>24</v>
      </c>
      <c r="AY94" s="237" t="s">
        <v>168</v>
      </c>
    </row>
    <row r="95" spans="2:65" s="1" customFormat="1" ht="16.5" customHeight="1">
      <c r="B95" s="40"/>
      <c r="C95" s="191" t="s">
        <v>175</v>
      </c>
      <c r="D95" s="191" t="s">
        <v>170</v>
      </c>
      <c r="E95" s="192" t="s">
        <v>1516</v>
      </c>
      <c r="F95" s="193" t="s">
        <v>1517</v>
      </c>
      <c r="G95" s="194" t="s">
        <v>294</v>
      </c>
      <c r="H95" s="195">
        <v>14.3</v>
      </c>
      <c r="I95" s="196"/>
      <c r="J95" s="197">
        <f>ROUND(I95*H95,2)</f>
        <v>0</v>
      </c>
      <c r="K95" s="193" t="s">
        <v>174</v>
      </c>
      <c r="L95" s="60"/>
      <c r="M95" s="198" t="s">
        <v>22</v>
      </c>
      <c r="N95" s="199" t="s">
        <v>48</v>
      </c>
      <c r="O95" s="41"/>
      <c r="P95" s="200">
        <f>O95*H95</f>
        <v>0</v>
      </c>
      <c r="Q95" s="200">
        <v>0.0369</v>
      </c>
      <c r="R95" s="200">
        <f>Q95*H95</f>
        <v>0.5276700000000001</v>
      </c>
      <c r="S95" s="200">
        <v>0</v>
      </c>
      <c r="T95" s="201">
        <f>S95*H95</f>
        <v>0</v>
      </c>
      <c r="AR95" s="23" t="s">
        <v>175</v>
      </c>
      <c r="AT95" s="23" t="s">
        <v>170</v>
      </c>
      <c r="AU95" s="23" t="s">
        <v>86</v>
      </c>
      <c r="AY95" s="23" t="s">
        <v>168</v>
      </c>
      <c r="BE95" s="202">
        <f>IF(N95="základní",J95,0)</f>
        <v>0</v>
      </c>
      <c r="BF95" s="202">
        <f>IF(N95="snížená",J95,0)</f>
        <v>0</v>
      </c>
      <c r="BG95" s="202">
        <f>IF(N95="zákl. přenesená",J95,0)</f>
        <v>0</v>
      </c>
      <c r="BH95" s="202">
        <f>IF(N95="sníž. přenesená",J95,0)</f>
        <v>0</v>
      </c>
      <c r="BI95" s="202">
        <f>IF(N95="nulová",J95,0)</f>
        <v>0</v>
      </c>
      <c r="BJ95" s="23" t="s">
        <v>24</v>
      </c>
      <c r="BK95" s="202">
        <f>ROUND(I95*H95,2)</f>
        <v>0</v>
      </c>
      <c r="BL95" s="23" t="s">
        <v>175</v>
      </c>
      <c r="BM95" s="23" t="s">
        <v>1518</v>
      </c>
    </row>
    <row r="96" spans="2:51" s="11" customFormat="1" ht="13.5">
      <c r="B96" s="206"/>
      <c r="C96" s="207"/>
      <c r="D96" s="203" t="s">
        <v>179</v>
      </c>
      <c r="E96" s="208" t="s">
        <v>22</v>
      </c>
      <c r="F96" s="209" t="s">
        <v>1725</v>
      </c>
      <c r="G96" s="207"/>
      <c r="H96" s="210">
        <v>14.3</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51" s="13" customFormat="1" ht="13.5">
      <c r="B97" s="227"/>
      <c r="C97" s="228"/>
      <c r="D97" s="203" t="s">
        <v>179</v>
      </c>
      <c r="E97" s="229" t="s">
        <v>22</v>
      </c>
      <c r="F97" s="230" t="s">
        <v>182</v>
      </c>
      <c r="G97" s="228"/>
      <c r="H97" s="231">
        <v>14.3</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195</v>
      </c>
      <c r="D98" s="191" t="s">
        <v>170</v>
      </c>
      <c r="E98" s="192" t="s">
        <v>1520</v>
      </c>
      <c r="F98" s="193" t="s">
        <v>1521</v>
      </c>
      <c r="G98" s="194" t="s">
        <v>198</v>
      </c>
      <c r="H98" s="195">
        <v>79.56</v>
      </c>
      <c r="I98" s="196"/>
      <c r="J98" s="197">
        <f>ROUND(I98*H98,2)</f>
        <v>0</v>
      </c>
      <c r="K98" s="193" t="s">
        <v>174</v>
      </c>
      <c r="L98" s="60"/>
      <c r="M98" s="198" t="s">
        <v>22</v>
      </c>
      <c r="N98" s="199" t="s">
        <v>48</v>
      </c>
      <c r="O98" s="41"/>
      <c r="P98" s="200">
        <f>O98*H98</f>
        <v>0</v>
      </c>
      <c r="Q98" s="200">
        <v>0</v>
      </c>
      <c r="R98" s="200">
        <f>Q98*H98</f>
        <v>0</v>
      </c>
      <c r="S98" s="200">
        <v>0</v>
      </c>
      <c r="T98" s="201">
        <f>S98*H98</f>
        <v>0</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1522</v>
      </c>
    </row>
    <row r="99" spans="2:51" s="11" customFormat="1" ht="13.5">
      <c r="B99" s="206"/>
      <c r="C99" s="207"/>
      <c r="D99" s="203" t="s">
        <v>179</v>
      </c>
      <c r="E99" s="208" t="s">
        <v>22</v>
      </c>
      <c r="F99" s="209" t="s">
        <v>1726</v>
      </c>
      <c r="G99" s="207"/>
      <c r="H99" s="210">
        <v>79.56</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51" s="13" customFormat="1" ht="13.5">
      <c r="B100" s="227"/>
      <c r="C100" s="228"/>
      <c r="D100" s="203" t="s">
        <v>179</v>
      </c>
      <c r="E100" s="229" t="s">
        <v>22</v>
      </c>
      <c r="F100" s="230" t="s">
        <v>182</v>
      </c>
      <c r="G100" s="228"/>
      <c r="H100" s="231">
        <v>79.56</v>
      </c>
      <c r="I100" s="232"/>
      <c r="J100" s="228"/>
      <c r="K100" s="228"/>
      <c r="L100" s="233"/>
      <c r="M100" s="234"/>
      <c r="N100" s="235"/>
      <c r="O100" s="235"/>
      <c r="P100" s="235"/>
      <c r="Q100" s="235"/>
      <c r="R100" s="235"/>
      <c r="S100" s="235"/>
      <c r="T100" s="236"/>
      <c r="AT100" s="237" t="s">
        <v>179</v>
      </c>
      <c r="AU100" s="237" t="s">
        <v>86</v>
      </c>
      <c r="AV100" s="13" t="s">
        <v>175</v>
      </c>
      <c r="AW100" s="13" t="s">
        <v>41</v>
      </c>
      <c r="AX100" s="13" t="s">
        <v>24</v>
      </c>
      <c r="AY100" s="237" t="s">
        <v>168</v>
      </c>
    </row>
    <row r="101" spans="2:65" s="1" customFormat="1" ht="16.5" customHeight="1">
      <c r="B101" s="40"/>
      <c r="C101" s="191" t="s">
        <v>201</v>
      </c>
      <c r="D101" s="191" t="s">
        <v>170</v>
      </c>
      <c r="E101" s="192" t="s">
        <v>1524</v>
      </c>
      <c r="F101" s="193" t="s">
        <v>1525</v>
      </c>
      <c r="G101" s="194" t="s">
        <v>198</v>
      </c>
      <c r="H101" s="195">
        <v>1026.12</v>
      </c>
      <c r="I101" s="196"/>
      <c r="J101" s="197">
        <f>ROUND(I101*H101,2)</f>
        <v>0</v>
      </c>
      <c r="K101" s="193" t="s">
        <v>174</v>
      </c>
      <c r="L101" s="60"/>
      <c r="M101" s="198" t="s">
        <v>22</v>
      </c>
      <c r="N101" s="199" t="s">
        <v>48</v>
      </c>
      <c r="O101" s="41"/>
      <c r="P101" s="200">
        <f>O101*H101</f>
        <v>0</v>
      </c>
      <c r="Q101" s="200">
        <v>0</v>
      </c>
      <c r="R101" s="200">
        <f>Q101*H101</f>
        <v>0</v>
      </c>
      <c r="S101" s="200">
        <v>0</v>
      </c>
      <c r="T101" s="201">
        <f>S101*H101</f>
        <v>0</v>
      </c>
      <c r="AR101" s="23" t="s">
        <v>175</v>
      </c>
      <c r="AT101" s="23" t="s">
        <v>170</v>
      </c>
      <c r="AU101" s="23" t="s">
        <v>86</v>
      </c>
      <c r="AY101" s="23" t="s">
        <v>168</v>
      </c>
      <c r="BE101" s="202">
        <f>IF(N101="základní",J101,0)</f>
        <v>0</v>
      </c>
      <c r="BF101" s="202">
        <f>IF(N101="snížená",J101,0)</f>
        <v>0</v>
      </c>
      <c r="BG101" s="202">
        <f>IF(N101="zákl. přenesená",J101,0)</f>
        <v>0</v>
      </c>
      <c r="BH101" s="202">
        <f>IF(N101="sníž. přenesená",J101,0)</f>
        <v>0</v>
      </c>
      <c r="BI101" s="202">
        <f>IF(N101="nulová",J101,0)</f>
        <v>0</v>
      </c>
      <c r="BJ101" s="23" t="s">
        <v>24</v>
      </c>
      <c r="BK101" s="202">
        <f>ROUND(I101*H101,2)</f>
        <v>0</v>
      </c>
      <c r="BL101" s="23" t="s">
        <v>175</v>
      </c>
      <c r="BM101" s="23" t="s">
        <v>1526</v>
      </c>
    </row>
    <row r="102" spans="2:51" s="11" customFormat="1" ht="13.5">
      <c r="B102" s="206"/>
      <c r="C102" s="207"/>
      <c r="D102" s="203" t="s">
        <v>179</v>
      </c>
      <c r="E102" s="208" t="s">
        <v>22</v>
      </c>
      <c r="F102" s="209" t="s">
        <v>1727</v>
      </c>
      <c r="G102" s="207"/>
      <c r="H102" s="210">
        <v>1026.12</v>
      </c>
      <c r="I102" s="211"/>
      <c r="J102" s="207"/>
      <c r="K102" s="207"/>
      <c r="L102" s="212"/>
      <c r="M102" s="213"/>
      <c r="N102" s="214"/>
      <c r="O102" s="214"/>
      <c r="P102" s="214"/>
      <c r="Q102" s="214"/>
      <c r="R102" s="214"/>
      <c r="S102" s="214"/>
      <c r="T102" s="215"/>
      <c r="AT102" s="216" t="s">
        <v>179</v>
      </c>
      <c r="AU102" s="216" t="s">
        <v>86</v>
      </c>
      <c r="AV102" s="11" t="s">
        <v>86</v>
      </c>
      <c r="AW102" s="11" t="s">
        <v>41</v>
      </c>
      <c r="AX102" s="11" t="s">
        <v>77</v>
      </c>
      <c r="AY102" s="216" t="s">
        <v>168</v>
      </c>
    </row>
    <row r="103" spans="2:51" s="13" customFormat="1" ht="13.5">
      <c r="B103" s="227"/>
      <c r="C103" s="228"/>
      <c r="D103" s="203" t="s">
        <v>179</v>
      </c>
      <c r="E103" s="229" t="s">
        <v>22</v>
      </c>
      <c r="F103" s="230" t="s">
        <v>182</v>
      </c>
      <c r="G103" s="228"/>
      <c r="H103" s="231">
        <v>1026.12</v>
      </c>
      <c r="I103" s="232"/>
      <c r="J103" s="228"/>
      <c r="K103" s="228"/>
      <c r="L103" s="233"/>
      <c r="M103" s="234"/>
      <c r="N103" s="235"/>
      <c r="O103" s="235"/>
      <c r="P103" s="235"/>
      <c r="Q103" s="235"/>
      <c r="R103" s="235"/>
      <c r="S103" s="235"/>
      <c r="T103" s="236"/>
      <c r="AT103" s="237" t="s">
        <v>179</v>
      </c>
      <c r="AU103" s="237" t="s">
        <v>86</v>
      </c>
      <c r="AV103" s="13" t="s">
        <v>175</v>
      </c>
      <c r="AW103" s="13" t="s">
        <v>41</v>
      </c>
      <c r="AX103" s="13" t="s">
        <v>24</v>
      </c>
      <c r="AY103" s="237" t="s">
        <v>168</v>
      </c>
    </row>
    <row r="104" spans="2:65" s="1" customFormat="1" ht="16.5" customHeight="1">
      <c r="B104" s="40"/>
      <c r="C104" s="191" t="s">
        <v>209</v>
      </c>
      <c r="D104" s="191" t="s">
        <v>170</v>
      </c>
      <c r="E104" s="192" t="s">
        <v>1528</v>
      </c>
      <c r="F104" s="193" t="s">
        <v>1529</v>
      </c>
      <c r="G104" s="194" t="s">
        <v>198</v>
      </c>
      <c r="H104" s="195">
        <v>205.224</v>
      </c>
      <c r="I104" s="196"/>
      <c r="J104" s="197">
        <f>ROUND(I104*H104,2)</f>
        <v>0</v>
      </c>
      <c r="K104" s="193" t="s">
        <v>174</v>
      </c>
      <c r="L104" s="60"/>
      <c r="M104" s="198" t="s">
        <v>22</v>
      </c>
      <c r="N104" s="199" t="s">
        <v>48</v>
      </c>
      <c r="O104" s="41"/>
      <c r="P104" s="200">
        <f>O104*H104</f>
        <v>0</v>
      </c>
      <c r="Q104" s="200">
        <v>0</v>
      </c>
      <c r="R104" s="200">
        <f>Q104*H104</f>
        <v>0</v>
      </c>
      <c r="S104" s="200">
        <v>0</v>
      </c>
      <c r="T104" s="201">
        <f>S104*H104</f>
        <v>0</v>
      </c>
      <c r="AR104" s="23" t="s">
        <v>175</v>
      </c>
      <c r="AT104" s="23" t="s">
        <v>170</v>
      </c>
      <c r="AU104" s="23" t="s">
        <v>86</v>
      </c>
      <c r="AY104" s="23" t="s">
        <v>168</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175</v>
      </c>
      <c r="BM104" s="23" t="s">
        <v>1530</v>
      </c>
    </row>
    <row r="105" spans="2:51" s="11" customFormat="1" ht="13.5">
      <c r="B105" s="206"/>
      <c r="C105" s="207"/>
      <c r="D105" s="203" t="s">
        <v>179</v>
      </c>
      <c r="E105" s="208" t="s">
        <v>22</v>
      </c>
      <c r="F105" s="209" t="s">
        <v>1728</v>
      </c>
      <c r="G105" s="207"/>
      <c r="H105" s="210">
        <v>205.224</v>
      </c>
      <c r="I105" s="211"/>
      <c r="J105" s="207"/>
      <c r="K105" s="207"/>
      <c r="L105" s="212"/>
      <c r="M105" s="213"/>
      <c r="N105" s="214"/>
      <c r="O105" s="214"/>
      <c r="P105" s="214"/>
      <c r="Q105" s="214"/>
      <c r="R105" s="214"/>
      <c r="S105" s="214"/>
      <c r="T105" s="215"/>
      <c r="AT105" s="216" t="s">
        <v>179</v>
      </c>
      <c r="AU105" s="216" t="s">
        <v>86</v>
      </c>
      <c r="AV105" s="11" t="s">
        <v>86</v>
      </c>
      <c r="AW105" s="11" t="s">
        <v>41</v>
      </c>
      <c r="AX105" s="11" t="s">
        <v>77</v>
      </c>
      <c r="AY105" s="216" t="s">
        <v>168</v>
      </c>
    </row>
    <row r="106" spans="2:51" s="12" customFormat="1" ht="13.5">
      <c r="B106" s="217"/>
      <c r="C106" s="218"/>
      <c r="D106" s="203" t="s">
        <v>179</v>
      </c>
      <c r="E106" s="219" t="s">
        <v>22</v>
      </c>
      <c r="F106" s="220" t="s">
        <v>1532</v>
      </c>
      <c r="G106" s="218"/>
      <c r="H106" s="219" t="s">
        <v>22</v>
      </c>
      <c r="I106" s="221"/>
      <c r="J106" s="218"/>
      <c r="K106" s="218"/>
      <c r="L106" s="222"/>
      <c r="M106" s="223"/>
      <c r="N106" s="224"/>
      <c r="O106" s="224"/>
      <c r="P106" s="224"/>
      <c r="Q106" s="224"/>
      <c r="R106" s="224"/>
      <c r="S106" s="224"/>
      <c r="T106" s="225"/>
      <c r="AT106" s="226" t="s">
        <v>179</v>
      </c>
      <c r="AU106" s="226" t="s">
        <v>86</v>
      </c>
      <c r="AV106" s="12" t="s">
        <v>24</v>
      </c>
      <c r="AW106" s="12" t="s">
        <v>41</v>
      </c>
      <c r="AX106" s="12" t="s">
        <v>77</v>
      </c>
      <c r="AY106" s="226" t="s">
        <v>168</v>
      </c>
    </row>
    <row r="107" spans="2:51" s="13" customFormat="1" ht="13.5">
      <c r="B107" s="227"/>
      <c r="C107" s="228"/>
      <c r="D107" s="203" t="s">
        <v>179</v>
      </c>
      <c r="E107" s="229" t="s">
        <v>22</v>
      </c>
      <c r="F107" s="230" t="s">
        <v>182</v>
      </c>
      <c r="G107" s="228"/>
      <c r="H107" s="231">
        <v>205.224</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214</v>
      </c>
      <c r="D108" s="191" t="s">
        <v>170</v>
      </c>
      <c r="E108" s="192" t="s">
        <v>225</v>
      </c>
      <c r="F108" s="193" t="s">
        <v>226</v>
      </c>
      <c r="G108" s="194" t="s">
        <v>198</v>
      </c>
      <c r="H108" s="195">
        <v>384.102</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1533</v>
      </c>
    </row>
    <row r="109" spans="2:51" s="11" customFormat="1" ht="13.5">
      <c r="B109" s="206"/>
      <c r="C109" s="207"/>
      <c r="D109" s="203" t="s">
        <v>179</v>
      </c>
      <c r="E109" s="208" t="s">
        <v>22</v>
      </c>
      <c r="F109" s="209" t="s">
        <v>1729</v>
      </c>
      <c r="G109" s="207"/>
      <c r="H109" s="210">
        <v>384.102</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51" s="13" customFormat="1" ht="13.5">
      <c r="B110" s="227"/>
      <c r="C110" s="228"/>
      <c r="D110" s="203" t="s">
        <v>179</v>
      </c>
      <c r="E110" s="229" t="s">
        <v>22</v>
      </c>
      <c r="F110" s="230" t="s">
        <v>182</v>
      </c>
      <c r="G110" s="228"/>
      <c r="H110" s="231">
        <v>384.102</v>
      </c>
      <c r="I110" s="232"/>
      <c r="J110" s="228"/>
      <c r="K110" s="228"/>
      <c r="L110" s="233"/>
      <c r="M110" s="234"/>
      <c r="N110" s="235"/>
      <c r="O110" s="235"/>
      <c r="P110" s="235"/>
      <c r="Q110" s="235"/>
      <c r="R110" s="235"/>
      <c r="S110" s="235"/>
      <c r="T110" s="236"/>
      <c r="AT110" s="237" t="s">
        <v>179</v>
      </c>
      <c r="AU110" s="237" t="s">
        <v>86</v>
      </c>
      <c r="AV110" s="13" t="s">
        <v>175</v>
      </c>
      <c r="AW110" s="13" t="s">
        <v>41</v>
      </c>
      <c r="AX110" s="13" t="s">
        <v>24</v>
      </c>
      <c r="AY110" s="237" t="s">
        <v>168</v>
      </c>
    </row>
    <row r="111" spans="2:65" s="1" customFormat="1" ht="16.5" customHeight="1">
      <c r="B111" s="40"/>
      <c r="C111" s="191" t="s">
        <v>220</v>
      </c>
      <c r="D111" s="191" t="s">
        <v>170</v>
      </c>
      <c r="E111" s="192" t="s">
        <v>233</v>
      </c>
      <c r="F111" s="193" t="s">
        <v>234</v>
      </c>
      <c r="G111" s="194" t="s">
        <v>198</v>
      </c>
      <c r="H111" s="195">
        <v>76.82</v>
      </c>
      <c r="I111" s="196"/>
      <c r="J111" s="197">
        <f>ROUND(I111*H111,2)</f>
        <v>0</v>
      </c>
      <c r="K111" s="193" t="s">
        <v>174</v>
      </c>
      <c r="L111" s="60"/>
      <c r="M111" s="198" t="s">
        <v>22</v>
      </c>
      <c r="N111" s="199" t="s">
        <v>48</v>
      </c>
      <c r="O111" s="41"/>
      <c r="P111" s="200">
        <f>O111*H111</f>
        <v>0</v>
      </c>
      <c r="Q111" s="200">
        <v>0</v>
      </c>
      <c r="R111" s="200">
        <f>Q111*H111</f>
        <v>0</v>
      </c>
      <c r="S111" s="200">
        <v>0</v>
      </c>
      <c r="T111" s="201">
        <f>S111*H111</f>
        <v>0</v>
      </c>
      <c r="AR111" s="23" t="s">
        <v>175</v>
      </c>
      <c r="AT111" s="23" t="s">
        <v>170</v>
      </c>
      <c r="AU111" s="23" t="s">
        <v>86</v>
      </c>
      <c r="AY111" s="23" t="s">
        <v>168</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175</v>
      </c>
      <c r="BM111" s="23" t="s">
        <v>1535</v>
      </c>
    </row>
    <row r="112" spans="2:51" s="11" customFormat="1" ht="13.5">
      <c r="B112" s="206"/>
      <c r="C112" s="207"/>
      <c r="D112" s="203" t="s">
        <v>179</v>
      </c>
      <c r="E112" s="208" t="s">
        <v>22</v>
      </c>
      <c r="F112" s="209" t="s">
        <v>1730</v>
      </c>
      <c r="G112" s="207"/>
      <c r="H112" s="210">
        <v>76.82</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51" s="12" customFormat="1" ht="13.5">
      <c r="B113" s="217"/>
      <c r="C113" s="218"/>
      <c r="D113" s="203" t="s">
        <v>179</v>
      </c>
      <c r="E113" s="219" t="s">
        <v>22</v>
      </c>
      <c r="F113" s="220" t="s">
        <v>1537</v>
      </c>
      <c r="G113" s="218"/>
      <c r="H113" s="219" t="s">
        <v>22</v>
      </c>
      <c r="I113" s="221"/>
      <c r="J113" s="218"/>
      <c r="K113" s="218"/>
      <c r="L113" s="222"/>
      <c r="M113" s="223"/>
      <c r="N113" s="224"/>
      <c r="O113" s="224"/>
      <c r="P113" s="224"/>
      <c r="Q113" s="224"/>
      <c r="R113" s="224"/>
      <c r="S113" s="224"/>
      <c r="T113" s="225"/>
      <c r="AT113" s="226" t="s">
        <v>179</v>
      </c>
      <c r="AU113" s="226" t="s">
        <v>86</v>
      </c>
      <c r="AV113" s="12" t="s">
        <v>24</v>
      </c>
      <c r="AW113" s="12" t="s">
        <v>41</v>
      </c>
      <c r="AX113" s="12" t="s">
        <v>77</v>
      </c>
      <c r="AY113" s="226" t="s">
        <v>168</v>
      </c>
    </row>
    <row r="114" spans="2:51" s="13" customFormat="1" ht="13.5">
      <c r="B114" s="227"/>
      <c r="C114" s="228"/>
      <c r="D114" s="203" t="s">
        <v>179</v>
      </c>
      <c r="E114" s="229" t="s">
        <v>22</v>
      </c>
      <c r="F114" s="230" t="s">
        <v>182</v>
      </c>
      <c r="G114" s="228"/>
      <c r="H114" s="231">
        <v>76.82</v>
      </c>
      <c r="I114" s="232"/>
      <c r="J114" s="228"/>
      <c r="K114" s="228"/>
      <c r="L114" s="233"/>
      <c r="M114" s="234"/>
      <c r="N114" s="235"/>
      <c r="O114" s="235"/>
      <c r="P114" s="235"/>
      <c r="Q114" s="235"/>
      <c r="R114" s="235"/>
      <c r="S114" s="235"/>
      <c r="T114" s="236"/>
      <c r="AT114" s="237" t="s">
        <v>179</v>
      </c>
      <c r="AU114" s="237" t="s">
        <v>86</v>
      </c>
      <c r="AV114" s="13" t="s">
        <v>175</v>
      </c>
      <c r="AW114" s="13" t="s">
        <v>41</v>
      </c>
      <c r="AX114" s="13" t="s">
        <v>24</v>
      </c>
      <c r="AY114" s="237" t="s">
        <v>168</v>
      </c>
    </row>
    <row r="115" spans="2:65" s="1" customFormat="1" ht="16.5" customHeight="1">
      <c r="B115" s="40"/>
      <c r="C115" s="191" t="s">
        <v>29</v>
      </c>
      <c r="D115" s="191" t="s">
        <v>170</v>
      </c>
      <c r="E115" s="192" t="s">
        <v>1538</v>
      </c>
      <c r="F115" s="193" t="s">
        <v>1539</v>
      </c>
      <c r="G115" s="194" t="s">
        <v>198</v>
      </c>
      <c r="H115" s="195">
        <v>96.026</v>
      </c>
      <c r="I115" s="196"/>
      <c r="J115" s="197">
        <f>ROUND(I115*H115,2)</f>
        <v>0</v>
      </c>
      <c r="K115" s="193" t="s">
        <v>174</v>
      </c>
      <c r="L115" s="60"/>
      <c r="M115" s="198" t="s">
        <v>22</v>
      </c>
      <c r="N115" s="199" t="s">
        <v>48</v>
      </c>
      <c r="O115" s="41"/>
      <c r="P115" s="200">
        <f>O115*H115</f>
        <v>0</v>
      </c>
      <c r="Q115" s="200">
        <v>0.01046</v>
      </c>
      <c r="R115" s="200">
        <f>Q115*H115</f>
        <v>1.00443196</v>
      </c>
      <c r="S115" s="200">
        <v>0</v>
      </c>
      <c r="T115" s="201">
        <f>S115*H115</f>
        <v>0</v>
      </c>
      <c r="AR115" s="23" t="s">
        <v>175</v>
      </c>
      <c r="AT115" s="23" t="s">
        <v>170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175</v>
      </c>
      <c r="BM115" s="23" t="s">
        <v>1540</v>
      </c>
    </row>
    <row r="116" spans="2:51" s="11" customFormat="1" ht="13.5">
      <c r="B116" s="206"/>
      <c r="C116" s="207"/>
      <c r="D116" s="203" t="s">
        <v>179</v>
      </c>
      <c r="E116" s="208" t="s">
        <v>22</v>
      </c>
      <c r="F116" s="209" t="s">
        <v>1731</v>
      </c>
      <c r="G116" s="207"/>
      <c r="H116" s="210">
        <v>96.026</v>
      </c>
      <c r="I116" s="211"/>
      <c r="J116" s="207"/>
      <c r="K116" s="207"/>
      <c r="L116" s="212"/>
      <c r="M116" s="213"/>
      <c r="N116" s="214"/>
      <c r="O116" s="214"/>
      <c r="P116" s="214"/>
      <c r="Q116" s="214"/>
      <c r="R116" s="214"/>
      <c r="S116" s="214"/>
      <c r="T116" s="215"/>
      <c r="AT116" s="216" t="s">
        <v>179</v>
      </c>
      <c r="AU116" s="216" t="s">
        <v>86</v>
      </c>
      <c r="AV116" s="11" t="s">
        <v>86</v>
      </c>
      <c r="AW116" s="11" t="s">
        <v>41</v>
      </c>
      <c r="AX116" s="11" t="s">
        <v>77</v>
      </c>
      <c r="AY116" s="216" t="s">
        <v>168</v>
      </c>
    </row>
    <row r="117" spans="2:51" s="13" customFormat="1" ht="13.5">
      <c r="B117" s="227"/>
      <c r="C117" s="228"/>
      <c r="D117" s="203" t="s">
        <v>179</v>
      </c>
      <c r="E117" s="229" t="s">
        <v>22</v>
      </c>
      <c r="F117" s="230" t="s">
        <v>182</v>
      </c>
      <c r="G117" s="228"/>
      <c r="H117" s="231">
        <v>96.026</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16.5" customHeight="1">
      <c r="B118" s="40"/>
      <c r="C118" s="191" t="s">
        <v>232</v>
      </c>
      <c r="D118" s="191" t="s">
        <v>170</v>
      </c>
      <c r="E118" s="192" t="s">
        <v>1542</v>
      </c>
      <c r="F118" s="193" t="s">
        <v>1543</v>
      </c>
      <c r="G118" s="194" t="s">
        <v>173</v>
      </c>
      <c r="H118" s="195">
        <v>1488.88</v>
      </c>
      <c r="I118" s="196"/>
      <c r="J118" s="197">
        <f>ROUND(I118*H118,2)</f>
        <v>0</v>
      </c>
      <c r="K118" s="193" t="s">
        <v>174</v>
      </c>
      <c r="L118" s="60"/>
      <c r="M118" s="198" t="s">
        <v>22</v>
      </c>
      <c r="N118" s="199" t="s">
        <v>48</v>
      </c>
      <c r="O118" s="41"/>
      <c r="P118" s="200">
        <f>O118*H118</f>
        <v>0</v>
      </c>
      <c r="Q118" s="200">
        <v>0.00085</v>
      </c>
      <c r="R118" s="200">
        <f>Q118*H118</f>
        <v>1.2655480000000001</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1544</v>
      </c>
    </row>
    <row r="119" spans="2:51" s="11" customFormat="1" ht="13.5">
      <c r="B119" s="206"/>
      <c r="C119" s="207"/>
      <c r="D119" s="203" t="s">
        <v>179</v>
      </c>
      <c r="E119" s="208" t="s">
        <v>22</v>
      </c>
      <c r="F119" s="209" t="s">
        <v>1732</v>
      </c>
      <c r="G119" s="207"/>
      <c r="H119" s="210">
        <v>1488.88</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51" s="13" customFormat="1" ht="13.5">
      <c r="B120" s="227"/>
      <c r="C120" s="228"/>
      <c r="D120" s="203" t="s">
        <v>179</v>
      </c>
      <c r="E120" s="229" t="s">
        <v>22</v>
      </c>
      <c r="F120" s="230" t="s">
        <v>182</v>
      </c>
      <c r="G120" s="228"/>
      <c r="H120" s="231">
        <v>1488.88</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16.5" customHeight="1">
      <c r="B121" s="40"/>
      <c r="C121" s="191" t="s">
        <v>237</v>
      </c>
      <c r="D121" s="191" t="s">
        <v>170</v>
      </c>
      <c r="E121" s="192" t="s">
        <v>1546</v>
      </c>
      <c r="F121" s="193" t="s">
        <v>1547</v>
      </c>
      <c r="G121" s="194" t="s">
        <v>173</v>
      </c>
      <c r="H121" s="195">
        <v>1488.88</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1548</v>
      </c>
    </row>
    <row r="122" spans="2:51" s="11" customFormat="1" ht="13.5">
      <c r="B122" s="206"/>
      <c r="C122" s="207"/>
      <c r="D122" s="203" t="s">
        <v>179</v>
      </c>
      <c r="E122" s="208" t="s">
        <v>22</v>
      </c>
      <c r="F122" s="209" t="s">
        <v>1732</v>
      </c>
      <c r="G122" s="207"/>
      <c r="H122" s="210">
        <v>1488.88</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51" s="13" customFormat="1" ht="13.5">
      <c r="B123" s="227"/>
      <c r="C123" s="228"/>
      <c r="D123" s="203" t="s">
        <v>179</v>
      </c>
      <c r="E123" s="229" t="s">
        <v>22</v>
      </c>
      <c r="F123" s="230" t="s">
        <v>182</v>
      </c>
      <c r="G123" s="228"/>
      <c r="H123" s="231">
        <v>1488.88</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241</v>
      </c>
      <c r="D124" s="191" t="s">
        <v>170</v>
      </c>
      <c r="E124" s="192" t="s">
        <v>1549</v>
      </c>
      <c r="F124" s="193" t="s">
        <v>1550</v>
      </c>
      <c r="G124" s="194" t="s">
        <v>198</v>
      </c>
      <c r="H124" s="195">
        <v>1506.256</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1551</v>
      </c>
    </row>
    <row r="125" spans="2:51" s="11" customFormat="1" ht="13.5">
      <c r="B125" s="206"/>
      <c r="C125" s="207"/>
      <c r="D125" s="203" t="s">
        <v>179</v>
      </c>
      <c r="E125" s="208" t="s">
        <v>22</v>
      </c>
      <c r="F125" s="209" t="s">
        <v>1733</v>
      </c>
      <c r="G125" s="207"/>
      <c r="H125" s="210">
        <v>1506.256</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51" s="13" customFormat="1" ht="13.5">
      <c r="B126" s="227"/>
      <c r="C126" s="228"/>
      <c r="D126" s="203" t="s">
        <v>179</v>
      </c>
      <c r="E126" s="229" t="s">
        <v>22</v>
      </c>
      <c r="F126" s="230" t="s">
        <v>182</v>
      </c>
      <c r="G126" s="228"/>
      <c r="H126" s="231">
        <v>1506.256</v>
      </c>
      <c r="I126" s="232"/>
      <c r="J126" s="228"/>
      <c r="K126" s="228"/>
      <c r="L126" s="233"/>
      <c r="M126" s="234"/>
      <c r="N126" s="235"/>
      <c r="O126" s="235"/>
      <c r="P126" s="235"/>
      <c r="Q126" s="235"/>
      <c r="R126" s="235"/>
      <c r="S126" s="235"/>
      <c r="T126" s="236"/>
      <c r="AT126" s="237" t="s">
        <v>179</v>
      </c>
      <c r="AU126" s="237" t="s">
        <v>86</v>
      </c>
      <c r="AV126" s="13" t="s">
        <v>175</v>
      </c>
      <c r="AW126" s="13" t="s">
        <v>41</v>
      </c>
      <c r="AX126" s="13" t="s">
        <v>24</v>
      </c>
      <c r="AY126" s="237" t="s">
        <v>168</v>
      </c>
    </row>
    <row r="127" spans="2:65" s="1" customFormat="1" ht="16.5" customHeight="1">
      <c r="B127" s="40"/>
      <c r="C127" s="191" t="s">
        <v>246</v>
      </c>
      <c r="D127" s="191" t="s">
        <v>170</v>
      </c>
      <c r="E127" s="192" t="s">
        <v>242</v>
      </c>
      <c r="F127" s="193" t="s">
        <v>243</v>
      </c>
      <c r="G127" s="194" t="s">
        <v>198</v>
      </c>
      <c r="H127" s="195">
        <v>2689.095</v>
      </c>
      <c r="I127" s="196"/>
      <c r="J127" s="197">
        <f>ROUND(I127*H127,2)</f>
        <v>0</v>
      </c>
      <c r="K127" s="193" t="s">
        <v>174</v>
      </c>
      <c r="L127" s="60"/>
      <c r="M127" s="198" t="s">
        <v>22</v>
      </c>
      <c r="N127" s="199" t="s">
        <v>48</v>
      </c>
      <c r="O127" s="41"/>
      <c r="P127" s="200">
        <f>O127*H127</f>
        <v>0</v>
      </c>
      <c r="Q127" s="200">
        <v>0</v>
      </c>
      <c r="R127" s="200">
        <f>Q127*H127</f>
        <v>0</v>
      </c>
      <c r="S127" s="200">
        <v>0</v>
      </c>
      <c r="T127" s="201">
        <f>S127*H127</f>
        <v>0</v>
      </c>
      <c r="AR127" s="23" t="s">
        <v>175</v>
      </c>
      <c r="AT127" s="23" t="s">
        <v>170</v>
      </c>
      <c r="AU127" s="23" t="s">
        <v>86</v>
      </c>
      <c r="AY127" s="23" t="s">
        <v>168</v>
      </c>
      <c r="BE127" s="202">
        <f>IF(N127="základní",J127,0)</f>
        <v>0</v>
      </c>
      <c r="BF127" s="202">
        <f>IF(N127="snížená",J127,0)</f>
        <v>0</v>
      </c>
      <c r="BG127" s="202">
        <f>IF(N127="zákl. přenesená",J127,0)</f>
        <v>0</v>
      </c>
      <c r="BH127" s="202">
        <f>IF(N127="sníž. přenesená",J127,0)</f>
        <v>0</v>
      </c>
      <c r="BI127" s="202">
        <f>IF(N127="nulová",J127,0)</f>
        <v>0</v>
      </c>
      <c r="BJ127" s="23" t="s">
        <v>24</v>
      </c>
      <c r="BK127" s="202">
        <f>ROUND(I127*H127,2)</f>
        <v>0</v>
      </c>
      <c r="BL127" s="23" t="s">
        <v>175</v>
      </c>
      <c r="BM127" s="23" t="s">
        <v>1553</v>
      </c>
    </row>
    <row r="128" spans="2:51" s="11" customFormat="1" ht="13.5">
      <c r="B128" s="206"/>
      <c r="C128" s="207"/>
      <c r="D128" s="203" t="s">
        <v>179</v>
      </c>
      <c r="E128" s="208" t="s">
        <v>22</v>
      </c>
      <c r="F128" s="209" t="s">
        <v>1734</v>
      </c>
      <c r="G128" s="207"/>
      <c r="H128" s="210">
        <v>2689.095</v>
      </c>
      <c r="I128" s="211"/>
      <c r="J128" s="207"/>
      <c r="K128" s="207"/>
      <c r="L128" s="212"/>
      <c r="M128" s="213"/>
      <c r="N128" s="214"/>
      <c r="O128" s="214"/>
      <c r="P128" s="214"/>
      <c r="Q128" s="214"/>
      <c r="R128" s="214"/>
      <c r="S128" s="214"/>
      <c r="T128" s="215"/>
      <c r="AT128" s="216" t="s">
        <v>179</v>
      </c>
      <c r="AU128" s="216" t="s">
        <v>86</v>
      </c>
      <c r="AV128" s="11" t="s">
        <v>86</v>
      </c>
      <c r="AW128" s="11" t="s">
        <v>41</v>
      </c>
      <c r="AX128" s="11" t="s">
        <v>77</v>
      </c>
      <c r="AY128" s="216" t="s">
        <v>168</v>
      </c>
    </row>
    <row r="129" spans="2:51" s="13" customFormat="1" ht="13.5">
      <c r="B129" s="227"/>
      <c r="C129" s="228"/>
      <c r="D129" s="203" t="s">
        <v>179</v>
      </c>
      <c r="E129" s="229" t="s">
        <v>22</v>
      </c>
      <c r="F129" s="230" t="s">
        <v>182</v>
      </c>
      <c r="G129" s="228"/>
      <c r="H129" s="231">
        <v>2689.095</v>
      </c>
      <c r="I129" s="232"/>
      <c r="J129" s="228"/>
      <c r="K129" s="228"/>
      <c r="L129" s="233"/>
      <c r="M129" s="234"/>
      <c r="N129" s="235"/>
      <c r="O129" s="235"/>
      <c r="P129" s="235"/>
      <c r="Q129" s="235"/>
      <c r="R129" s="235"/>
      <c r="S129" s="235"/>
      <c r="T129" s="236"/>
      <c r="AT129" s="237" t="s">
        <v>179</v>
      </c>
      <c r="AU129" s="237" t="s">
        <v>86</v>
      </c>
      <c r="AV129" s="13" t="s">
        <v>175</v>
      </c>
      <c r="AW129" s="13" t="s">
        <v>41</v>
      </c>
      <c r="AX129" s="13" t="s">
        <v>24</v>
      </c>
      <c r="AY129" s="237" t="s">
        <v>168</v>
      </c>
    </row>
    <row r="130" spans="2:65" s="1" customFormat="1" ht="25.5" customHeight="1">
      <c r="B130" s="40"/>
      <c r="C130" s="191" t="s">
        <v>10</v>
      </c>
      <c r="D130" s="191" t="s">
        <v>170</v>
      </c>
      <c r="E130" s="192" t="s">
        <v>247</v>
      </c>
      <c r="F130" s="193" t="s">
        <v>248</v>
      </c>
      <c r="G130" s="194" t="s">
        <v>198</v>
      </c>
      <c r="H130" s="195">
        <v>53781.9</v>
      </c>
      <c r="I130" s="196"/>
      <c r="J130" s="197">
        <f>ROUND(I130*H130,2)</f>
        <v>0</v>
      </c>
      <c r="K130" s="193" t="s">
        <v>174</v>
      </c>
      <c r="L130" s="60"/>
      <c r="M130" s="198" t="s">
        <v>22</v>
      </c>
      <c r="N130" s="199" t="s">
        <v>48</v>
      </c>
      <c r="O130" s="41"/>
      <c r="P130" s="200">
        <f>O130*H130</f>
        <v>0</v>
      </c>
      <c r="Q130" s="200">
        <v>0</v>
      </c>
      <c r="R130" s="200">
        <f>Q130*H130</f>
        <v>0</v>
      </c>
      <c r="S130" s="200">
        <v>0</v>
      </c>
      <c r="T130" s="201">
        <f>S130*H130</f>
        <v>0</v>
      </c>
      <c r="AR130" s="23" t="s">
        <v>175</v>
      </c>
      <c r="AT130" s="23" t="s">
        <v>170</v>
      </c>
      <c r="AU130" s="23" t="s">
        <v>86</v>
      </c>
      <c r="AY130" s="23" t="s">
        <v>168</v>
      </c>
      <c r="BE130" s="202">
        <f>IF(N130="základní",J130,0)</f>
        <v>0</v>
      </c>
      <c r="BF130" s="202">
        <f>IF(N130="snížená",J130,0)</f>
        <v>0</v>
      </c>
      <c r="BG130" s="202">
        <f>IF(N130="zákl. přenesená",J130,0)</f>
        <v>0</v>
      </c>
      <c r="BH130" s="202">
        <f>IF(N130="sníž. přenesená",J130,0)</f>
        <v>0</v>
      </c>
      <c r="BI130" s="202">
        <f>IF(N130="nulová",J130,0)</f>
        <v>0</v>
      </c>
      <c r="BJ130" s="23" t="s">
        <v>24</v>
      </c>
      <c r="BK130" s="202">
        <f>ROUND(I130*H130,2)</f>
        <v>0</v>
      </c>
      <c r="BL130" s="23" t="s">
        <v>175</v>
      </c>
      <c r="BM130" s="23" t="s">
        <v>1555</v>
      </c>
    </row>
    <row r="131" spans="2:51" s="11" customFormat="1" ht="13.5">
      <c r="B131" s="206"/>
      <c r="C131" s="207"/>
      <c r="D131" s="203" t="s">
        <v>179</v>
      </c>
      <c r="E131" s="208" t="s">
        <v>22</v>
      </c>
      <c r="F131" s="209" t="s">
        <v>1735</v>
      </c>
      <c r="G131" s="207"/>
      <c r="H131" s="210">
        <v>53781.9</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51" s="13" customFormat="1" ht="13.5">
      <c r="B132" s="227"/>
      <c r="C132" s="228"/>
      <c r="D132" s="203" t="s">
        <v>179</v>
      </c>
      <c r="E132" s="229" t="s">
        <v>22</v>
      </c>
      <c r="F132" s="230" t="s">
        <v>182</v>
      </c>
      <c r="G132" s="228"/>
      <c r="H132" s="231">
        <v>53781.9</v>
      </c>
      <c r="I132" s="232"/>
      <c r="J132" s="228"/>
      <c r="K132" s="228"/>
      <c r="L132" s="233"/>
      <c r="M132" s="234"/>
      <c r="N132" s="235"/>
      <c r="O132" s="235"/>
      <c r="P132" s="235"/>
      <c r="Q132" s="235"/>
      <c r="R132" s="235"/>
      <c r="S132" s="235"/>
      <c r="T132" s="236"/>
      <c r="AT132" s="237" t="s">
        <v>179</v>
      </c>
      <c r="AU132" s="237" t="s">
        <v>86</v>
      </c>
      <c r="AV132" s="13" t="s">
        <v>175</v>
      </c>
      <c r="AW132" s="13" t="s">
        <v>41</v>
      </c>
      <c r="AX132" s="13" t="s">
        <v>24</v>
      </c>
      <c r="AY132" s="237" t="s">
        <v>168</v>
      </c>
    </row>
    <row r="133" spans="2:65" s="1" customFormat="1" ht="16.5" customHeight="1">
      <c r="B133" s="40"/>
      <c r="C133" s="191" t="s">
        <v>254</v>
      </c>
      <c r="D133" s="191" t="s">
        <v>170</v>
      </c>
      <c r="E133" s="192" t="s">
        <v>1557</v>
      </c>
      <c r="F133" s="193" t="s">
        <v>1558</v>
      </c>
      <c r="G133" s="194" t="s">
        <v>198</v>
      </c>
      <c r="H133" s="195">
        <v>2420.186</v>
      </c>
      <c r="I133" s="196"/>
      <c r="J133" s="197">
        <f>ROUND(I133*H133,2)</f>
        <v>0</v>
      </c>
      <c r="K133" s="193" t="s">
        <v>174</v>
      </c>
      <c r="L133" s="60"/>
      <c r="M133" s="198" t="s">
        <v>22</v>
      </c>
      <c r="N133" s="199" t="s">
        <v>48</v>
      </c>
      <c r="O133" s="41"/>
      <c r="P133" s="200">
        <f>O133*H133</f>
        <v>0</v>
      </c>
      <c r="Q133" s="200">
        <v>0</v>
      </c>
      <c r="R133" s="200">
        <f>Q133*H133</f>
        <v>0</v>
      </c>
      <c r="S133" s="200">
        <v>0</v>
      </c>
      <c r="T133" s="201">
        <f>S133*H133</f>
        <v>0</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1559</v>
      </c>
    </row>
    <row r="134" spans="2:51" s="11" customFormat="1" ht="13.5">
      <c r="B134" s="206"/>
      <c r="C134" s="207"/>
      <c r="D134" s="203" t="s">
        <v>179</v>
      </c>
      <c r="E134" s="208" t="s">
        <v>22</v>
      </c>
      <c r="F134" s="209" t="s">
        <v>1736</v>
      </c>
      <c r="G134" s="207"/>
      <c r="H134" s="210">
        <v>2420.186</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51" s="13" customFormat="1" ht="13.5">
      <c r="B135" s="227"/>
      <c r="C135" s="228"/>
      <c r="D135" s="203" t="s">
        <v>179</v>
      </c>
      <c r="E135" s="229" t="s">
        <v>22</v>
      </c>
      <c r="F135" s="230" t="s">
        <v>182</v>
      </c>
      <c r="G135" s="228"/>
      <c r="H135" s="231">
        <v>2420.186</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5" s="1" customFormat="1" ht="16.5" customHeight="1">
      <c r="B136" s="40"/>
      <c r="C136" s="191" t="s">
        <v>258</v>
      </c>
      <c r="D136" s="191" t="s">
        <v>170</v>
      </c>
      <c r="E136" s="192" t="s">
        <v>1561</v>
      </c>
      <c r="F136" s="193" t="s">
        <v>1562</v>
      </c>
      <c r="G136" s="194" t="s">
        <v>198</v>
      </c>
      <c r="H136" s="195">
        <v>268.91</v>
      </c>
      <c r="I136" s="196"/>
      <c r="J136" s="197">
        <f>ROUND(I136*H136,2)</f>
        <v>0</v>
      </c>
      <c r="K136" s="193" t="s">
        <v>174</v>
      </c>
      <c r="L136" s="60"/>
      <c r="M136" s="198" t="s">
        <v>22</v>
      </c>
      <c r="N136" s="199" t="s">
        <v>48</v>
      </c>
      <c r="O136" s="41"/>
      <c r="P136" s="200">
        <f>O136*H136</f>
        <v>0</v>
      </c>
      <c r="Q136" s="200">
        <v>0</v>
      </c>
      <c r="R136" s="200">
        <f>Q136*H136</f>
        <v>0</v>
      </c>
      <c r="S136" s="200">
        <v>0</v>
      </c>
      <c r="T136" s="201">
        <f>S136*H136</f>
        <v>0</v>
      </c>
      <c r="AR136" s="23" t="s">
        <v>175</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175</v>
      </c>
      <c r="BM136" s="23" t="s">
        <v>1563</v>
      </c>
    </row>
    <row r="137" spans="2:51" s="11" customFormat="1" ht="13.5">
      <c r="B137" s="206"/>
      <c r="C137" s="207"/>
      <c r="D137" s="203" t="s">
        <v>179</v>
      </c>
      <c r="E137" s="208" t="s">
        <v>22</v>
      </c>
      <c r="F137" s="209" t="s">
        <v>1737</v>
      </c>
      <c r="G137" s="207"/>
      <c r="H137" s="210">
        <v>268.91</v>
      </c>
      <c r="I137" s="211"/>
      <c r="J137" s="207"/>
      <c r="K137" s="207"/>
      <c r="L137" s="212"/>
      <c r="M137" s="213"/>
      <c r="N137" s="214"/>
      <c r="O137" s="214"/>
      <c r="P137" s="214"/>
      <c r="Q137" s="214"/>
      <c r="R137" s="214"/>
      <c r="S137" s="214"/>
      <c r="T137" s="215"/>
      <c r="AT137" s="216" t="s">
        <v>179</v>
      </c>
      <c r="AU137" s="216" t="s">
        <v>86</v>
      </c>
      <c r="AV137" s="11" t="s">
        <v>86</v>
      </c>
      <c r="AW137" s="11" t="s">
        <v>41</v>
      </c>
      <c r="AX137" s="11" t="s">
        <v>77</v>
      </c>
      <c r="AY137" s="216" t="s">
        <v>168</v>
      </c>
    </row>
    <row r="138" spans="2:51" s="13" customFormat="1" ht="13.5">
      <c r="B138" s="227"/>
      <c r="C138" s="228"/>
      <c r="D138" s="203" t="s">
        <v>179</v>
      </c>
      <c r="E138" s="229" t="s">
        <v>22</v>
      </c>
      <c r="F138" s="230" t="s">
        <v>182</v>
      </c>
      <c r="G138" s="228"/>
      <c r="H138" s="231">
        <v>268.91</v>
      </c>
      <c r="I138" s="232"/>
      <c r="J138" s="228"/>
      <c r="K138" s="228"/>
      <c r="L138" s="233"/>
      <c r="M138" s="234"/>
      <c r="N138" s="235"/>
      <c r="O138" s="235"/>
      <c r="P138" s="235"/>
      <c r="Q138" s="235"/>
      <c r="R138" s="235"/>
      <c r="S138" s="235"/>
      <c r="T138" s="236"/>
      <c r="AT138" s="237" t="s">
        <v>179</v>
      </c>
      <c r="AU138" s="237" t="s">
        <v>86</v>
      </c>
      <c r="AV138" s="13" t="s">
        <v>175</v>
      </c>
      <c r="AW138" s="13" t="s">
        <v>41</v>
      </c>
      <c r="AX138" s="13" t="s">
        <v>24</v>
      </c>
      <c r="AY138" s="237" t="s">
        <v>168</v>
      </c>
    </row>
    <row r="139" spans="2:65" s="1" customFormat="1" ht="16.5" customHeight="1">
      <c r="B139" s="40"/>
      <c r="C139" s="191" t="s">
        <v>264</v>
      </c>
      <c r="D139" s="191" t="s">
        <v>170</v>
      </c>
      <c r="E139" s="192" t="s">
        <v>259</v>
      </c>
      <c r="F139" s="193" t="s">
        <v>1565</v>
      </c>
      <c r="G139" s="194" t="s">
        <v>261</v>
      </c>
      <c r="H139" s="195">
        <v>2773.92</v>
      </c>
      <c r="I139" s="196"/>
      <c r="J139" s="197">
        <f>ROUND(I139*H139,2)</f>
        <v>0</v>
      </c>
      <c r="K139" s="193" t="s">
        <v>174</v>
      </c>
      <c r="L139" s="60"/>
      <c r="M139" s="198" t="s">
        <v>22</v>
      </c>
      <c r="N139" s="199" t="s">
        <v>48</v>
      </c>
      <c r="O139" s="41"/>
      <c r="P139" s="200">
        <f>O139*H139</f>
        <v>0</v>
      </c>
      <c r="Q139" s="200">
        <v>0</v>
      </c>
      <c r="R139" s="200">
        <f>Q139*H139</f>
        <v>0</v>
      </c>
      <c r="S139" s="200">
        <v>0</v>
      </c>
      <c r="T139" s="201">
        <f>S139*H139</f>
        <v>0</v>
      </c>
      <c r="AR139" s="23" t="s">
        <v>175</v>
      </c>
      <c r="AT139" s="23" t="s">
        <v>170</v>
      </c>
      <c r="AU139" s="23" t="s">
        <v>86</v>
      </c>
      <c r="AY139" s="23" t="s">
        <v>168</v>
      </c>
      <c r="BE139" s="202">
        <f>IF(N139="základní",J139,0)</f>
        <v>0</v>
      </c>
      <c r="BF139" s="202">
        <f>IF(N139="snížená",J139,0)</f>
        <v>0</v>
      </c>
      <c r="BG139" s="202">
        <f>IF(N139="zákl. přenesená",J139,0)</f>
        <v>0</v>
      </c>
      <c r="BH139" s="202">
        <f>IF(N139="sníž. přenesená",J139,0)</f>
        <v>0</v>
      </c>
      <c r="BI139" s="202">
        <f>IF(N139="nulová",J139,0)</f>
        <v>0</v>
      </c>
      <c r="BJ139" s="23" t="s">
        <v>24</v>
      </c>
      <c r="BK139" s="202">
        <f>ROUND(I139*H139,2)</f>
        <v>0</v>
      </c>
      <c r="BL139" s="23" t="s">
        <v>175</v>
      </c>
      <c r="BM139" s="23" t="s">
        <v>1566</v>
      </c>
    </row>
    <row r="140" spans="2:51" s="11" customFormat="1" ht="13.5">
      <c r="B140" s="206"/>
      <c r="C140" s="207"/>
      <c r="D140" s="203" t="s">
        <v>179</v>
      </c>
      <c r="E140" s="208" t="s">
        <v>22</v>
      </c>
      <c r="F140" s="209" t="s">
        <v>1738</v>
      </c>
      <c r="G140" s="207"/>
      <c r="H140" s="210">
        <v>2773.92</v>
      </c>
      <c r="I140" s="211"/>
      <c r="J140" s="207"/>
      <c r="K140" s="207"/>
      <c r="L140" s="212"/>
      <c r="M140" s="213"/>
      <c r="N140" s="214"/>
      <c r="O140" s="214"/>
      <c r="P140" s="214"/>
      <c r="Q140" s="214"/>
      <c r="R140" s="214"/>
      <c r="S140" s="214"/>
      <c r="T140" s="215"/>
      <c r="AT140" s="216" t="s">
        <v>179</v>
      </c>
      <c r="AU140" s="216" t="s">
        <v>86</v>
      </c>
      <c r="AV140" s="11" t="s">
        <v>86</v>
      </c>
      <c r="AW140" s="11" t="s">
        <v>41</v>
      </c>
      <c r="AX140" s="11" t="s">
        <v>77</v>
      </c>
      <c r="AY140" s="216" t="s">
        <v>168</v>
      </c>
    </row>
    <row r="141" spans="2:51" s="11" customFormat="1" ht="13.5">
      <c r="B141" s="206"/>
      <c r="C141" s="207"/>
      <c r="D141" s="203" t="s">
        <v>179</v>
      </c>
      <c r="E141" s="208" t="s">
        <v>22</v>
      </c>
      <c r="F141" s="209" t="s">
        <v>22</v>
      </c>
      <c r="G141" s="207"/>
      <c r="H141" s="210">
        <v>0</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51" s="13" customFormat="1" ht="13.5">
      <c r="B142" s="227"/>
      <c r="C142" s="228"/>
      <c r="D142" s="203" t="s">
        <v>179</v>
      </c>
      <c r="E142" s="229" t="s">
        <v>22</v>
      </c>
      <c r="F142" s="230" t="s">
        <v>182</v>
      </c>
      <c r="G142" s="228"/>
      <c r="H142" s="231">
        <v>2773.92</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269</v>
      </c>
      <c r="D143" s="191" t="s">
        <v>170</v>
      </c>
      <c r="E143" s="192" t="s">
        <v>265</v>
      </c>
      <c r="F143" s="193" t="s">
        <v>616</v>
      </c>
      <c r="G143" s="194" t="s">
        <v>198</v>
      </c>
      <c r="H143" s="195">
        <v>1182.839</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1568</v>
      </c>
    </row>
    <row r="144" spans="2:51" s="11" customFormat="1" ht="13.5">
      <c r="B144" s="206"/>
      <c r="C144" s="207"/>
      <c r="D144" s="203" t="s">
        <v>179</v>
      </c>
      <c r="E144" s="208" t="s">
        <v>22</v>
      </c>
      <c r="F144" s="209" t="s">
        <v>1733</v>
      </c>
      <c r="G144" s="207"/>
      <c r="H144" s="210">
        <v>1506.256</v>
      </c>
      <c r="I144" s="211"/>
      <c r="J144" s="207"/>
      <c r="K144" s="207"/>
      <c r="L144" s="212"/>
      <c r="M144" s="213"/>
      <c r="N144" s="214"/>
      <c r="O144" s="214"/>
      <c r="P144" s="214"/>
      <c r="Q144" s="214"/>
      <c r="R144" s="214"/>
      <c r="S144" s="214"/>
      <c r="T144" s="215"/>
      <c r="AT144" s="216" t="s">
        <v>179</v>
      </c>
      <c r="AU144" s="216" t="s">
        <v>86</v>
      </c>
      <c r="AV144" s="11" t="s">
        <v>86</v>
      </c>
      <c r="AW144" s="11" t="s">
        <v>41</v>
      </c>
      <c r="AX144" s="11" t="s">
        <v>77</v>
      </c>
      <c r="AY144" s="216" t="s">
        <v>168</v>
      </c>
    </row>
    <row r="145" spans="2:51" s="12" customFormat="1" ht="13.5">
      <c r="B145" s="217"/>
      <c r="C145" s="218"/>
      <c r="D145" s="203" t="s">
        <v>179</v>
      </c>
      <c r="E145" s="219" t="s">
        <v>22</v>
      </c>
      <c r="F145" s="220" t="s">
        <v>1570</v>
      </c>
      <c r="G145" s="218"/>
      <c r="H145" s="219" t="s">
        <v>22</v>
      </c>
      <c r="I145" s="221"/>
      <c r="J145" s="218"/>
      <c r="K145" s="218"/>
      <c r="L145" s="222"/>
      <c r="M145" s="223"/>
      <c r="N145" s="224"/>
      <c r="O145" s="224"/>
      <c r="P145" s="224"/>
      <c r="Q145" s="224"/>
      <c r="R145" s="224"/>
      <c r="S145" s="224"/>
      <c r="T145" s="225"/>
      <c r="AT145" s="226" t="s">
        <v>179</v>
      </c>
      <c r="AU145" s="226" t="s">
        <v>86</v>
      </c>
      <c r="AV145" s="12" t="s">
        <v>24</v>
      </c>
      <c r="AW145" s="12" t="s">
        <v>41</v>
      </c>
      <c r="AX145" s="12" t="s">
        <v>77</v>
      </c>
      <c r="AY145" s="226" t="s">
        <v>168</v>
      </c>
    </row>
    <row r="146" spans="2:51" s="11" customFormat="1" ht="13.5">
      <c r="B146" s="206"/>
      <c r="C146" s="207"/>
      <c r="D146" s="203" t="s">
        <v>179</v>
      </c>
      <c r="E146" s="208" t="s">
        <v>22</v>
      </c>
      <c r="F146" s="209" t="s">
        <v>1739</v>
      </c>
      <c r="G146" s="207"/>
      <c r="H146" s="210">
        <v>-323.417</v>
      </c>
      <c r="I146" s="211"/>
      <c r="J146" s="207"/>
      <c r="K146" s="207"/>
      <c r="L146" s="212"/>
      <c r="M146" s="213"/>
      <c r="N146" s="214"/>
      <c r="O146" s="214"/>
      <c r="P146" s="214"/>
      <c r="Q146" s="214"/>
      <c r="R146" s="214"/>
      <c r="S146" s="214"/>
      <c r="T146" s="215"/>
      <c r="AT146" s="216" t="s">
        <v>179</v>
      </c>
      <c r="AU146" s="216" t="s">
        <v>86</v>
      </c>
      <c r="AV146" s="11" t="s">
        <v>86</v>
      </c>
      <c r="AW146" s="11" t="s">
        <v>41</v>
      </c>
      <c r="AX146" s="11" t="s">
        <v>77</v>
      </c>
      <c r="AY146" s="216" t="s">
        <v>168</v>
      </c>
    </row>
    <row r="147" spans="2:51" s="12" customFormat="1" ht="13.5">
      <c r="B147" s="217"/>
      <c r="C147" s="218"/>
      <c r="D147" s="203" t="s">
        <v>179</v>
      </c>
      <c r="E147" s="219" t="s">
        <v>22</v>
      </c>
      <c r="F147" s="220" t="s">
        <v>1572</v>
      </c>
      <c r="G147" s="218"/>
      <c r="H147" s="219" t="s">
        <v>22</v>
      </c>
      <c r="I147" s="221"/>
      <c r="J147" s="218"/>
      <c r="K147" s="218"/>
      <c r="L147" s="222"/>
      <c r="M147" s="223"/>
      <c r="N147" s="224"/>
      <c r="O147" s="224"/>
      <c r="P147" s="224"/>
      <c r="Q147" s="224"/>
      <c r="R147" s="224"/>
      <c r="S147" s="224"/>
      <c r="T147" s="225"/>
      <c r="AT147" s="226" t="s">
        <v>179</v>
      </c>
      <c r="AU147" s="226" t="s">
        <v>86</v>
      </c>
      <c r="AV147" s="12" t="s">
        <v>24</v>
      </c>
      <c r="AW147" s="12" t="s">
        <v>41</v>
      </c>
      <c r="AX147" s="12" t="s">
        <v>77</v>
      </c>
      <c r="AY147" s="226" t="s">
        <v>168</v>
      </c>
    </row>
    <row r="148" spans="2:51" s="13" customFormat="1" ht="13.5">
      <c r="B148" s="227"/>
      <c r="C148" s="228"/>
      <c r="D148" s="203" t="s">
        <v>179</v>
      </c>
      <c r="E148" s="229" t="s">
        <v>22</v>
      </c>
      <c r="F148" s="230" t="s">
        <v>182</v>
      </c>
      <c r="G148" s="228"/>
      <c r="H148" s="231">
        <v>1182.839</v>
      </c>
      <c r="I148" s="232"/>
      <c r="J148" s="228"/>
      <c r="K148" s="228"/>
      <c r="L148" s="233"/>
      <c r="M148" s="234"/>
      <c r="N148" s="235"/>
      <c r="O148" s="235"/>
      <c r="P148" s="235"/>
      <c r="Q148" s="235"/>
      <c r="R148" s="235"/>
      <c r="S148" s="235"/>
      <c r="T148" s="236"/>
      <c r="AT148" s="237" t="s">
        <v>179</v>
      </c>
      <c r="AU148" s="237" t="s">
        <v>86</v>
      </c>
      <c r="AV148" s="13" t="s">
        <v>175</v>
      </c>
      <c r="AW148" s="13" t="s">
        <v>41</v>
      </c>
      <c r="AX148" s="13" t="s">
        <v>24</v>
      </c>
      <c r="AY148" s="237" t="s">
        <v>168</v>
      </c>
    </row>
    <row r="149" spans="2:65" s="1" customFormat="1" ht="16.5" customHeight="1">
      <c r="B149" s="40"/>
      <c r="C149" s="238" t="s">
        <v>275</v>
      </c>
      <c r="D149" s="238" t="s">
        <v>270</v>
      </c>
      <c r="E149" s="239" t="s">
        <v>1573</v>
      </c>
      <c r="F149" s="240" t="s">
        <v>1574</v>
      </c>
      <c r="G149" s="241" t="s">
        <v>261</v>
      </c>
      <c r="H149" s="242">
        <v>2129.11</v>
      </c>
      <c r="I149" s="243"/>
      <c r="J149" s="244">
        <f>ROUND(I149*H149,2)</f>
        <v>0</v>
      </c>
      <c r="K149" s="240" t="s">
        <v>22</v>
      </c>
      <c r="L149" s="245"/>
      <c r="M149" s="246" t="s">
        <v>22</v>
      </c>
      <c r="N149" s="247" t="s">
        <v>48</v>
      </c>
      <c r="O149" s="41"/>
      <c r="P149" s="200">
        <f>O149*H149</f>
        <v>0</v>
      </c>
      <c r="Q149" s="200">
        <v>1</v>
      </c>
      <c r="R149" s="200">
        <f>Q149*H149</f>
        <v>2129.11</v>
      </c>
      <c r="S149" s="200">
        <v>0</v>
      </c>
      <c r="T149" s="201">
        <f>S149*H149</f>
        <v>0</v>
      </c>
      <c r="AR149" s="23" t="s">
        <v>214</v>
      </c>
      <c r="AT149" s="23" t="s">
        <v>270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1575</v>
      </c>
    </row>
    <row r="150" spans="2:63" s="10" customFormat="1" ht="29.85" customHeight="1">
      <c r="B150" s="175"/>
      <c r="C150" s="176"/>
      <c r="D150" s="177" t="s">
        <v>76</v>
      </c>
      <c r="E150" s="189" t="s">
        <v>86</v>
      </c>
      <c r="F150" s="189" t="s">
        <v>290</v>
      </c>
      <c r="G150" s="176"/>
      <c r="H150" s="176"/>
      <c r="I150" s="179"/>
      <c r="J150" s="190">
        <f>BK150</f>
        <v>0</v>
      </c>
      <c r="K150" s="176"/>
      <c r="L150" s="181"/>
      <c r="M150" s="182"/>
      <c r="N150" s="183"/>
      <c r="O150" s="183"/>
      <c r="P150" s="184">
        <f>SUM(P151:P154)</f>
        <v>0</v>
      </c>
      <c r="Q150" s="183"/>
      <c r="R150" s="184">
        <f>SUM(R151:R154)</f>
        <v>0</v>
      </c>
      <c r="S150" s="183"/>
      <c r="T150" s="185">
        <f>SUM(T151:T154)</f>
        <v>0</v>
      </c>
      <c r="AR150" s="186" t="s">
        <v>24</v>
      </c>
      <c r="AT150" s="187" t="s">
        <v>76</v>
      </c>
      <c r="AU150" s="187" t="s">
        <v>24</v>
      </c>
      <c r="AY150" s="186" t="s">
        <v>168</v>
      </c>
      <c r="BK150" s="188">
        <f>SUM(BK151:BK154)</f>
        <v>0</v>
      </c>
    </row>
    <row r="151" spans="2:65" s="1" customFormat="1" ht="16.5" customHeight="1">
      <c r="B151" s="40"/>
      <c r="C151" s="191" t="s">
        <v>9</v>
      </c>
      <c r="D151" s="191" t="s">
        <v>170</v>
      </c>
      <c r="E151" s="192" t="s">
        <v>1576</v>
      </c>
      <c r="F151" s="193" t="s">
        <v>1577</v>
      </c>
      <c r="G151" s="194" t="s">
        <v>198</v>
      </c>
      <c r="H151" s="195">
        <v>568.178</v>
      </c>
      <c r="I151" s="196"/>
      <c r="J151" s="197">
        <f>ROUND(I151*H151,2)</f>
        <v>0</v>
      </c>
      <c r="K151" s="193" t="s">
        <v>174</v>
      </c>
      <c r="L151" s="60"/>
      <c r="M151" s="198" t="s">
        <v>22</v>
      </c>
      <c r="N151" s="199" t="s">
        <v>48</v>
      </c>
      <c r="O151" s="41"/>
      <c r="P151" s="200">
        <f>O151*H151</f>
        <v>0</v>
      </c>
      <c r="Q151" s="200">
        <v>0</v>
      </c>
      <c r="R151" s="200">
        <f>Q151*H151</f>
        <v>0</v>
      </c>
      <c r="S151" s="200">
        <v>0</v>
      </c>
      <c r="T151" s="201">
        <f>S151*H151</f>
        <v>0</v>
      </c>
      <c r="AR151" s="23" t="s">
        <v>175</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175</v>
      </c>
      <c r="BM151" s="23" t="s">
        <v>1578</v>
      </c>
    </row>
    <row r="152" spans="2:51" s="11" customFormat="1" ht="13.5">
      <c r="B152" s="206"/>
      <c r="C152" s="207"/>
      <c r="D152" s="203" t="s">
        <v>179</v>
      </c>
      <c r="E152" s="208" t="s">
        <v>22</v>
      </c>
      <c r="F152" s="209" t="s">
        <v>1740</v>
      </c>
      <c r="G152" s="207"/>
      <c r="H152" s="210">
        <v>568.178</v>
      </c>
      <c r="I152" s="211"/>
      <c r="J152" s="207"/>
      <c r="K152" s="207"/>
      <c r="L152" s="212"/>
      <c r="M152" s="213"/>
      <c r="N152" s="214"/>
      <c r="O152" s="214"/>
      <c r="P152" s="214"/>
      <c r="Q152" s="214"/>
      <c r="R152" s="214"/>
      <c r="S152" s="214"/>
      <c r="T152" s="215"/>
      <c r="AT152" s="216" t="s">
        <v>179</v>
      </c>
      <c r="AU152" s="216" t="s">
        <v>86</v>
      </c>
      <c r="AV152" s="11" t="s">
        <v>86</v>
      </c>
      <c r="AW152" s="11" t="s">
        <v>41</v>
      </c>
      <c r="AX152" s="11" t="s">
        <v>77</v>
      </c>
      <c r="AY152" s="216" t="s">
        <v>168</v>
      </c>
    </row>
    <row r="153" spans="2:51" s="12" customFormat="1" ht="13.5">
      <c r="B153" s="217"/>
      <c r="C153" s="218"/>
      <c r="D153" s="203" t="s">
        <v>179</v>
      </c>
      <c r="E153" s="219" t="s">
        <v>22</v>
      </c>
      <c r="F153" s="220" t="s">
        <v>1580</v>
      </c>
      <c r="G153" s="218"/>
      <c r="H153" s="219" t="s">
        <v>22</v>
      </c>
      <c r="I153" s="221"/>
      <c r="J153" s="218"/>
      <c r="K153" s="218"/>
      <c r="L153" s="222"/>
      <c r="M153" s="223"/>
      <c r="N153" s="224"/>
      <c r="O153" s="224"/>
      <c r="P153" s="224"/>
      <c r="Q153" s="224"/>
      <c r="R153" s="224"/>
      <c r="S153" s="224"/>
      <c r="T153" s="225"/>
      <c r="AT153" s="226" t="s">
        <v>179</v>
      </c>
      <c r="AU153" s="226" t="s">
        <v>86</v>
      </c>
      <c r="AV153" s="12" t="s">
        <v>24</v>
      </c>
      <c r="AW153" s="12" t="s">
        <v>41</v>
      </c>
      <c r="AX153" s="12" t="s">
        <v>77</v>
      </c>
      <c r="AY153" s="226" t="s">
        <v>168</v>
      </c>
    </row>
    <row r="154" spans="2:51" s="13" customFormat="1" ht="13.5">
      <c r="B154" s="227"/>
      <c r="C154" s="228"/>
      <c r="D154" s="203" t="s">
        <v>179</v>
      </c>
      <c r="E154" s="229" t="s">
        <v>22</v>
      </c>
      <c r="F154" s="230" t="s">
        <v>182</v>
      </c>
      <c r="G154" s="228"/>
      <c r="H154" s="231">
        <v>568.178</v>
      </c>
      <c r="I154" s="232"/>
      <c r="J154" s="228"/>
      <c r="K154" s="228"/>
      <c r="L154" s="233"/>
      <c r="M154" s="234"/>
      <c r="N154" s="235"/>
      <c r="O154" s="235"/>
      <c r="P154" s="235"/>
      <c r="Q154" s="235"/>
      <c r="R154" s="235"/>
      <c r="S154" s="235"/>
      <c r="T154" s="236"/>
      <c r="AT154" s="237" t="s">
        <v>179</v>
      </c>
      <c r="AU154" s="237" t="s">
        <v>86</v>
      </c>
      <c r="AV154" s="13" t="s">
        <v>175</v>
      </c>
      <c r="AW154" s="13" t="s">
        <v>41</v>
      </c>
      <c r="AX154" s="13" t="s">
        <v>24</v>
      </c>
      <c r="AY154" s="237" t="s">
        <v>168</v>
      </c>
    </row>
    <row r="155" spans="2:63" s="10" customFormat="1" ht="29.85" customHeight="1">
      <c r="B155" s="175"/>
      <c r="C155" s="176"/>
      <c r="D155" s="177" t="s">
        <v>76</v>
      </c>
      <c r="E155" s="189" t="s">
        <v>187</v>
      </c>
      <c r="F155" s="189" t="s">
        <v>310</v>
      </c>
      <c r="G155" s="176"/>
      <c r="H155" s="176"/>
      <c r="I155" s="179"/>
      <c r="J155" s="190">
        <f>BK155</f>
        <v>0</v>
      </c>
      <c r="K155" s="176"/>
      <c r="L155" s="181"/>
      <c r="M155" s="182"/>
      <c r="N155" s="183"/>
      <c r="O155" s="183"/>
      <c r="P155" s="184">
        <f>SUM(P156:P161)</f>
        <v>0</v>
      </c>
      <c r="Q155" s="183"/>
      <c r="R155" s="184">
        <f>SUM(R156:R161)</f>
        <v>0</v>
      </c>
      <c r="S155" s="183"/>
      <c r="T155" s="185">
        <f>SUM(T156:T161)</f>
        <v>44.54560000000001</v>
      </c>
      <c r="AR155" s="186" t="s">
        <v>24</v>
      </c>
      <c r="AT155" s="187" t="s">
        <v>76</v>
      </c>
      <c r="AU155" s="187" t="s">
        <v>24</v>
      </c>
      <c r="AY155" s="186" t="s">
        <v>168</v>
      </c>
      <c r="BK155" s="188">
        <f>SUM(BK156:BK161)</f>
        <v>0</v>
      </c>
    </row>
    <row r="156" spans="2:65" s="1" customFormat="1" ht="16.5" customHeight="1">
      <c r="B156" s="40"/>
      <c r="C156" s="191" t="s">
        <v>285</v>
      </c>
      <c r="D156" s="191" t="s">
        <v>170</v>
      </c>
      <c r="E156" s="192" t="s">
        <v>1741</v>
      </c>
      <c r="F156" s="193" t="s">
        <v>1742</v>
      </c>
      <c r="G156" s="194" t="s">
        <v>198</v>
      </c>
      <c r="H156" s="195">
        <v>20.248</v>
      </c>
      <c r="I156" s="196"/>
      <c r="J156" s="197">
        <f>ROUND(I156*H156,2)</f>
        <v>0</v>
      </c>
      <c r="K156" s="193" t="s">
        <v>174</v>
      </c>
      <c r="L156" s="60"/>
      <c r="M156" s="198" t="s">
        <v>22</v>
      </c>
      <c r="N156" s="199" t="s">
        <v>48</v>
      </c>
      <c r="O156" s="41"/>
      <c r="P156" s="200">
        <f>O156*H156</f>
        <v>0</v>
      </c>
      <c r="Q156" s="200">
        <v>0</v>
      </c>
      <c r="R156" s="200">
        <f>Q156*H156</f>
        <v>0</v>
      </c>
      <c r="S156" s="200">
        <v>2.2</v>
      </c>
      <c r="T156" s="201">
        <f>S156*H156</f>
        <v>44.54560000000001</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1743</v>
      </c>
    </row>
    <row r="157" spans="2:51" s="11" customFormat="1" ht="13.5">
      <c r="B157" s="206"/>
      <c r="C157" s="207"/>
      <c r="D157" s="203" t="s">
        <v>179</v>
      </c>
      <c r="E157" s="208" t="s">
        <v>22</v>
      </c>
      <c r="F157" s="209" t="s">
        <v>1744</v>
      </c>
      <c r="G157" s="207"/>
      <c r="H157" s="210">
        <v>20.248</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51" s="13" customFormat="1" ht="13.5">
      <c r="B158" s="227"/>
      <c r="C158" s="228"/>
      <c r="D158" s="203" t="s">
        <v>179</v>
      </c>
      <c r="E158" s="229" t="s">
        <v>22</v>
      </c>
      <c r="F158" s="230" t="s">
        <v>182</v>
      </c>
      <c r="G158" s="228"/>
      <c r="H158" s="231">
        <v>20.248</v>
      </c>
      <c r="I158" s="232"/>
      <c r="J158" s="228"/>
      <c r="K158" s="228"/>
      <c r="L158" s="233"/>
      <c r="M158" s="234"/>
      <c r="N158" s="235"/>
      <c r="O158" s="235"/>
      <c r="P158" s="235"/>
      <c r="Q158" s="235"/>
      <c r="R158" s="235"/>
      <c r="S158" s="235"/>
      <c r="T158" s="236"/>
      <c r="AT158" s="237" t="s">
        <v>179</v>
      </c>
      <c r="AU158" s="237" t="s">
        <v>86</v>
      </c>
      <c r="AV158" s="13" t="s">
        <v>175</v>
      </c>
      <c r="AW158" s="13" t="s">
        <v>41</v>
      </c>
      <c r="AX158" s="13" t="s">
        <v>24</v>
      </c>
      <c r="AY158" s="237" t="s">
        <v>168</v>
      </c>
    </row>
    <row r="159" spans="2:65" s="1" customFormat="1" ht="16.5" customHeight="1">
      <c r="B159" s="40"/>
      <c r="C159" s="191" t="s">
        <v>291</v>
      </c>
      <c r="D159" s="191" t="s">
        <v>170</v>
      </c>
      <c r="E159" s="192" t="s">
        <v>1581</v>
      </c>
      <c r="F159" s="193" t="s">
        <v>1582</v>
      </c>
      <c r="G159" s="194" t="s">
        <v>294</v>
      </c>
      <c r="H159" s="195">
        <v>354</v>
      </c>
      <c r="I159" s="196"/>
      <c r="J159" s="197">
        <f>ROUND(I159*H159,2)</f>
        <v>0</v>
      </c>
      <c r="K159" s="193" t="s">
        <v>174</v>
      </c>
      <c r="L159" s="60"/>
      <c r="M159" s="198" t="s">
        <v>22</v>
      </c>
      <c r="N159" s="199" t="s">
        <v>48</v>
      </c>
      <c r="O159" s="41"/>
      <c r="P159" s="200">
        <f>O159*H159</f>
        <v>0</v>
      </c>
      <c r="Q159" s="200">
        <v>0</v>
      </c>
      <c r="R159" s="200">
        <f>Q159*H159</f>
        <v>0</v>
      </c>
      <c r="S159" s="200">
        <v>0</v>
      </c>
      <c r="T159" s="201">
        <f>S159*H159</f>
        <v>0</v>
      </c>
      <c r="AR159" s="23" t="s">
        <v>175</v>
      </c>
      <c r="AT159" s="23" t="s">
        <v>170</v>
      </c>
      <c r="AU159" s="23" t="s">
        <v>86</v>
      </c>
      <c r="AY159" s="23" t="s">
        <v>168</v>
      </c>
      <c r="BE159" s="202">
        <f>IF(N159="základní",J159,0)</f>
        <v>0</v>
      </c>
      <c r="BF159" s="202">
        <f>IF(N159="snížená",J159,0)</f>
        <v>0</v>
      </c>
      <c r="BG159" s="202">
        <f>IF(N159="zákl. přenesená",J159,0)</f>
        <v>0</v>
      </c>
      <c r="BH159" s="202">
        <f>IF(N159="sníž. přenesená",J159,0)</f>
        <v>0</v>
      </c>
      <c r="BI159" s="202">
        <f>IF(N159="nulová",J159,0)</f>
        <v>0</v>
      </c>
      <c r="BJ159" s="23" t="s">
        <v>24</v>
      </c>
      <c r="BK159" s="202">
        <f>ROUND(I159*H159,2)</f>
        <v>0</v>
      </c>
      <c r="BL159" s="23" t="s">
        <v>175</v>
      </c>
      <c r="BM159" s="23" t="s">
        <v>1583</v>
      </c>
    </row>
    <row r="160" spans="2:51" s="11" customFormat="1" ht="13.5">
      <c r="B160" s="206"/>
      <c r="C160" s="207"/>
      <c r="D160" s="203" t="s">
        <v>179</v>
      </c>
      <c r="E160" s="208" t="s">
        <v>22</v>
      </c>
      <c r="F160" s="209" t="s">
        <v>1745</v>
      </c>
      <c r="G160" s="207"/>
      <c r="H160" s="210">
        <v>354</v>
      </c>
      <c r="I160" s="211"/>
      <c r="J160" s="207"/>
      <c r="K160" s="207"/>
      <c r="L160" s="212"/>
      <c r="M160" s="213"/>
      <c r="N160" s="214"/>
      <c r="O160" s="214"/>
      <c r="P160" s="214"/>
      <c r="Q160" s="214"/>
      <c r="R160" s="214"/>
      <c r="S160" s="214"/>
      <c r="T160" s="215"/>
      <c r="AT160" s="216" t="s">
        <v>179</v>
      </c>
      <c r="AU160" s="216" t="s">
        <v>86</v>
      </c>
      <c r="AV160" s="11" t="s">
        <v>86</v>
      </c>
      <c r="AW160" s="11" t="s">
        <v>41</v>
      </c>
      <c r="AX160" s="11" t="s">
        <v>77</v>
      </c>
      <c r="AY160" s="216" t="s">
        <v>168</v>
      </c>
    </row>
    <row r="161" spans="2:51" s="13" customFormat="1" ht="13.5">
      <c r="B161" s="227"/>
      <c r="C161" s="228"/>
      <c r="D161" s="203" t="s">
        <v>179</v>
      </c>
      <c r="E161" s="229" t="s">
        <v>22</v>
      </c>
      <c r="F161" s="230" t="s">
        <v>182</v>
      </c>
      <c r="G161" s="228"/>
      <c r="H161" s="231">
        <v>354</v>
      </c>
      <c r="I161" s="232"/>
      <c r="J161" s="228"/>
      <c r="K161" s="228"/>
      <c r="L161" s="233"/>
      <c r="M161" s="234"/>
      <c r="N161" s="235"/>
      <c r="O161" s="235"/>
      <c r="P161" s="235"/>
      <c r="Q161" s="235"/>
      <c r="R161" s="235"/>
      <c r="S161" s="235"/>
      <c r="T161" s="236"/>
      <c r="AT161" s="237" t="s">
        <v>179</v>
      </c>
      <c r="AU161" s="237" t="s">
        <v>86</v>
      </c>
      <c r="AV161" s="13" t="s">
        <v>175</v>
      </c>
      <c r="AW161" s="13" t="s">
        <v>41</v>
      </c>
      <c r="AX161" s="13" t="s">
        <v>24</v>
      </c>
      <c r="AY161" s="237" t="s">
        <v>168</v>
      </c>
    </row>
    <row r="162" spans="2:63" s="10" customFormat="1" ht="29.85" customHeight="1">
      <c r="B162" s="175"/>
      <c r="C162" s="176"/>
      <c r="D162" s="177" t="s">
        <v>76</v>
      </c>
      <c r="E162" s="189" t="s">
        <v>175</v>
      </c>
      <c r="F162" s="189" t="s">
        <v>316</v>
      </c>
      <c r="G162" s="176"/>
      <c r="H162" s="176"/>
      <c r="I162" s="179"/>
      <c r="J162" s="190">
        <f>BK162</f>
        <v>0</v>
      </c>
      <c r="K162" s="176"/>
      <c r="L162" s="181"/>
      <c r="M162" s="182"/>
      <c r="N162" s="183"/>
      <c r="O162" s="183"/>
      <c r="P162" s="184">
        <f>SUM(P163:P182)</f>
        <v>0</v>
      </c>
      <c r="Q162" s="183"/>
      <c r="R162" s="184">
        <f>SUM(R163:R182)</f>
        <v>0.8048</v>
      </c>
      <c r="S162" s="183"/>
      <c r="T162" s="185">
        <f>SUM(T163:T182)</f>
        <v>0</v>
      </c>
      <c r="AR162" s="186" t="s">
        <v>24</v>
      </c>
      <c r="AT162" s="187" t="s">
        <v>76</v>
      </c>
      <c r="AU162" s="187" t="s">
        <v>24</v>
      </c>
      <c r="AY162" s="186" t="s">
        <v>168</v>
      </c>
      <c r="BK162" s="188">
        <f>SUM(BK163:BK182)</f>
        <v>0</v>
      </c>
    </row>
    <row r="163" spans="2:65" s="1" customFormat="1" ht="16.5" customHeight="1">
      <c r="B163" s="40"/>
      <c r="C163" s="238" t="s">
        <v>297</v>
      </c>
      <c r="D163" s="238" t="s">
        <v>270</v>
      </c>
      <c r="E163" s="239" t="s">
        <v>1597</v>
      </c>
      <c r="F163" s="240" t="s">
        <v>1598</v>
      </c>
      <c r="G163" s="241" t="s">
        <v>396</v>
      </c>
      <c r="H163" s="242">
        <v>4</v>
      </c>
      <c r="I163" s="243"/>
      <c r="J163" s="244">
        <f>ROUND(I163*H163,2)</f>
        <v>0</v>
      </c>
      <c r="K163" s="240" t="s">
        <v>174</v>
      </c>
      <c r="L163" s="245"/>
      <c r="M163" s="246" t="s">
        <v>22</v>
      </c>
      <c r="N163" s="247" t="s">
        <v>48</v>
      </c>
      <c r="O163" s="41"/>
      <c r="P163" s="200">
        <f>O163*H163</f>
        <v>0</v>
      </c>
      <c r="Q163" s="200">
        <v>0.039</v>
      </c>
      <c r="R163" s="200">
        <f>Q163*H163</f>
        <v>0.156</v>
      </c>
      <c r="S163" s="200">
        <v>0</v>
      </c>
      <c r="T163" s="201">
        <f>S163*H163</f>
        <v>0</v>
      </c>
      <c r="AR163" s="23" t="s">
        <v>214</v>
      </c>
      <c r="AT163" s="23" t="s">
        <v>270</v>
      </c>
      <c r="AU163" s="23" t="s">
        <v>86</v>
      </c>
      <c r="AY163" s="23" t="s">
        <v>168</v>
      </c>
      <c r="BE163" s="202">
        <f>IF(N163="základní",J163,0)</f>
        <v>0</v>
      </c>
      <c r="BF163" s="202">
        <f>IF(N163="snížená",J163,0)</f>
        <v>0</v>
      </c>
      <c r="BG163" s="202">
        <f>IF(N163="zákl. přenesená",J163,0)</f>
        <v>0</v>
      </c>
      <c r="BH163" s="202">
        <f>IF(N163="sníž. přenesená",J163,0)</f>
        <v>0</v>
      </c>
      <c r="BI163" s="202">
        <f>IF(N163="nulová",J163,0)</f>
        <v>0</v>
      </c>
      <c r="BJ163" s="23" t="s">
        <v>24</v>
      </c>
      <c r="BK163" s="202">
        <f>ROUND(I163*H163,2)</f>
        <v>0</v>
      </c>
      <c r="BL163" s="23" t="s">
        <v>175</v>
      </c>
      <c r="BM163" s="23" t="s">
        <v>1746</v>
      </c>
    </row>
    <row r="164" spans="2:65" s="1" customFormat="1" ht="16.5" customHeight="1">
      <c r="B164" s="40"/>
      <c r="C164" s="238" t="s">
        <v>301</v>
      </c>
      <c r="D164" s="238" t="s">
        <v>270</v>
      </c>
      <c r="E164" s="239" t="s">
        <v>1585</v>
      </c>
      <c r="F164" s="240" t="s">
        <v>1586</v>
      </c>
      <c r="G164" s="241" t="s">
        <v>396</v>
      </c>
      <c r="H164" s="242">
        <v>1</v>
      </c>
      <c r="I164" s="243"/>
      <c r="J164" s="244">
        <f>ROUND(I164*H164,2)</f>
        <v>0</v>
      </c>
      <c r="K164" s="240" t="s">
        <v>174</v>
      </c>
      <c r="L164" s="245"/>
      <c r="M164" s="246" t="s">
        <v>22</v>
      </c>
      <c r="N164" s="247" t="s">
        <v>48</v>
      </c>
      <c r="O164" s="41"/>
      <c r="P164" s="200">
        <f>O164*H164</f>
        <v>0</v>
      </c>
      <c r="Q164" s="200">
        <v>0.051</v>
      </c>
      <c r="R164" s="200">
        <f>Q164*H164</f>
        <v>0.051</v>
      </c>
      <c r="S164" s="200">
        <v>0</v>
      </c>
      <c r="T164" s="201">
        <f>S164*H164</f>
        <v>0</v>
      </c>
      <c r="AR164" s="23" t="s">
        <v>214</v>
      </c>
      <c r="AT164" s="23" t="s">
        <v>270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1747</v>
      </c>
    </row>
    <row r="165" spans="2:65" s="1" customFormat="1" ht="16.5" customHeight="1">
      <c r="B165" s="40"/>
      <c r="C165" s="238" t="s">
        <v>305</v>
      </c>
      <c r="D165" s="238" t="s">
        <v>270</v>
      </c>
      <c r="E165" s="239" t="s">
        <v>1591</v>
      </c>
      <c r="F165" s="240" t="s">
        <v>1592</v>
      </c>
      <c r="G165" s="241" t="s">
        <v>396</v>
      </c>
      <c r="H165" s="242">
        <v>4</v>
      </c>
      <c r="I165" s="243"/>
      <c r="J165" s="244">
        <f>ROUND(I165*H165,2)</f>
        <v>0</v>
      </c>
      <c r="K165" s="240" t="s">
        <v>174</v>
      </c>
      <c r="L165" s="245"/>
      <c r="M165" s="246" t="s">
        <v>22</v>
      </c>
      <c r="N165" s="247" t="s">
        <v>48</v>
      </c>
      <c r="O165" s="41"/>
      <c r="P165" s="200">
        <f>O165*H165</f>
        <v>0</v>
      </c>
      <c r="Q165" s="200">
        <v>0.064</v>
      </c>
      <c r="R165" s="200">
        <f>Q165*H165</f>
        <v>0.256</v>
      </c>
      <c r="S165" s="200">
        <v>0</v>
      </c>
      <c r="T165" s="201">
        <f>S165*H165</f>
        <v>0</v>
      </c>
      <c r="AR165" s="23" t="s">
        <v>214</v>
      </c>
      <c r="AT165" s="23" t="s">
        <v>270</v>
      </c>
      <c r="AU165" s="23" t="s">
        <v>86</v>
      </c>
      <c r="AY165" s="23" t="s">
        <v>168</v>
      </c>
      <c r="BE165" s="202">
        <f>IF(N165="základní",J165,0)</f>
        <v>0</v>
      </c>
      <c r="BF165" s="202">
        <f>IF(N165="snížená",J165,0)</f>
        <v>0</v>
      </c>
      <c r="BG165" s="202">
        <f>IF(N165="zákl. přenesená",J165,0)</f>
        <v>0</v>
      </c>
      <c r="BH165" s="202">
        <f>IF(N165="sníž. přenesená",J165,0)</f>
        <v>0</v>
      </c>
      <c r="BI165" s="202">
        <f>IF(N165="nulová",J165,0)</f>
        <v>0</v>
      </c>
      <c r="BJ165" s="23" t="s">
        <v>24</v>
      </c>
      <c r="BK165" s="202">
        <f>ROUND(I165*H165,2)</f>
        <v>0</v>
      </c>
      <c r="BL165" s="23" t="s">
        <v>175</v>
      </c>
      <c r="BM165" s="23" t="s">
        <v>1748</v>
      </c>
    </row>
    <row r="166" spans="2:65" s="1" customFormat="1" ht="16.5" customHeight="1">
      <c r="B166" s="40"/>
      <c r="C166" s="238" t="s">
        <v>311</v>
      </c>
      <c r="D166" s="238" t="s">
        <v>270</v>
      </c>
      <c r="E166" s="239" t="s">
        <v>1588</v>
      </c>
      <c r="F166" s="240" t="s">
        <v>1589</v>
      </c>
      <c r="G166" s="241" t="s">
        <v>396</v>
      </c>
      <c r="H166" s="242">
        <v>4</v>
      </c>
      <c r="I166" s="243"/>
      <c r="J166" s="244">
        <f>ROUND(I166*H166,2)</f>
        <v>0</v>
      </c>
      <c r="K166" s="240" t="s">
        <v>22</v>
      </c>
      <c r="L166" s="245"/>
      <c r="M166" s="246" t="s">
        <v>22</v>
      </c>
      <c r="N166" s="247" t="s">
        <v>48</v>
      </c>
      <c r="O166" s="41"/>
      <c r="P166" s="200">
        <f>O166*H166</f>
        <v>0</v>
      </c>
      <c r="Q166" s="200">
        <v>0.064</v>
      </c>
      <c r="R166" s="200">
        <f>Q166*H166</f>
        <v>0.256</v>
      </c>
      <c r="S166" s="200">
        <v>0</v>
      </c>
      <c r="T166" s="201">
        <f>S166*H166</f>
        <v>0</v>
      </c>
      <c r="AR166" s="23" t="s">
        <v>214</v>
      </c>
      <c r="AT166" s="23" t="s">
        <v>270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1749</v>
      </c>
    </row>
    <row r="167" spans="2:65" s="1" customFormat="1" ht="16.5" customHeight="1">
      <c r="B167" s="40"/>
      <c r="C167" s="191" t="s">
        <v>317</v>
      </c>
      <c r="D167" s="191" t="s">
        <v>170</v>
      </c>
      <c r="E167" s="192" t="s">
        <v>1600</v>
      </c>
      <c r="F167" s="193" t="s">
        <v>1601</v>
      </c>
      <c r="G167" s="194" t="s">
        <v>198</v>
      </c>
      <c r="H167" s="195">
        <v>213.247</v>
      </c>
      <c r="I167" s="196"/>
      <c r="J167" s="197">
        <f>ROUND(I167*H167,2)</f>
        <v>0</v>
      </c>
      <c r="K167" s="193" t="s">
        <v>174</v>
      </c>
      <c r="L167" s="60"/>
      <c r="M167" s="198" t="s">
        <v>22</v>
      </c>
      <c r="N167" s="199" t="s">
        <v>48</v>
      </c>
      <c r="O167" s="41"/>
      <c r="P167" s="200">
        <f>O167*H167</f>
        <v>0</v>
      </c>
      <c r="Q167" s="200">
        <v>0</v>
      </c>
      <c r="R167" s="200">
        <f>Q167*H167</f>
        <v>0</v>
      </c>
      <c r="S167" s="200">
        <v>0</v>
      </c>
      <c r="T167" s="201">
        <f>S167*H167</f>
        <v>0</v>
      </c>
      <c r="AR167" s="23" t="s">
        <v>175</v>
      </c>
      <c r="AT167" s="23" t="s">
        <v>170</v>
      </c>
      <c r="AU167" s="23" t="s">
        <v>86</v>
      </c>
      <c r="AY167" s="23" t="s">
        <v>168</v>
      </c>
      <c r="BE167" s="202">
        <f>IF(N167="základní",J167,0)</f>
        <v>0</v>
      </c>
      <c r="BF167" s="202">
        <f>IF(N167="snížená",J167,0)</f>
        <v>0</v>
      </c>
      <c r="BG167" s="202">
        <f>IF(N167="zákl. přenesená",J167,0)</f>
        <v>0</v>
      </c>
      <c r="BH167" s="202">
        <f>IF(N167="sníž. přenesená",J167,0)</f>
        <v>0</v>
      </c>
      <c r="BI167" s="202">
        <f>IF(N167="nulová",J167,0)</f>
        <v>0</v>
      </c>
      <c r="BJ167" s="23" t="s">
        <v>24</v>
      </c>
      <c r="BK167" s="202">
        <f>ROUND(I167*H167,2)</f>
        <v>0</v>
      </c>
      <c r="BL167" s="23" t="s">
        <v>175</v>
      </c>
      <c r="BM167" s="23" t="s">
        <v>1750</v>
      </c>
    </row>
    <row r="168" spans="2:51" s="11" customFormat="1" ht="13.5">
      <c r="B168" s="206"/>
      <c r="C168" s="207"/>
      <c r="D168" s="203" t="s">
        <v>179</v>
      </c>
      <c r="E168" s="208" t="s">
        <v>22</v>
      </c>
      <c r="F168" s="209" t="s">
        <v>1751</v>
      </c>
      <c r="G168" s="207"/>
      <c r="H168" s="210">
        <v>213.247</v>
      </c>
      <c r="I168" s="211"/>
      <c r="J168" s="207"/>
      <c r="K168" s="207"/>
      <c r="L168" s="212"/>
      <c r="M168" s="213"/>
      <c r="N168" s="214"/>
      <c r="O168" s="214"/>
      <c r="P168" s="214"/>
      <c r="Q168" s="214"/>
      <c r="R168" s="214"/>
      <c r="S168" s="214"/>
      <c r="T168" s="215"/>
      <c r="AT168" s="216" t="s">
        <v>179</v>
      </c>
      <c r="AU168" s="216" t="s">
        <v>86</v>
      </c>
      <c r="AV168" s="11" t="s">
        <v>86</v>
      </c>
      <c r="AW168" s="11" t="s">
        <v>41</v>
      </c>
      <c r="AX168" s="11" t="s">
        <v>77</v>
      </c>
      <c r="AY168" s="216" t="s">
        <v>168</v>
      </c>
    </row>
    <row r="169" spans="2:51" s="13" customFormat="1" ht="13.5">
      <c r="B169" s="227"/>
      <c r="C169" s="228"/>
      <c r="D169" s="203" t="s">
        <v>179</v>
      </c>
      <c r="E169" s="229" t="s">
        <v>22</v>
      </c>
      <c r="F169" s="230" t="s">
        <v>182</v>
      </c>
      <c r="G169" s="228"/>
      <c r="H169" s="231">
        <v>213.247</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323</v>
      </c>
      <c r="D170" s="191" t="s">
        <v>170</v>
      </c>
      <c r="E170" s="192" t="s">
        <v>1604</v>
      </c>
      <c r="F170" s="193" t="s">
        <v>1605</v>
      </c>
      <c r="G170" s="194" t="s">
        <v>396</v>
      </c>
      <c r="H170" s="195">
        <v>9</v>
      </c>
      <c r="I170" s="196"/>
      <c r="J170" s="197">
        <f>ROUND(I170*H170,2)</f>
        <v>0</v>
      </c>
      <c r="K170" s="193" t="s">
        <v>174</v>
      </c>
      <c r="L170" s="60"/>
      <c r="M170" s="198" t="s">
        <v>22</v>
      </c>
      <c r="N170" s="199" t="s">
        <v>48</v>
      </c>
      <c r="O170" s="41"/>
      <c r="P170" s="200">
        <f>O170*H170</f>
        <v>0</v>
      </c>
      <c r="Q170" s="200">
        <v>0.0066</v>
      </c>
      <c r="R170" s="200">
        <f>Q170*H170</f>
        <v>0.0594</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1752</v>
      </c>
    </row>
    <row r="171" spans="2:65" s="1" customFormat="1" ht="16.5" customHeight="1">
      <c r="B171" s="40"/>
      <c r="C171" s="191" t="s">
        <v>330</v>
      </c>
      <c r="D171" s="191" t="s">
        <v>170</v>
      </c>
      <c r="E171" s="192" t="s">
        <v>1607</v>
      </c>
      <c r="F171" s="193" t="s">
        <v>1608</v>
      </c>
      <c r="G171" s="194" t="s">
        <v>396</v>
      </c>
      <c r="H171" s="195">
        <v>4</v>
      </c>
      <c r="I171" s="196"/>
      <c r="J171" s="197">
        <f>ROUND(I171*H171,2)</f>
        <v>0</v>
      </c>
      <c r="K171" s="193" t="s">
        <v>174</v>
      </c>
      <c r="L171" s="60"/>
      <c r="M171" s="198" t="s">
        <v>22</v>
      </c>
      <c r="N171" s="199" t="s">
        <v>48</v>
      </c>
      <c r="O171" s="41"/>
      <c r="P171" s="200">
        <f>O171*H171</f>
        <v>0</v>
      </c>
      <c r="Q171" s="200">
        <v>0.0066</v>
      </c>
      <c r="R171" s="200">
        <f>Q171*H171</f>
        <v>0.0264</v>
      </c>
      <c r="S171" s="200">
        <v>0</v>
      </c>
      <c r="T171" s="201">
        <f>S171*H171</f>
        <v>0</v>
      </c>
      <c r="AR171" s="23" t="s">
        <v>175</v>
      </c>
      <c r="AT171" s="23" t="s">
        <v>170</v>
      </c>
      <c r="AU171" s="23" t="s">
        <v>86</v>
      </c>
      <c r="AY171" s="23" t="s">
        <v>168</v>
      </c>
      <c r="BE171" s="202">
        <f>IF(N171="základní",J171,0)</f>
        <v>0</v>
      </c>
      <c r="BF171" s="202">
        <f>IF(N171="snížená",J171,0)</f>
        <v>0</v>
      </c>
      <c r="BG171" s="202">
        <f>IF(N171="zákl. přenesená",J171,0)</f>
        <v>0</v>
      </c>
      <c r="BH171" s="202">
        <f>IF(N171="sníž. přenesená",J171,0)</f>
        <v>0</v>
      </c>
      <c r="BI171" s="202">
        <f>IF(N171="nulová",J171,0)</f>
        <v>0</v>
      </c>
      <c r="BJ171" s="23" t="s">
        <v>24</v>
      </c>
      <c r="BK171" s="202">
        <f>ROUND(I171*H171,2)</f>
        <v>0</v>
      </c>
      <c r="BL171" s="23" t="s">
        <v>175</v>
      </c>
      <c r="BM171" s="23" t="s">
        <v>1753</v>
      </c>
    </row>
    <row r="172" spans="2:47" s="1" customFormat="1" ht="40.5">
      <c r="B172" s="40"/>
      <c r="C172" s="62"/>
      <c r="D172" s="203" t="s">
        <v>177</v>
      </c>
      <c r="E172" s="62"/>
      <c r="F172" s="204" t="s">
        <v>1610</v>
      </c>
      <c r="G172" s="62"/>
      <c r="H172" s="62"/>
      <c r="I172" s="162"/>
      <c r="J172" s="62"/>
      <c r="K172" s="62"/>
      <c r="L172" s="60"/>
      <c r="M172" s="205"/>
      <c r="N172" s="41"/>
      <c r="O172" s="41"/>
      <c r="P172" s="41"/>
      <c r="Q172" s="41"/>
      <c r="R172" s="41"/>
      <c r="S172" s="41"/>
      <c r="T172" s="77"/>
      <c r="AT172" s="23" t="s">
        <v>177</v>
      </c>
      <c r="AU172" s="23" t="s">
        <v>86</v>
      </c>
    </row>
    <row r="173" spans="2:65" s="1" customFormat="1" ht="16.5" customHeight="1">
      <c r="B173" s="40"/>
      <c r="C173" s="191" t="s">
        <v>334</v>
      </c>
      <c r="D173" s="191" t="s">
        <v>170</v>
      </c>
      <c r="E173" s="192" t="s">
        <v>1611</v>
      </c>
      <c r="F173" s="193" t="s">
        <v>1612</v>
      </c>
      <c r="G173" s="194" t="s">
        <v>198</v>
      </c>
      <c r="H173" s="195">
        <v>76.263</v>
      </c>
      <c r="I173" s="196"/>
      <c r="J173" s="197">
        <f>ROUND(I173*H173,2)</f>
        <v>0</v>
      </c>
      <c r="K173" s="193" t="s">
        <v>174</v>
      </c>
      <c r="L173" s="60"/>
      <c r="M173" s="198" t="s">
        <v>22</v>
      </c>
      <c r="N173" s="199" t="s">
        <v>48</v>
      </c>
      <c r="O173" s="41"/>
      <c r="P173" s="200">
        <f>O173*H173</f>
        <v>0</v>
      </c>
      <c r="Q173" s="200">
        <v>0</v>
      </c>
      <c r="R173" s="200">
        <f>Q173*H173</f>
        <v>0</v>
      </c>
      <c r="S173" s="200">
        <v>0</v>
      </c>
      <c r="T173" s="201">
        <f>S173*H173</f>
        <v>0</v>
      </c>
      <c r="AR173" s="23" t="s">
        <v>175</v>
      </c>
      <c r="AT173" s="23" t="s">
        <v>170</v>
      </c>
      <c r="AU173" s="23" t="s">
        <v>86</v>
      </c>
      <c r="AY173" s="23" t="s">
        <v>168</v>
      </c>
      <c r="BE173" s="202">
        <f>IF(N173="základní",J173,0)</f>
        <v>0</v>
      </c>
      <c r="BF173" s="202">
        <f>IF(N173="snížená",J173,0)</f>
        <v>0</v>
      </c>
      <c r="BG173" s="202">
        <f>IF(N173="zákl. přenesená",J173,0)</f>
        <v>0</v>
      </c>
      <c r="BH173" s="202">
        <f>IF(N173="sníž. přenesená",J173,0)</f>
        <v>0</v>
      </c>
      <c r="BI173" s="202">
        <f>IF(N173="nulová",J173,0)</f>
        <v>0</v>
      </c>
      <c r="BJ173" s="23" t="s">
        <v>24</v>
      </c>
      <c r="BK173" s="202">
        <f>ROUND(I173*H173,2)</f>
        <v>0</v>
      </c>
      <c r="BL173" s="23" t="s">
        <v>175</v>
      </c>
      <c r="BM173" s="23" t="s">
        <v>1613</v>
      </c>
    </row>
    <row r="174" spans="2:51" s="11" customFormat="1" ht="13.5">
      <c r="B174" s="206"/>
      <c r="C174" s="207"/>
      <c r="D174" s="203" t="s">
        <v>179</v>
      </c>
      <c r="E174" s="208" t="s">
        <v>22</v>
      </c>
      <c r="F174" s="209" t="s">
        <v>22</v>
      </c>
      <c r="G174" s="207"/>
      <c r="H174" s="210">
        <v>0</v>
      </c>
      <c r="I174" s="211"/>
      <c r="J174" s="207"/>
      <c r="K174" s="207"/>
      <c r="L174" s="212"/>
      <c r="M174" s="213"/>
      <c r="N174" s="214"/>
      <c r="O174" s="214"/>
      <c r="P174" s="214"/>
      <c r="Q174" s="214"/>
      <c r="R174" s="214"/>
      <c r="S174" s="214"/>
      <c r="T174" s="215"/>
      <c r="AT174" s="216" t="s">
        <v>179</v>
      </c>
      <c r="AU174" s="216" t="s">
        <v>86</v>
      </c>
      <c r="AV174" s="11" t="s">
        <v>86</v>
      </c>
      <c r="AW174" s="11" t="s">
        <v>41</v>
      </c>
      <c r="AX174" s="11" t="s">
        <v>77</v>
      </c>
      <c r="AY174" s="216" t="s">
        <v>168</v>
      </c>
    </row>
    <row r="175" spans="2:51" s="11" customFormat="1" ht="13.5">
      <c r="B175" s="206"/>
      <c r="C175" s="207"/>
      <c r="D175" s="203" t="s">
        <v>179</v>
      </c>
      <c r="E175" s="208" t="s">
        <v>22</v>
      </c>
      <c r="F175" s="209" t="s">
        <v>1754</v>
      </c>
      <c r="G175" s="207"/>
      <c r="H175" s="210">
        <v>22.33</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51" s="11" customFormat="1" ht="13.5">
      <c r="B176" s="206"/>
      <c r="C176" s="207"/>
      <c r="D176" s="203" t="s">
        <v>179</v>
      </c>
      <c r="E176" s="208" t="s">
        <v>22</v>
      </c>
      <c r="F176" s="209" t="s">
        <v>1755</v>
      </c>
      <c r="G176" s="207"/>
      <c r="H176" s="210">
        <v>6.804</v>
      </c>
      <c r="I176" s="211"/>
      <c r="J176" s="207"/>
      <c r="K176" s="207"/>
      <c r="L176" s="212"/>
      <c r="M176" s="213"/>
      <c r="N176" s="214"/>
      <c r="O176" s="214"/>
      <c r="P176" s="214"/>
      <c r="Q176" s="214"/>
      <c r="R176" s="214"/>
      <c r="S176" s="214"/>
      <c r="T176" s="215"/>
      <c r="AT176" s="216" t="s">
        <v>179</v>
      </c>
      <c r="AU176" s="216" t="s">
        <v>86</v>
      </c>
      <c r="AV176" s="11" t="s">
        <v>86</v>
      </c>
      <c r="AW176" s="11" t="s">
        <v>41</v>
      </c>
      <c r="AX176" s="11" t="s">
        <v>77</v>
      </c>
      <c r="AY176" s="216" t="s">
        <v>168</v>
      </c>
    </row>
    <row r="177" spans="2:51" s="11" customFormat="1" ht="13.5">
      <c r="B177" s="206"/>
      <c r="C177" s="207"/>
      <c r="D177" s="203" t="s">
        <v>179</v>
      </c>
      <c r="E177" s="208" t="s">
        <v>22</v>
      </c>
      <c r="F177" s="209" t="s">
        <v>1756</v>
      </c>
      <c r="G177" s="207"/>
      <c r="H177" s="210">
        <v>47.129</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51" s="11" customFormat="1" ht="13.5">
      <c r="B178" s="206"/>
      <c r="C178" s="207"/>
      <c r="D178" s="203" t="s">
        <v>179</v>
      </c>
      <c r="E178" s="208" t="s">
        <v>22</v>
      </c>
      <c r="F178" s="209" t="s">
        <v>22</v>
      </c>
      <c r="G178" s="207"/>
      <c r="H178" s="210">
        <v>0</v>
      </c>
      <c r="I178" s="211"/>
      <c r="J178" s="207"/>
      <c r="K178" s="207"/>
      <c r="L178" s="212"/>
      <c r="M178" s="213"/>
      <c r="N178" s="214"/>
      <c r="O178" s="214"/>
      <c r="P178" s="214"/>
      <c r="Q178" s="214"/>
      <c r="R178" s="214"/>
      <c r="S178" s="214"/>
      <c r="T178" s="215"/>
      <c r="AT178" s="216" t="s">
        <v>179</v>
      </c>
      <c r="AU178" s="216" t="s">
        <v>86</v>
      </c>
      <c r="AV178" s="11" t="s">
        <v>86</v>
      </c>
      <c r="AW178" s="11" t="s">
        <v>41</v>
      </c>
      <c r="AX178" s="11" t="s">
        <v>77</v>
      </c>
      <c r="AY178" s="216" t="s">
        <v>168</v>
      </c>
    </row>
    <row r="179" spans="2:51" s="11" customFormat="1" ht="13.5">
      <c r="B179" s="206"/>
      <c r="C179" s="207"/>
      <c r="D179" s="203" t="s">
        <v>179</v>
      </c>
      <c r="E179" s="208" t="s">
        <v>22</v>
      </c>
      <c r="F179" s="209" t="s">
        <v>22</v>
      </c>
      <c r="G179" s="207"/>
      <c r="H179" s="210">
        <v>0</v>
      </c>
      <c r="I179" s="211"/>
      <c r="J179" s="207"/>
      <c r="K179" s="207"/>
      <c r="L179" s="212"/>
      <c r="M179" s="213"/>
      <c r="N179" s="214"/>
      <c r="O179" s="214"/>
      <c r="P179" s="214"/>
      <c r="Q179" s="214"/>
      <c r="R179" s="214"/>
      <c r="S179" s="214"/>
      <c r="T179" s="215"/>
      <c r="AT179" s="216" t="s">
        <v>179</v>
      </c>
      <c r="AU179" s="216" t="s">
        <v>86</v>
      </c>
      <c r="AV179" s="11" t="s">
        <v>86</v>
      </c>
      <c r="AW179" s="11" t="s">
        <v>41</v>
      </c>
      <c r="AX179" s="11" t="s">
        <v>77</v>
      </c>
      <c r="AY179" s="216" t="s">
        <v>168</v>
      </c>
    </row>
    <row r="180" spans="2:51" s="11" customFormat="1" ht="13.5">
      <c r="B180" s="206"/>
      <c r="C180" s="207"/>
      <c r="D180" s="203" t="s">
        <v>179</v>
      </c>
      <c r="E180" s="208" t="s">
        <v>22</v>
      </c>
      <c r="F180" s="209" t="s">
        <v>22</v>
      </c>
      <c r="G180" s="207"/>
      <c r="H180" s="210">
        <v>0</v>
      </c>
      <c r="I180" s="211"/>
      <c r="J180" s="207"/>
      <c r="K180" s="207"/>
      <c r="L180" s="212"/>
      <c r="M180" s="213"/>
      <c r="N180" s="214"/>
      <c r="O180" s="214"/>
      <c r="P180" s="214"/>
      <c r="Q180" s="214"/>
      <c r="R180" s="214"/>
      <c r="S180" s="214"/>
      <c r="T180" s="215"/>
      <c r="AT180" s="216" t="s">
        <v>179</v>
      </c>
      <c r="AU180" s="216" t="s">
        <v>86</v>
      </c>
      <c r="AV180" s="11" t="s">
        <v>86</v>
      </c>
      <c r="AW180" s="11" t="s">
        <v>41</v>
      </c>
      <c r="AX180" s="11" t="s">
        <v>77</v>
      </c>
      <c r="AY180" s="216" t="s">
        <v>168</v>
      </c>
    </row>
    <row r="181" spans="2:51" s="11" customFormat="1" ht="13.5">
      <c r="B181" s="206"/>
      <c r="C181" s="207"/>
      <c r="D181" s="203" t="s">
        <v>179</v>
      </c>
      <c r="E181" s="208" t="s">
        <v>22</v>
      </c>
      <c r="F181" s="209" t="s">
        <v>22</v>
      </c>
      <c r="G181" s="207"/>
      <c r="H181" s="210">
        <v>0</v>
      </c>
      <c r="I181" s="211"/>
      <c r="J181" s="207"/>
      <c r="K181" s="207"/>
      <c r="L181" s="212"/>
      <c r="M181" s="213"/>
      <c r="N181" s="214"/>
      <c r="O181" s="214"/>
      <c r="P181" s="214"/>
      <c r="Q181" s="214"/>
      <c r="R181" s="214"/>
      <c r="S181" s="214"/>
      <c r="T181" s="215"/>
      <c r="AT181" s="216" t="s">
        <v>179</v>
      </c>
      <c r="AU181" s="216" t="s">
        <v>86</v>
      </c>
      <c r="AV181" s="11" t="s">
        <v>86</v>
      </c>
      <c r="AW181" s="11" t="s">
        <v>41</v>
      </c>
      <c r="AX181" s="11" t="s">
        <v>77</v>
      </c>
      <c r="AY181" s="216" t="s">
        <v>168</v>
      </c>
    </row>
    <row r="182" spans="2:51" s="13" customFormat="1" ht="13.5">
      <c r="B182" s="227"/>
      <c r="C182" s="228"/>
      <c r="D182" s="203" t="s">
        <v>179</v>
      </c>
      <c r="E182" s="229" t="s">
        <v>22</v>
      </c>
      <c r="F182" s="230" t="s">
        <v>182</v>
      </c>
      <c r="G182" s="228"/>
      <c r="H182" s="231">
        <v>76.263</v>
      </c>
      <c r="I182" s="232"/>
      <c r="J182" s="228"/>
      <c r="K182" s="228"/>
      <c r="L182" s="233"/>
      <c r="M182" s="234"/>
      <c r="N182" s="235"/>
      <c r="O182" s="235"/>
      <c r="P182" s="235"/>
      <c r="Q182" s="235"/>
      <c r="R182" s="235"/>
      <c r="S182" s="235"/>
      <c r="T182" s="236"/>
      <c r="AT182" s="237" t="s">
        <v>179</v>
      </c>
      <c r="AU182" s="237" t="s">
        <v>86</v>
      </c>
      <c r="AV182" s="13" t="s">
        <v>175</v>
      </c>
      <c r="AW182" s="13" t="s">
        <v>41</v>
      </c>
      <c r="AX182" s="13" t="s">
        <v>24</v>
      </c>
      <c r="AY182" s="237" t="s">
        <v>168</v>
      </c>
    </row>
    <row r="183" spans="2:63" s="10" customFormat="1" ht="29.85" customHeight="1">
      <c r="B183" s="175"/>
      <c r="C183" s="176"/>
      <c r="D183" s="177" t="s">
        <v>76</v>
      </c>
      <c r="E183" s="189" t="s">
        <v>214</v>
      </c>
      <c r="F183" s="189" t="s">
        <v>387</v>
      </c>
      <c r="G183" s="176"/>
      <c r="H183" s="176"/>
      <c r="I183" s="179"/>
      <c r="J183" s="190">
        <f>BK183</f>
        <v>0</v>
      </c>
      <c r="K183" s="176"/>
      <c r="L183" s="181"/>
      <c r="M183" s="182"/>
      <c r="N183" s="183"/>
      <c r="O183" s="183"/>
      <c r="P183" s="184">
        <f>SUM(P184:P248)</f>
        <v>0</v>
      </c>
      <c r="Q183" s="183"/>
      <c r="R183" s="184">
        <f>SUM(R184:R248)</f>
        <v>108.40144199999999</v>
      </c>
      <c r="S183" s="183"/>
      <c r="T183" s="185">
        <f>SUM(T184:T248)</f>
        <v>0.8</v>
      </c>
      <c r="AR183" s="186" t="s">
        <v>24</v>
      </c>
      <c r="AT183" s="187" t="s">
        <v>76</v>
      </c>
      <c r="AU183" s="187" t="s">
        <v>24</v>
      </c>
      <c r="AY183" s="186" t="s">
        <v>168</v>
      </c>
      <c r="BK183" s="188">
        <f>SUM(BK184:BK248)</f>
        <v>0</v>
      </c>
    </row>
    <row r="184" spans="2:65" s="1" customFormat="1" ht="25.5" customHeight="1">
      <c r="B184" s="40"/>
      <c r="C184" s="191" t="s">
        <v>342</v>
      </c>
      <c r="D184" s="191" t="s">
        <v>170</v>
      </c>
      <c r="E184" s="192" t="s">
        <v>1757</v>
      </c>
      <c r="F184" s="193" t="s">
        <v>1758</v>
      </c>
      <c r="G184" s="194" t="s">
        <v>294</v>
      </c>
      <c r="H184" s="195">
        <v>116</v>
      </c>
      <c r="I184" s="196"/>
      <c r="J184" s="197">
        <f aca="true" t="shared" si="0" ref="J184:J206">ROUND(I184*H184,2)</f>
        <v>0</v>
      </c>
      <c r="K184" s="193" t="s">
        <v>174</v>
      </c>
      <c r="L184" s="60"/>
      <c r="M184" s="198" t="s">
        <v>22</v>
      </c>
      <c r="N184" s="199" t="s">
        <v>48</v>
      </c>
      <c r="O184" s="41"/>
      <c r="P184" s="200">
        <f aca="true" t="shared" si="1" ref="P184:P206">O184*H184</f>
        <v>0</v>
      </c>
      <c r="Q184" s="200">
        <v>5E-05</v>
      </c>
      <c r="R184" s="200">
        <f aca="true" t="shared" si="2" ref="R184:R206">Q184*H184</f>
        <v>0.0058000000000000005</v>
      </c>
      <c r="S184" s="200">
        <v>0</v>
      </c>
      <c r="T184" s="201">
        <f aca="true" t="shared" si="3" ref="T184:T206">S184*H184</f>
        <v>0</v>
      </c>
      <c r="AR184" s="23" t="s">
        <v>175</v>
      </c>
      <c r="AT184" s="23" t="s">
        <v>170</v>
      </c>
      <c r="AU184" s="23" t="s">
        <v>86</v>
      </c>
      <c r="AY184" s="23" t="s">
        <v>168</v>
      </c>
      <c r="BE184" s="202">
        <f aca="true" t="shared" si="4" ref="BE184:BE206">IF(N184="základní",J184,0)</f>
        <v>0</v>
      </c>
      <c r="BF184" s="202">
        <f aca="true" t="shared" si="5" ref="BF184:BF206">IF(N184="snížená",J184,0)</f>
        <v>0</v>
      </c>
      <c r="BG184" s="202">
        <f aca="true" t="shared" si="6" ref="BG184:BG206">IF(N184="zákl. přenesená",J184,0)</f>
        <v>0</v>
      </c>
      <c r="BH184" s="202">
        <f aca="true" t="shared" si="7" ref="BH184:BH206">IF(N184="sníž. přenesená",J184,0)</f>
        <v>0</v>
      </c>
      <c r="BI184" s="202">
        <f aca="true" t="shared" si="8" ref="BI184:BI206">IF(N184="nulová",J184,0)</f>
        <v>0</v>
      </c>
      <c r="BJ184" s="23" t="s">
        <v>24</v>
      </c>
      <c r="BK184" s="202">
        <f aca="true" t="shared" si="9" ref="BK184:BK206">ROUND(I184*H184,2)</f>
        <v>0</v>
      </c>
      <c r="BL184" s="23" t="s">
        <v>175</v>
      </c>
      <c r="BM184" s="23" t="s">
        <v>1759</v>
      </c>
    </row>
    <row r="185" spans="2:65" s="1" customFormat="1" ht="25.5" customHeight="1">
      <c r="B185" s="40"/>
      <c r="C185" s="191" t="s">
        <v>347</v>
      </c>
      <c r="D185" s="191" t="s">
        <v>170</v>
      </c>
      <c r="E185" s="192" t="s">
        <v>1618</v>
      </c>
      <c r="F185" s="193" t="s">
        <v>1619</v>
      </c>
      <c r="G185" s="194" t="s">
        <v>294</v>
      </c>
      <c r="H185" s="195">
        <v>30</v>
      </c>
      <c r="I185" s="196"/>
      <c r="J185" s="197">
        <f t="shared" si="0"/>
        <v>0</v>
      </c>
      <c r="K185" s="193" t="s">
        <v>174</v>
      </c>
      <c r="L185" s="60"/>
      <c r="M185" s="198" t="s">
        <v>22</v>
      </c>
      <c r="N185" s="199" t="s">
        <v>48</v>
      </c>
      <c r="O185" s="41"/>
      <c r="P185" s="200">
        <f t="shared" si="1"/>
        <v>0</v>
      </c>
      <c r="Q185" s="200">
        <v>8E-05</v>
      </c>
      <c r="R185" s="200">
        <f t="shared" si="2"/>
        <v>0.0024000000000000002</v>
      </c>
      <c r="S185" s="200">
        <v>0</v>
      </c>
      <c r="T185" s="201">
        <f t="shared" si="3"/>
        <v>0</v>
      </c>
      <c r="AR185" s="23" t="s">
        <v>175</v>
      </c>
      <c r="AT185" s="23" t="s">
        <v>170</v>
      </c>
      <c r="AU185" s="23" t="s">
        <v>86</v>
      </c>
      <c r="AY185" s="23" t="s">
        <v>168</v>
      </c>
      <c r="BE185" s="202">
        <f t="shared" si="4"/>
        <v>0</v>
      </c>
      <c r="BF185" s="202">
        <f t="shared" si="5"/>
        <v>0</v>
      </c>
      <c r="BG185" s="202">
        <f t="shared" si="6"/>
        <v>0</v>
      </c>
      <c r="BH185" s="202">
        <f t="shared" si="7"/>
        <v>0</v>
      </c>
      <c r="BI185" s="202">
        <f t="shared" si="8"/>
        <v>0</v>
      </c>
      <c r="BJ185" s="23" t="s">
        <v>24</v>
      </c>
      <c r="BK185" s="202">
        <f t="shared" si="9"/>
        <v>0</v>
      </c>
      <c r="BL185" s="23" t="s">
        <v>175</v>
      </c>
      <c r="BM185" s="23" t="s">
        <v>1760</v>
      </c>
    </row>
    <row r="186" spans="2:65" s="1" customFormat="1" ht="25.5" customHeight="1">
      <c r="B186" s="40"/>
      <c r="C186" s="191" t="s">
        <v>352</v>
      </c>
      <c r="D186" s="191" t="s">
        <v>170</v>
      </c>
      <c r="E186" s="192" t="s">
        <v>1761</v>
      </c>
      <c r="F186" s="193" t="s">
        <v>1762</v>
      </c>
      <c r="G186" s="194" t="s">
        <v>294</v>
      </c>
      <c r="H186" s="195">
        <v>207.8</v>
      </c>
      <c r="I186" s="196"/>
      <c r="J186" s="197">
        <f t="shared" si="0"/>
        <v>0</v>
      </c>
      <c r="K186" s="193" t="s">
        <v>174</v>
      </c>
      <c r="L186" s="60"/>
      <c r="M186" s="198" t="s">
        <v>22</v>
      </c>
      <c r="N186" s="199" t="s">
        <v>48</v>
      </c>
      <c r="O186" s="41"/>
      <c r="P186" s="200">
        <f t="shared" si="1"/>
        <v>0</v>
      </c>
      <c r="Q186" s="200">
        <v>0.00011</v>
      </c>
      <c r="R186" s="200">
        <f t="shared" si="2"/>
        <v>0.022858000000000003</v>
      </c>
      <c r="S186" s="200">
        <v>0</v>
      </c>
      <c r="T186" s="201">
        <f t="shared" si="3"/>
        <v>0</v>
      </c>
      <c r="AR186" s="23" t="s">
        <v>175</v>
      </c>
      <c r="AT186" s="23" t="s">
        <v>170</v>
      </c>
      <c r="AU186" s="23" t="s">
        <v>86</v>
      </c>
      <c r="AY186" s="23" t="s">
        <v>168</v>
      </c>
      <c r="BE186" s="202">
        <f t="shared" si="4"/>
        <v>0</v>
      </c>
      <c r="BF186" s="202">
        <f t="shared" si="5"/>
        <v>0</v>
      </c>
      <c r="BG186" s="202">
        <f t="shared" si="6"/>
        <v>0</v>
      </c>
      <c r="BH186" s="202">
        <f t="shared" si="7"/>
        <v>0</v>
      </c>
      <c r="BI186" s="202">
        <f t="shared" si="8"/>
        <v>0</v>
      </c>
      <c r="BJ186" s="23" t="s">
        <v>24</v>
      </c>
      <c r="BK186" s="202">
        <f t="shared" si="9"/>
        <v>0</v>
      </c>
      <c r="BL186" s="23" t="s">
        <v>175</v>
      </c>
      <c r="BM186" s="23" t="s">
        <v>1763</v>
      </c>
    </row>
    <row r="187" spans="2:65" s="1" customFormat="1" ht="25.5" customHeight="1">
      <c r="B187" s="40"/>
      <c r="C187" s="191" t="s">
        <v>358</v>
      </c>
      <c r="D187" s="191" t="s">
        <v>170</v>
      </c>
      <c r="E187" s="192" t="s">
        <v>1621</v>
      </c>
      <c r="F187" s="193" t="s">
        <v>1622</v>
      </c>
      <c r="G187" s="194" t="s">
        <v>396</v>
      </c>
      <c r="H187" s="195">
        <v>2</v>
      </c>
      <c r="I187" s="196"/>
      <c r="J187" s="197">
        <f t="shared" si="0"/>
        <v>0</v>
      </c>
      <c r="K187" s="193" t="s">
        <v>174</v>
      </c>
      <c r="L187" s="60"/>
      <c r="M187" s="198" t="s">
        <v>22</v>
      </c>
      <c r="N187" s="199" t="s">
        <v>48</v>
      </c>
      <c r="O187" s="41"/>
      <c r="P187" s="200">
        <f t="shared" si="1"/>
        <v>0</v>
      </c>
      <c r="Q187" s="200">
        <v>0.002</v>
      </c>
      <c r="R187" s="200">
        <f t="shared" si="2"/>
        <v>0.004</v>
      </c>
      <c r="S187" s="200">
        <v>0</v>
      </c>
      <c r="T187" s="201">
        <f t="shared" si="3"/>
        <v>0</v>
      </c>
      <c r="AR187" s="23" t="s">
        <v>175</v>
      </c>
      <c r="AT187" s="23" t="s">
        <v>170</v>
      </c>
      <c r="AU187" s="23" t="s">
        <v>86</v>
      </c>
      <c r="AY187" s="23" t="s">
        <v>168</v>
      </c>
      <c r="BE187" s="202">
        <f t="shared" si="4"/>
        <v>0</v>
      </c>
      <c r="BF187" s="202">
        <f t="shared" si="5"/>
        <v>0</v>
      </c>
      <c r="BG187" s="202">
        <f t="shared" si="6"/>
        <v>0</v>
      </c>
      <c r="BH187" s="202">
        <f t="shared" si="7"/>
        <v>0</v>
      </c>
      <c r="BI187" s="202">
        <f t="shared" si="8"/>
        <v>0</v>
      </c>
      <c r="BJ187" s="23" t="s">
        <v>24</v>
      </c>
      <c r="BK187" s="202">
        <f t="shared" si="9"/>
        <v>0</v>
      </c>
      <c r="BL187" s="23" t="s">
        <v>175</v>
      </c>
      <c r="BM187" s="23" t="s">
        <v>1623</v>
      </c>
    </row>
    <row r="188" spans="2:65" s="1" customFormat="1" ht="25.5" customHeight="1">
      <c r="B188" s="40"/>
      <c r="C188" s="191" t="s">
        <v>315</v>
      </c>
      <c r="D188" s="191" t="s">
        <v>170</v>
      </c>
      <c r="E188" s="192" t="s">
        <v>1764</v>
      </c>
      <c r="F188" s="193" t="s">
        <v>1765</v>
      </c>
      <c r="G188" s="194" t="s">
        <v>396</v>
      </c>
      <c r="H188" s="195">
        <v>3</v>
      </c>
      <c r="I188" s="196"/>
      <c r="J188" s="197">
        <f t="shared" si="0"/>
        <v>0</v>
      </c>
      <c r="K188" s="193" t="s">
        <v>174</v>
      </c>
      <c r="L188" s="60"/>
      <c r="M188" s="198" t="s">
        <v>22</v>
      </c>
      <c r="N188" s="199" t="s">
        <v>48</v>
      </c>
      <c r="O188" s="41"/>
      <c r="P188" s="200">
        <f t="shared" si="1"/>
        <v>0</v>
      </c>
      <c r="Q188" s="200">
        <v>0.00015</v>
      </c>
      <c r="R188" s="200">
        <f t="shared" si="2"/>
        <v>0.00045</v>
      </c>
      <c r="S188" s="200">
        <v>0</v>
      </c>
      <c r="T188" s="201">
        <f t="shared" si="3"/>
        <v>0</v>
      </c>
      <c r="AR188" s="23" t="s">
        <v>175</v>
      </c>
      <c r="AT188" s="23" t="s">
        <v>170</v>
      </c>
      <c r="AU188" s="23" t="s">
        <v>86</v>
      </c>
      <c r="AY188" s="23" t="s">
        <v>168</v>
      </c>
      <c r="BE188" s="202">
        <f t="shared" si="4"/>
        <v>0</v>
      </c>
      <c r="BF188" s="202">
        <f t="shared" si="5"/>
        <v>0</v>
      </c>
      <c r="BG188" s="202">
        <f t="shared" si="6"/>
        <v>0</v>
      </c>
      <c r="BH188" s="202">
        <f t="shared" si="7"/>
        <v>0</v>
      </c>
      <c r="BI188" s="202">
        <f t="shared" si="8"/>
        <v>0</v>
      </c>
      <c r="BJ188" s="23" t="s">
        <v>24</v>
      </c>
      <c r="BK188" s="202">
        <f t="shared" si="9"/>
        <v>0</v>
      </c>
      <c r="BL188" s="23" t="s">
        <v>175</v>
      </c>
      <c r="BM188" s="23" t="s">
        <v>1766</v>
      </c>
    </row>
    <row r="189" spans="2:65" s="1" customFormat="1" ht="25.5" customHeight="1">
      <c r="B189" s="40"/>
      <c r="C189" s="191" t="s">
        <v>367</v>
      </c>
      <c r="D189" s="191" t="s">
        <v>170</v>
      </c>
      <c r="E189" s="192" t="s">
        <v>1624</v>
      </c>
      <c r="F189" s="193" t="s">
        <v>1625</v>
      </c>
      <c r="G189" s="194" t="s">
        <v>396</v>
      </c>
      <c r="H189" s="195">
        <v>2</v>
      </c>
      <c r="I189" s="196"/>
      <c r="J189" s="197">
        <f t="shared" si="0"/>
        <v>0</v>
      </c>
      <c r="K189" s="193" t="s">
        <v>174</v>
      </c>
      <c r="L189" s="60"/>
      <c r="M189" s="198" t="s">
        <v>22</v>
      </c>
      <c r="N189" s="199" t="s">
        <v>48</v>
      </c>
      <c r="O189" s="41"/>
      <c r="P189" s="200">
        <f t="shared" si="1"/>
        <v>0</v>
      </c>
      <c r="Q189" s="200">
        <v>0.00016</v>
      </c>
      <c r="R189" s="200">
        <f t="shared" si="2"/>
        <v>0.00032</v>
      </c>
      <c r="S189" s="200">
        <v>0</v>
      </c>
      <c r="T189" s="201">
        <f t="shared" si="3"/>
        <v>0</v>
      </c>
      <c r="AR189" s="23" t="s">
        <v>175</v>
      </c>
      <c r="AT189" s="23" t="s">
        <v>170</v>
      </c>
      <c r="AU189" s="23" t="s">
        <v>86</v>
      </c>
      <c r="AY189" s="23" t="s">
        <v>168</v>
      </c>
      <c r="BE189" s="202">
        <f t="shared" si="4"/>
        <v>0</v>
      </c>
      <c r="BF189" s="202">
        <f t="shared" si="5"/>
        <v>0</v>
      </c>
      <c r="BG189" s="202">
        <f t="shared" si="6"/>
        <v>0</v>
      </c>
      <c r="BH189" s="202">
        <f t="shared" si="7"/>
        <v>0</v>
      </c>
      <c r="BI189" s="202">
        <f t="shared" si="8"/>
        <v>0</v>
      </c>
      <c r="BJ189" s="23" t="s">
        <v>24</v>
      </c>
      <c r="BK189" s="202">
        <f t="shared" si="9"/>
        <v>0</v>
      </c>
      <c r="BL189" s="23" t="s">
        <v>175</v>
      </c>
      <c r="BM189" s="23" t="s">
        <v>1767</v>
      </c>
    </row>
    <row r="190" spans="2:65" s="1" customFormat="1" ht="25.5" customHeight="1">
      <c r="B190" s="40"/>
      <c r="C190" s="191" t="s">
        <v>372</v>
      </c>
      <c r="D190" s="191" t="s">
        <v>170</v>
      </c>
      <c r="E190" s="192" t="s">
        <v>1768</v>
      </c>
      <c r="F190" s="193" t="s">
        <v>1769</v>
      </c>
      <c r="G190" s="194" t="s">
        <v>396</v>
      </c>
      <c r="H190" s="195">
        <v>20</v>
      </c>
      <c r="I190" s="196"/>
      <c r="J190" s="197">
        <f t="shared" si="0"/>
        <v>0</v>
      </c>
      <c r="K190" s="193" t="s">
        <v>174</v>
      </c>
      <c r="L190" s="60"/>
      <c r="M190" s="198" t="s">
        <v>22</v>
      </c>
      <c r="N190" s="199" t="s">
        <v>48</v>
      </c>
      <c r="O190" s="41"/>
      <c r="P190" s="200">
        <f t="shared" si="1"/>
        <v>0</v>
      </c>
      <c r="Q190" s="200">
        <v>0.00017</v>
      </c>
      <c r="R190" s="200">
        <f t="shared" si="2"/>
        <v>0.0034000000000000002</v>
      </c>
      <c r="S190" s="200">
        <v>0</v>
      </c>
      <c r="T190" s="201">
        <f t="shared" si="3"/>
        <v>0</v>
      </c>
      <c r="AR190" s="23" t="s">
        <v>175</v>
      </c>
      <c r="AT190" s="23" t="s">
        <v>170</v>
      </c>
      <c r="AU190" s="23" t="s">
        <v>86</v>
      </c>
      <c r="AY190" s="23" t="s">
        <v>168</v>
      </c>
      <c r="BE190" s="202">
        <f t="shared" si="4"/>
        <v>0</v>
      </c>
      <c r="BF190" s="202">
        <f t="shared" si="5"/>
        <v>0</v>
      </c>
      <c r="BG190" s="202">
        <f t="shared" si="6"/>
        <v>0</v>
      </c>
      <c r="BH190" s="202">
        <f t="shared" si="7"/>
        <v>0</v>
      </c>
      <c r="BI190" s="202">
        <f t="shared" si="8"/>
        <v>0</v>
      </c>
      <c r="BJ190" s="23" t="s">
        <v>24</v>
      </c>
      <c r="BK190" s="202">
        <f t="shared" si="9"/>
        <v>0</v>
      </c>
      <c r="BL190" s="23" t="s">
        <v>175</v>
      </c>
      <c r="BM190" s="23" t="s">
        <v>1770</v>
      </c>
    </row>
    <row r="191" spans="2:65" s="1" customFormat="1" ht="16.5" customHeight="1">
      <c r="B191" s="40"/>
      <c r="C191" s="191" t="s">
        <v>378</v>
      </c>
      <c r="D191" s="191" t="s">
        <v>170</v>
      </c>
      <c r="E191" s="192" t="s">
        <v>1627</v>
      </c>
      <c r="F191" s="193" t="s">
        <v>1628</v>
      </c>
      <c r="G191" s="194" t="s">
        <v>396</v>
      </c>
      <c r="H191" s="195">
        <v>1</v>
      </c>
      <c r="I191" s="196"/>
      <c r="J191" s="197">
        <f t="shared" si="0"/>
        <v>0</v>
      </c>
      <c r="K191" s="193" t="s">
        <v>22</v>
      </c>
      <c r="L191" s="60"/>
      <c r="M191" s="198" t="s">
        <v>22</v>
      </c>
      <c r="N191" s="199" t="s">
        <v>48</v>
      </c>
      <c r="O191" s="41"/>
      <c r="P191" s="200">
        <f t="shared" si="1"/>
        <v>0</v>
      </c>
      <c r="Q191" s="200">
        <v>8E-05</v>
      </c>
      <c r="R191" s="200">
        <f t="shared" si="2"/>
        <v>8E-05</v>
      </c>
      <c r="S191" s="200">
        <v>0</v>
      </c>
      <c r="T191" s="201">
        <f t="shared" si="3"/>
        <v>0</v>
      </c>
      <c r="AR191" s="23" t="s">
        <v>175</v>
      </c>
      <c r="AT191" s="23" t="s">
        <v>170</v>
      </c>
      <c r="AU191" s="23" t="s">
        <v>86</v>
      </c>
      <c r="AY191" s="23" t="s">
        <v>168</v>
      </c>
      <c r="BE191" s="202">
        <f t="shared" si="4"/>
        <v>0</v>
      </c>
      <c r="BF191" s="202">
        <f t="shared" si="5"/>
        <v>0</v>
      </c>
      <c r="BG191" s="202">
        <f t="shared" si="6"/>
        <v>0</v>
      </c>
      <c r="BH191" s="202">
        <f t="shared" si="7"/>
        <v>0</v>
      </c>
      <c r="BI191" s="202">
        <f t="shared" si="8"/>
        <v>0</v>
      </c>
      <c r="BJ191" s="23" t="s">
        <v>24</v>
      </c>
      <c r="BK191" s="202">
        <f t="shared" si="9"/>
        <v>0</v>
      </c>
      <c r="BL191" s="23" t="s">
        <v>175</v>
      </c>
      <c r="BM191" s="23" t="s">
        <v>1629</v>
      </c>
    </row>
    <row r="192" spans="2:65" s="1" customFormat="1" ht="16.5" customHeight="1">
      <c r="B192" s="40"/>
      <c r="C192" s="238" t="s">
        <v>380</v>
      </c>
      <c r="D192" s="238" t="s">
        <v>270</v>
      </c>
      <c r="E192" s="239" t="s">
        <v>1771</v>
      </c>
      <c r="F192" s="240" t="s">
        <v>1772</v>
      </c>
      <c r="G192" s="241" t="s">
        <v>294</v>
      </c>
      <c r="H192" s="242">
        <v>28.4</v>
      </c>
      <c r="I192" s="243"/>
      <c r="J192" s="244">
        <f t="shared" si="0"/>
        <v>0</v>
      </c>
      <c r="K192" s="240" t="s">
        <v>22</v>
      </c>
      <c r="L192" s="245"/>
      <c r="M192" s="246" t="s">
        <v>22</v>
      </c>
      <c r="N192" s="247" t="s">
        <v>48</v>
      </c>
      <c r="O192" s="41"/>
      <c r="P192" s="200">
        <f t="shared" si="1"/>
        <v>0</v>
      </c>
      <c r="Q192" s="200">
        <v>0.136</v>
      </c>
      <c r="R192" s="200">
        <f t="shared" si="2"/>
        <v>3.8624</v>
      </c>
      <c r="S192" s="200">
        <v>0</v>
      </c>
      <c r="T192" s="201">
        <f t="shared" si="3"/>
        <v>0</v>
      </c>
      <c r="AR192" s="23" t="s">
        <v>214</v>
      </c>
      <c r="AT192" s="23" t="s">
        <v>270</v>
      </c>
      <c r="AU192" s="23" t="s">
        <v>86</v>
      </c>
      <c r="AY192" s="23" t="s">
        <v>168</v>
      </c>
      <c r="BE192" s="202">
        <f t="shared" si="4"/>
        <v>0</v>
      </c>
      <c r="BF192" s="202">
        <f t="shared" si="5"/>
        <v>0</v>
      </c>
      <c r="BG192" s="202">
        <f t="shared" si="6"/>
        <v>0</v>
      </c>
      <c r="BH192" s="202">
        <f t="shared" si="7"/>
        <v>0</v>
      </c>
      <c r="BI192" s="202">
        <f t="shared" si="8"/>
        <v>0</v>
      </c>
      <c r="BJ192" s="23" t="s">
        <v>24</v>
      </c>
      <c r="BK192" s="202">
        <f t="shared" si="9"/>
        <v>0</v>
      </c>
      <c r="BL192" s="23" t="s">
        <v>175</v>
      </c>
      <c r="BM192" s="23" t="s">
        <v>1773</v>
      </c>
    </row>
    <row r="193" spans="2:65" s="1" customFormat="1" ht="16.5" customHeight="1">
      <c r="B193" s="40"/>
      <c r="C193" s="238" t="s">
        <v>385</v>
      </c>
      <c r="D193" s="238" t="s">
        <v>270</v>
      </c>
      <c r="E193" s="239" t="s">
        <v>1774</v>
      </c>
      <c r="F193" s="240" t="s">
        <v>1775</v>
      </c>
      <c r="G193" s="241" t="s">
        <v>294</v>
      </c>
      <c r="H193" s="242">
        <v>109.7</v>
      </c>
      <c r="I193" s="243"/>
      <c r="J193" s="244">
        <f t="shared" si="0"/>
        <v>0</v>
      </c>
      <c r="K193" s="240" t="s">
        <v>174</v>
      </c>
      <c r="L193" s="245"/>
      <c r="M193" s="246" t="s">
        <v>22</v>
      </c>
      <c r="N193" s="247" t="s">
        <v>48</v>
      </c>
      <c r="O193" s="41"/>
      <c r="P193" s="200">
        <f t="shared" si="1"/>
        <v>0</v>
      </c>
      <c r="Q193" s="200">
        <v>0.053</v>
      </c>
      <c r="R193" s="200">
        <f t="shared" si="2"/>
        <v>5.8141</v>
      </c>
      <c r="S193" s="200">
        <v>0</v>
      </c>
      <c r="T193" s="201">
        <f t="shared" si="3"/>
        <v>0</v>
      </c>
      <c r="AR193" s="23" t="s">
        <v>214</v>
      </c>
      <c r="AT193" s="23" t="s">
        <v>270</v>
      </c>
      <c r="AU193" s="23" t="s">
        <v>86</v>
      </c>
      <c r="AY193" s="23" t="s">
        <v>168</v>
      </c>
      <c r="BE193" s="202">
        <f t="shared" si="4"/>
        <v>0</v>
      </c>
      <c r="BF193" s="202">
        <f t="shared" si="5"/>
        <v>0</v>
      </c>
      <c r="BG193" s="202">
        <f t="shared" si="6"/>
        <v>0</v>
      </c>
      <c r="BH193" s="202">
        <f t="shared" si="7"/>
        <v>0</v>
      </c>
      <c r="BI193" s="202">
        <f t="shared" si="8"/>
        <v>0</v>
      </c>
      <c r="BJ193" s="23" t="s">
        <v>24</v>
      </c>
      <c r="BK193" s="202">
        <f t="shared" si="9"/>
        <v>0</v>
      </c>
      <c r="BL193" s="23" t="s">
        <v>175</v>
      </c>
      <c r="BM193" s="23" t="s">
        <v>1776</v>
      </c>
    </row>
    <row r="194" spans="2:65" s="1" customFormat="1" ht="16.5" customHeight="1">
      <c r="B194" s="40"/>
      <c r="C194" s="238" t="s">
        <v>388</v>
      </c>
      <c r="D194" s="238" t="s">
        <v>270</v>
      </c>
      <c r="E194" s="239" t="s">
        <v>1777</v>
      </c>
      <c r="F194" s="240" t="s">
        <v>1778</v>
      </c>
      <c r="G194" s="241" t="s">
        <v>294</v>
      </c>
      <c r="H194" s="242">
        <v>180.3</v>
      </c>
      <c r="I194" s="243"/>
      <c r="J194" s="244">
        <f t="shared" si="0"/>
        <v>0</v>
      </c>
      <c r="K194" s="240" t="s">
        <v>174</v>
      </c>
      <c r="L194" s="245"/>
      <c r="M194" s="246" t="s">
        <v>22</v>
      </c>
      <c r="N194" s="247" t="s">
        <v>48</v>
      </c>
      <c r="O194" s="41"/>
      <c r="P194" s="200">
        <f t="shared" si="1"/>
        <v>0</v>
      </c>
      <c r="Q194" s="200">
        <v>0.136</v>
      </c>
      <c r="R194" s="200">
        <f t="shared" si="2"/>
        <v>24.520800000000005</v>
      </c>
      <c r="S194" s="200">
        <v>0</v>
      </c>
      <c r="T194" s="201">
        <f t="shared" si="3"/>
        <v>0</v>
      </c>
      <c r="AR194" s="23" t="s">
        <v>214</v>
      </c>
      <c r="AT194" s="23" t="s">
        <v>270</v>
      </c>
      <c r="AU194" s="23" t="s">
        <v>86</v>
      </c>
      <c r="AY194" s="23" t="s">
        <v>168</v>
      </c>
      <c r="BE194" s="202">
        <f t="shared" si="4"/>
        <v>0</v>
      </c>
      <c r="BF194" s="202">
        <f t="shared" si="5"/>
        <v>0</v>
      </c>
      <c r="BG194" s="202">
        <f t="shared" si="6"/>
        <v>0</v>
      </c>
      <c r="BH194" s="202">
        <f t="shared" si="7"/>
        <v>0</v>
      </c>
      <c r="BI194" s="202">
        <f t="shared" si="8"/>
        <v>0</v>
      </c>
      <c r="BJ194" s="23" t="s">
        <v>24</v>
      </c>
      <c r="BK194" s="202">
        <f t="shared" si="9"/>
        <v>0</v>
      </c>
      <c r="BL194" s="23" t="s">
        <v>175</v>
      </c>
      <c r="BM194" s="23" t="s">
        <v>1779</v>
      </c>
    </row>
    <row r="195" spans="2:65" s="1" customFormat="1" ht="25.5" customHeight="1">
      <c r="B195" s="40"/>
      <c r="C195" s="238" t="s">
        <v>393</v>
      </c>
      <c r="D195" s="238" t="s">
        <v>270</v>
      </c>
      <c r="E195" s="239" t="s">
        <v>1780</v>
      </c>
      <c r="F195" s="240" t="s">
        <v>1781</v>
      </c>
      <c r="G195" s="241" t="s">
        <v>396</v>
      </c>
      <c r="H195" s="242">
        <v>6</v>
      </c>
      <c r="I195" s="243"/>
      <c r="J195" s="244">
        <f t="shared" si="0"/>
        <v>0</v>
      </c>
      <c r="K195" s="240" t="s">
        <v>174</v>
      </c>
      <c r="L195" s="245"/>
      <c r="M195" s="246" t="s">
        <v>22</v>
      </c>
      <c r="N195" s="247" t="s">
        <v>48</v>
      </c>
      <c r="O195" s="41"/>
      <c r="P195" s="200">
        <f t="shared" si="1"/>
        <v>0</v>
      </c>
      <c r="Q195" s="200">
        <v>0.115</v>
      </c>
      <c r="R195" s="200">
        <f t="shared" si="2"/>
        <v>0.6900000000000001</v>
      </c>
      <c r="S195" s="200">
        <v>0</v>
      </c>
      <c r="T195" s="201">
        <f t="shared" si="3"/>
        <v>0</v>
      </c>
      <c r="AR195" s="23" t="s">
        <v>214</v>
      </c>
      <c r="AT195" s="23" t="s">
        <v>270</v>
      </c>
      <c r="AU195" s="23" t="s">
        <v>86</v>
      </c>
      <c r="AY195" s="23" t="s">
        <v>168</v>
      </c>
      <c r="BE195" s="202">
        <f t="shared" si="4"/>
        <v>0</v>
      </c>
      <c r="BF195" s="202">
        <f t="shared" si="5"/>
        <v>0</v>
      </c>
      <c r="BG195" s="202">
        <f t="shared" si="6"/>
        <v>0</v>
      </c>
      <c r="BH195" s="202">
        <f t="shared" si="7"/>
        <v>0</v>
      </c>
      <c r="BI195" s="202">
        <f t="shared" si="8"/>
        <v>0</v>
      </c>
      <c r="BJ195" s="23" t="s">
        <v>24</v>
      </c>
      <c r="BK195" s="202">
        <f t="shared" si="9"/>
        <v>0</v>
      </c>
      <c r="BL195" s="23" t="s">
        <v>175</v>
      </c>
      <c r="BM195" s="23" t="s">
        <v>1782</v>
      </c>
    </row>
    <row r="196" spans="2:65" s="1" customFormat="1" ht="25.5" customHeight="1">
      <c r="B196" s="40"/>
      <c r="C196" s="238" t="s">
        <v>398</v>
      </c>
      <c r="D196" s="238" t="s">
        <v>270</v>
      </c>
      <c r="E196" s="239" t="s">
        <v>1685</v>
      </c>
      <c r="F196" s="240" t="s">
        <v>1686</v>
      </c>
      <c r="G196" s="241" t="s">
        <v>396</v>
      </c>
      <c r="H196" s="242">
        <v>1</v>
      </c>
      <c r="I196" s="243"/>
      <c r="J196" s="244">
        <f t="shared" si="0"/>
        <v>0</v>
      </c>
      <c r="K196" s="240" t="s">
        <v>174</v>
      </c>
      <c r="L196" s="245"/>
      <c r="M196" s="246" t="s">
        <v>22</v>
      </c>
      <c r="N196" s="247" t="s">
        <v>48</v>
      </c>
      <c r="O196" s="41"/>
      <c r="P196" s="200">
        <f t="shared" si="1"/>
        <v>0</v>
      </c>
      <c r="Q196" s="200">
        <v>0.045</v>
      </c>
      <c r="R196" s="200">
        <f t="shared" si="2"/>
        <v>0.045</v>
      </c>
      <c r="S196" s="200">
        <v>0</v>
      </c>
      <c r="T196" s="201">
        <f t="shared" si="3"/>
        <v>0</v>
      </c>
      <c r="AR196" s="23" t="s">
        <v>214</v>
      </c>
      <c r="AT196" s="23" t="s">
        <v>270</v>
      </c>
      <c r="AU196" s="23" t="s">
        <v>86</v>
      </c>
      <c r="AY196" s="23" t="s">
        <v>168</v>
      </c>
      <c r="BE196" s="202">
        <f t="shared" si="4"/>
        <v>0</v>
      </c>
      <c r="BF196" s="202">
        <f t="shared" si="5"/>
        <v>0</v>
      </c>
      <c r="BG196" s="202">
        <f t="shared" si="6"/>
        <v>0</v>
      </c>
      <c r="BH196" s="202">
        <f t="shared" si="7"/>
        <v>0</v>
      </c>
      <c r="BI196" s="202">
        <f t="shared" si="8"/>
        <v>0</v>
      </c>
      <c r="BJ196" s="23" t="s">
        <v>24</v>
      </c>
      <c r="BK196" s="202">
        <f t="shared" si="9"/>
        <v>0</v>
      </c>
      <c r="BL196" s="23" t="s">
        <v>175</v>
      </c>
      <c r="BM196" s="23" t="s">
        <v>1783</v>
      </c>
    </row>
    <row r="197" spans="2:65" s="1" customFormat="1" ht="25.5" customHeight="1">
      <c r="B197" s="40"/>
      <c r="C197" s="238" t="s">
        <v>402</v>
      </c>
      <c r="D197" s="238" t="s">
        <v>270</v>
      </c>
      <c r="E197" s="239" t="s">
        <v>1784</v>
      </c>
      <c r="F197" s="240" t="s">
        <v>1785</v>
      </c>
      <c r="G197" s="241" t="s">
        <v>396</v>
      </c>
      <c r="H197" s="242">
        <v>6</v>
      </c>
      <c r="I197" s="243"/>
      <c r="J197" s="244">
        <f t="shared" si="0"/>
        <v>0</v>
      </c>
      <c r="K197" s="240" t="s">
        <v>174</v>
      </c>
      <c r="L197" s="245"/>
      <c r="M197" s="246" t="s">
        <v>22</v>
      </c>
      <c r="N197" s="247" t="s">
        <v>48</v>
      </c>
      <c r="O197" s="41"/>
      <c r="P197" s="200">
        <f t="shared" si="1"/>
        <v>0</v>
      </c>
      <c r="Q197" s="200">
        <v>0.095</v>
      </c>
      <c r="R197" s="200">
        <f t="shared" si="2"/>
        <v>0.5700000000000001</v>
      </c>
      <c r="S197" s="200">
        <v>0</v>
      </c>
      <c r="T197" s="201">
        <f t="shared" si="3"/>
        <v>0</v>
      </c>
      <c r="AR197" s="23" t="s">
        <v>214</v>
      </c>
      <c r="AT197" s="23" t="s">
        <v>270</v>
      </c>
      <c r="AU197" s="23" t="s">
        <v>86</v>
      </c>
      <c r="AY197" s="23" t="s">
        <v>168</v>
      </c>
      <c r="BE197" s="202">
        <f t="shared" si="4"/>
        <v>0</v>
      </c>
      <c r="BF197" s="202">
        <f t="shared" si="5"/>
        <v>0</v>
      </c>
      <c r="BG197" s="202">
        <f t="shared" si="6"/>
        <v>0</v>
      </c>
      <c r="BH197" s="202">
        <f t="shared" si="7"/>
        <v>0</v>
      </c>
      <c r="BI197" s="202">
        <f t="shared" si="8"/>
        <v>0</v>
      </c>
      <c r="BJ197" s="23" t="s">
        <v>24</v>
      </c>
      <c r="BK197" s="202">
        <f t="shared" si="9"/>
        <v>0</v>
      </c>
      <c r="BL197" s="23" t="s">
        <v>175</v>
      </c>
      <c r="BM197" s="23" t="s">
        <v>1786</v>
      </c>
    </row>
    <row r="198" spans="2:65" s="1" customFormat="1" ht="25.5" customHeight="1">
      <c r="B198" s="40"/>
      <c r="C198" s="238" t="s">
        <v>406</v>
      </c>
      <c r="D198" s="238" t="s">
        <v>270</v>
      </c>
      <c r="E198" s="239" t="s">
        <v>1787</v>
      </c>
      <c r="F198" s="240" t="s">
        <v>1788</v>
      </c>
      <c r="G198" s="241" t="s">
        <v>396</v>
      </c>
      <c r="H198" s="242">
        <v>4</v>
      </c>
      <c r="I198" s="243"/>
      <c r="J198" s="244">
        <f t="shared" si="0"/>
        <v>0</v>
      </c>
      <c r="K198" s="240" t="s">
        <v>174</v>
      </c>
      <c r="L198" s="245"/>
      <c r="M198" s="246" t="s">
        <v>22</v>
      </c>
      <c r="N198" s="247" t="s">
        <v>48</v>
      </c>
      <c r="O198" s="41"/>
      <c r="P198" s="200">
        <f t="shared" si="1"/>
        <v>0</v>
      </c>
      <c r="Q198" s="200">
        <v>0.034</v>
      </c>
      <c r="R198" s="200">
        <f t="shared" si="2"/>
        <v>0.136</v>
      </c>
      <c r="S198" s="200">
        <v>0</v>
      </c>
      <c r="T198" s="201">
        <f t="shared" si="3"/>
        <v>0</v>
      </c>
      <c r="AR198" s="23" t="s">
        <v>214</v>
      </c>
      <c r="AT198" s="23" t="s">
        <v>270</v>
      </c>
      <c r="AU198" s="23" t="s">
        <v>86</v>
      </c>
      <c r="AY198" s="23" t="s">
        <v>168</v>
      </c>
      <c r="BE198" s="202">
        <f t="shared" si="4"/>
        <v>0</v>
      </c>
      <c r="BF198" s="202">
        <f t="shared" si="5"/>
        <v>0</v>
      </c>
      <c r="BG198" s="202">
        <f t="shared" si="6"/>
        <v>0</v>
      </c>
      <c r="BH198" s="202">
        <f t="shared" si="7"/>
        <v>0</v>
      </c>
      <c r="BI198" s="202">
        <f t="shared" si="8"/>
        <v>0</v>
      </c>
      <c r="BJ198" s="23" t="s">
        <v>24</v>
      </c>
      <c r="BK198" s="202">
        <f t="shared" si="9"/>
        <v>0</v>
      </c>
      <c r="BL198" s="23" t="s">
        <v>175</v>
      </c>
      <c r="BM198" s="23" t="s">
        <v>1789</v>
      </c>
    </row>
    <row r="199" spans="2:65" s="1" customFormat="1" ht="25.5" customHeight="1">
      <c r="B199" s="40"/>
      <c r="C199" s="238" t="s">
        <v>410</v>
      </c>
      <c r="D199" s="238" t="s">
        <v>270</v>
      </c>
      <c r="E199" s="239" t="s">
        <v>1790</v>
      </c>
      <c r="F199" s="240" t="s">
        <v>1791</v>
      </c>
      <c r="G199" s="241" t="s">
        <v>396</v>
      </c>
      <c r="H199" s="242">
        <v>4</v>
      </c>
      <c r="I199" s="243"/>
      <c r="J199" s="244">
        <f t="shared" si="0"/>
        <v>0</v>
      </c>
      <c r="K199" s="240" t="s">
        <v>174</v>
      </c>
      <c r="L199" s="245"/>
      <c r="M199" s="246" t="s">
        <v>22</v>
      </c>
      <c r="N199" s="247" t="s">
        <v>48</v>
      </c>
      <c r="O199" s="41"/>
      <c r="P199" s="200">
        <f t="shared" si="1"/>
        <v>0</v>
      </c>
      <c r="Q199" s="200">
        <v>0.041</v>
      </c>
      <c r="R199" s="200">
        <f t="shared" si="2"/>
        <v>0.164</v>
      </c>
      <c r="S199" s="200">
        <v>0</v>
      </c>
      <c r="T199" s="201">
        <f t="shared" si="3"/>
        <v>0</v>
      </c>
      <c r="AR199" s="23" t="s">
        <v>214</v>
      </c>
      <c r="AT199" s="23" t="s">
        <v>270</v>
      </c>
      <c r="AU199" s="23" t="s">
        <v>86</v>
      </c>
      <c r="AY199" s="23" t="s">
        <v>168</v>
      </c>
      <c r="BE199" s="202">
        <f t="shared" si="4"/>
        <v>0</v>
      </c>
      <c r="BF199" s="202">
        <f t="shared" si="5"/>
        <v>0</v>
      </c>
      <c r="BG199" s="202">
        <f t="shared" si="6"/>
        <v>0</v>
      </c>
      <c r="BH199" s="202">
        <f t="shared" si="7"/>
        <v>0</v>
      </c>
      <c r="BI199" s="202">
        <f t="shared" si="8"/>
        <v>0</v>
      </c>
      <c r="BJ199" s="23" t="s">
        <v>24</v>
      </c>
      <c r="BK199" s="202">
        <f t="shared" si="9"/>
        <v>0</v>
      </c>
      <c r="BL199" s="23" t="s">
        <v>175</v>
      </c>
      <c r="BM199" s="23" t="s">
        <v>1792</v>
      </c>
    </row>
    <row r="200" spans="2:65" s="1" customFormat="1" ht="25.5" customHeight="1">
      <c r="B200" s="40"/>
      <c r="C200" s="238" t="s">
        <v>414</v>
      </c>
      <c r="D200" s="238" t="s">
        <v>270</v>
      </c>
      <c r="E200" s="239" t="s">
        <v>1688</v>
      </c>
      <c r="F200" s="240" t="s">
        <v>1689</v>
      </c>
      <c r="G200" s="241" t="s">
        <v>396</v>
      </c>
      <c r="H200" s="242">
        <v>1</v>
      </c>
      <c r="I200" s="243"/>
      <c r="J200" s="244">
        <f t="shared" si="0"/>
        <v>0</v>
      </c>
      <c r="K200" s="240" t="s">
        <v>174</v>
      </c>
      <c r="L200" s="245"/>
      <c r="M200" s="246" t="s">
        <v>22</v>
      </c>
      <c r="N200" s="247" t="s">
        <v>48</v>
      </c>
      <c r="O200" s="41"/>
      <c r="P200" s="200">
        <f t="shared" si="1"/>
        <v>0</v>
      </c>
      <c r="Q200" s="200">
        <v>0.279</v>
      </c>
      <c r="R200" s="200">
        <f t="shared" si="2"/>
        <v>0.279</v>
      </c>
      <c r="S200" s="200">
        <v>0</v>
      </c>
      <c r="T200" s="201">
        <f t="shared" si="3"/>
        <v>0</v>
      </c>
      <c r="AR200" s="23" t="s">
        <v>214</v>
      </c>
      <c r="AT200" s="23" t="s">
        <v>270</v>
      </c>
      <c r="AU200" s="23" t="s">
        <v>86</v>
      </c>
      <c r="AY200" s="23" t="s">
        <v>168</v>
      </c>
      <c r="BE200" s="202">
        <f t="shared" si="4"/>
        <v>0</v>
      </c>
      <c r="BF200" s="202">
        <f t="shared" si="5"/>
        <v>0</v>
      </c>
      <c r="BG200" s="202">
        <f t="shared" si="6"/>
        <v>0</v>
      </c>
      <c r="BH200" s="202">
        <f t="shared" si="7"/>
        <v>0</v>
      </c>
      <c r="BI200" s="202">
        <f t="shared" si="8"/>
        <v>0</v>
      </c>
      <c r="BJ200" s="23" t="s">
        <v>24</v>
      </c>
      <c r="BK200" s="202">
        <f t="shared" si="9"/>
        <v>0</v>
      </c>
      <c r="BL200" s="23" t="s">
        <v>175</v>
      </c>
      <c r="BM200" s="23" t="s">
        <v>1793</v>
      </c>
    </row>
    <row r="201" spans="2:65" s="1" customFormat="1" ht="16.5" customHeight="1">
      <c r="B201" s="40"/>
      <c r="C201" s="238" t="s">
        <v>418</v>
      </c>
      <c r="D201" s="238" t="s">
        <v>270</v>
      </c>
      <c r="E201" s="239" t="s">
        <v>1794</v>
      </c>
      <c r="F201" s="240" t="s">
        <v>1795</v>
      </c>
      <c r="G201" s="241" t="s">
        <v>396</v>
      </c>
      <c r="H201" s="242">
        <v>2</v>
      </c>
      <c r="I201" s="243"/>
      <c r="J201" s="244">
        <f t="shared" si="0"/>
        <v>0</v>
      </c>
      <c r="K201" s="240" t="s">
        <v>174</v>
      </c>
      <c r="L201" s="245"/>
      <c r="M201" s="246" t="s">
        <v>22</v>
      </c>
      <c r="N201" s="247" t="s">
        <v>48</v>
      </c>
      <c r="O201" s="41"/>
      <c r="P201" s="200">
        <f t="shared" si="1"/>
        <v>0</v>
      </c>
      <c r="Q201" s="200">
        <v>0.00295</v>
      </c>
      <c r="R201" s="200">
        <f t="shared" si="2"/>
        <v>0.0059</v>
      </c>
      <c r="S201" s="200">
        <v>0</v>
      </c>
      <c r="T201" s="201">
        <f t="shared" si="3"/>
        <v>0</v>
      </c>
      <c r="AR201" s="23" t="s">
        <v>214</v>
      </c>
      <c r="AT201" s="23" t="s">
        <v>270</v>
      </c>
      <c r="AU201" s="23" t="s">
        <v>86</v>
      </c>
      <c r="AY201" s="23" t="s">
        <v>168</v>
      </c>
      <c r="BE201" s="202">
        <f t="shared" si="4"/>
        <v>0</v>
      </c>
      <c r="BF201" s="202">
        <f t="shared" si="5"/>
        <v>0</v>
      </c>
      <c r="BG201" s="202">
        <f t="shared" si="6"/>
        <v>0</v>
      </c>
      <c r="BH201" s="202">
        <f t="shared" si="7"/>
        <v>0</v>
      </c>
      <c r="BI201" s="202">
        <f t="shared" si="8"/>
        <v>0</v>
      </c>
      <c r="BJ201" s="23" t="s">
        <v>24</v>
      </c>
      <c r="BK201" s="202">
        <f t="shared" si="9"/>
        <v>0</v>
      </c>
      <c r="BL201" s="23" t="s">
        <v>175</v>
      </c>
      <c r="BM201" s="23" t="s">
        <v>1796</v>
      </c>
    </row>
    <row r="202" spans="2:65" s="1" customFormat="1" ht="16.5" customHeight="1">
      <c r="B202" s="40"/>
      <c r="C202" s="238" t="s">
        <v>362</v>
      </c>
      <c r="D202" s="238" t="s">
        <v>270</v>
      </c>
      <c r="E202" s="239" t="s">
        <v>1797</v>
      </c>
      <c r="F202" s="240" t="s">
        <v>1798</v>
      </c>
      <c r="G202" s="241" t="s">
        <v>396</v>
      </c>
      <c r="H202" s="242">
        <v>2</v>
      </c>
      <c r="I202" s="243"/>
      <c r="J202" s="244">
        <f t="shared" si="0"/>
        <v>0</v>
      </c>
      <c r="K202" s="240" t="s">
        <v>174</v>
      </c>
      <c r="L202" s="245"/>
      <c r="M202" s="246" t="s">
        <v>22</v>
      </c>
      <c r="N202" s="247" t="s">
        <v>48</v>
      </c>
      <c r="O202" s="41"/>
      <c r="P202" s="200">
        <f t="shared" si="1"/>
        <v>0</v>
      </c>
      <c r="Q202" s="200">
        <v>0.002</v>
      </c>
      <c r="R202" s="200">
        <f t="shared" si="2"/>
        <v>0.004</v>
      </c>
      <c r="S202" s="200">
        <v>0</v>
      </c>
      <c r="T202" s="201">
        <f t="shared" si="3"/>
        <v>0</v>
      </c>
      <c r="AR202" s="23" t="s">
        <v>214</v>
      </c>
      <c r="AT202" s="23" t="s">
        <v>270</v>
      </c>
      <c r="AU202" s="23" t="s">
        <v>86</v>
      </c>
      <c r="AY202" s="23" t="s">
        <v>168</v>
      </c>
      <c r="BE202" s="202">
        <f t="shared" si="4"/>
        <v>0</v>
      </c>
      <c r="BF202" s="202">
        <f t="shared" si="5"/>
        <v>0</v>
      </c>
      <c r="BG202" s="202">
        <f t="shared" si="6"/>
        <v>0</v>
      </c>
      <c r="BH202" s="202">
        <f t="shared" si="7"/>
        <v>0</v>
      </c>
      <c r="BI202" s="202">
        <f t="shared" si="8"/>
        <v>0</v>
      </c>
      <c r="BJ202" s="23" t="s">
        <v>24</v>
      </c>
      <c r="BK202" s="202">
        <f t="shared" si="9"/>
        <v>0</v>
      </c>
      <c r="BL202" s="23" t="s">
        <v>175</v>
      </c>
      <c r="BM202" s="23" t="s">
        <v>1799</v>
      </c>
    </row>
    <row r="203" spans="2:65" s="1" customFormat="1" ht="25.5" customHeight="1">
      <c r="B203" s="40"/>
      <c r="C203" s="238" t="s">
        <v>425</v>
      </c>
      <c r="D203" s="238" t="s">
        <v>270</v>
      </c>
      <c r="E203" s="239" t="s">
        <v>1800</v>
      </c>
      <c r="F203" s="240" t="s">
        <v>1801</v>
      </c>
      <c r="G203" s="241" t="s">
        <v>396</v>
      </c>
      <c r="H203" s="242">
        <v>20</v>
      </c>
      <c r="I203" s="243"/>
      <c r="J203" s="244">
        <f t="shared" si="0"/>
        <v>0</v>
      </c>
      <c r="K203" s="240" t="s">
        <v>174</v>
      </c>
      <c r="L203" s="245"/>
      <c r="M203" s="246" t="s">
        <v>22</v>
      </c>
      <c r="N203" s="247" t="s">
        <v>48</v>
      </c>
      <c r="O203" s="41"/>
      <c r="P203" s="200">
        <f t="shared" si="1"/>
        <v>0</v>
      </c>
      <c r="Q203" s="200">
        <v>0.145</v>
      </c>
      <c r="R203" s="200">
        <f t="shared" si="2"/>
        <v>2.9</v>
      </c>
      <c r="S203" s="200">
        <v>0</v>
      </c>
      <c r="T203" s="201">
        <f t="shared" si="3"/>
        <v>0</v>
      </c>
      <c r="AR203" s="23" t="s">
        <v>214</v>
      </c>
      <c r="AT203" s="23" t="s">
        <v>270</v>
      </c>
      <c r="AU203" s="23" t="s">
        <v>86</v>
      </c>
      <c r="AY203" s="23" t="s">
        <v>168</v>
      </c>
      <c r="BE203" s="202">
        <f t="shared" si="4"/>
        <v>0</v>
      </c>
      <c r="BF203" s="202">
        <f t="shared" si="5"/>
        <v>0</v>
      </c>
      <c r="BG203" s="202">
        <f t="shared" si="6"/>
        <v>0</v>
      </c>
      <c r="BH203" s="202">
        <f t="shared" si="7"/>
        <v>0</v>
      </c>
      <c r="BI203" s="202">
        <f t="shared" si="8"/>
        <v>0</v>
      </c>
      <c r="BJ203" s="23" t="s">
        <v>24</v>
      </c>
      <c r="BK203" s="202">
        <f t="shared" si="9"/>
        <v>0</v>
      </c>
      <c r="BL203" s="23" t="s">
        <v>175</v>
      </c>
      <c r="BM203" s="23" t="s">
        <v>1802</v>
      </c>
    </row>
    <row r="204" spans="2:65" s="1" customFormat="1" ht="16.5" customHeight="1">
      <c r="B204" s="40"/>
      <c r="C204" s="238" t="s">
        <v>430</v>
      </c>
      <c r="D204" s="238" t="s">
        <v>270</v>
      </c>
      <c r="E204" s="239" t="s">
        <v>1803</v>
      </c>
      <c r="F204" s="240" t="s">
        <v>1804</v>
      </c>
      <c r="G204" s="241" t="s">
        <v>396</v>
      </c>
      <c r="H204" s="242">
        <v>2</v>
      </c>
      <c r="I204" s="243"/>
      <c r="J204" s="244">
        <f t="shared" si="0"/>
        <v>0</v>
      </c>
      <c r="K204" s="240" t="s">
        <v>174</v>
      </c>
      <c r="L204" s="245"/>
      <c r="M204" s="246" t="s">
        <v>22</v>
      </c>
      <c r="N204" s="247" t="s">
        <v>48</v>
      </c>
      <c r="O204" s="41"/>
      <c r="P204" s="200">
        <f t="shared" si="1"/>
        <v>0</v>
      </c>
      <c r="Q204" s="200">
        <v>0.073</v>
      </c>
      <c r="R204" s="200">
        <f t="shared" si="2"/>
        <v>0.146</v>
      </c>
      <c r="S204" s="200">
        <v>0</v>
      </c>
      <c r="T204" s="201">
        <f t="shared" si="3"/>
        <v>0</v>
      </c>
      <c r="AR204" s="23" t="s">
        <v>214</v>
      </c>
      <c r="AT204" s="23" t="s">
        <v>270</v>
      </c>
      <c r="AU204" s="23" t="s">
        <v>86</v>
      </c>
      <c r="AY204" s="23" t="s">
        <v>168</v>
      </c>
      <c r="BE204" s="202">
        <f t="shared" si="4"/>
        <v>0</v>
      </c>
      <c r="BF204" s="202">
        <f t="shared" si="5"/>
        <v>0</v>
      </c>
      <c r="BG204" s="202">
        <f t="shared" si="6"/>
        <v>0</v>
      </c>
      <c r="BH204" s="202">
        <f t="shared" si="7"/>
        <v>0</v>
      </c>
      <c r="BI204" s="202">
        <f t="shared" si="8"/>
        <v>0</v>
      </c>
      <c r="BJ204" s="23" t="s">
        <v>24</v>
      </c>
      <c r="BK204" s="202">
        <f t="shared" si="9"/>
        <v>0</v>
      </c>
      <c r="BL204" s="23" t="s">
        <v>175</v>
      </c>
      <c r="BM204" s="23" t="s">
        <v>1805</v>
      </c>
    </row>
    <row r="205" spans="2:65" s="1" customFormat="1" ht="25.5" customHeight="1">
      <c r="B205" s="40"/>
      <c r="C205" s="238" t="s">
        <v>435</v>
      </c>
      <c r="D205" s="238" t="s">
        <v>270</v>
      </c>
      <c r="E205" s="239" t="s">
        <v>1806</v>
      </c>
      <c r="F205" s="240" t="s">
        <v>1807</v>
      </c>
      <c r="G205" s="241" t="s">
        <v>396</v>
      </c>
      <c r="H205" s="242">
        <v>3</v>
      </c>
      <c r="I205" s="243"/>
      <c r="J205" s="244">
        <f t="shared" si="0"/>
        <v>0</v>
      </c>
      <c r="K205" s="240" t="s">
        <v>174</v>
      </c>
      <c r="L205" s="245"/>
      <c r="M205" s="246" t="s">
        <v>22</v>
      </c>
      <c r="N205" s="247" t="s">
        <v>48</v>
      </c>
      <c r="O205" s="41"/>
      <c r="P205" s="200">
        <f t="shared" si="1"/>
        <v>0</v>
      </c>
      <c r="Q205" s="200">
        <v>0.042</v>
      </c>
      <c r="R205" s="200">
        <f t="shared" si="2"/>
        <v>0.126</v>
      </c>
      <c r="S205" s="200">
        <v>0</v>
      </c>
      <c r="T205" s="201">
        <f t="shared" si="3"/>
        <v>0</v>
      </c>
      <c r="AR205" s="23" t="s">
        <v>214</v>
      </c>
      <c r="AT205" s="23" t="s">
        <v>270</v>
      </c>
      <c r="AU205" s="23" t="s">
        <v>86</v>
      </c>
      <c r="AY205" s="23" t="s">
        <v>168</v>
      </c>
      <c r="BE205" s="202">
        <f t="shared" si="4"/>
        <v>0</v>
      </c>
      <c r="BF205" s="202">
        <f t="shared" si="5"/>
        <v>0</v>
      </c>
      <c r="BG205" s="202">
        <f t="shared" si="6"/>
        <v>0</v>
      </c>
      <c r="BH205" s="202">
        <f t="shared" si="7"/>
        <v>0</v>
      </c>
      <c r="BI205" s="202">
        <f t="shared" si="8"/>
        <v>0</v>
      </c>
      <c r="BJ205" s="23" t="s">
        <v>24</v>
      </c>
      <c r="BK205" s="202">
        <f t="shared" si="9"/>
        <v>0</v>
      </c>
      <c r="BL205" s="23" t="s">
        <v>175</v>
      </c>
      <c r="BM205" s="23" t="s">
        <v>1808</v>
      </c>
    </row>
    <row r="206" spans="2:65" s="1" customFormat="1" ht="16.5" customHeight="1">
      <c r="B206" s="40"/>
      <c r="C206" s="191" t="s">
        <v>439</v>
      </c>
      <c r="D206" s="191" t="s">
        <v>170</v>
      </c>
      <c r="E206" s="192" t="s">
        <v>1630</v>
      </c>
      <c r="F206" s="193" t="s">
        <v>1631</v>
      </c>
      <c r="G206" s="194" t="s">
        <v>1632</v>
      </c>
      <c r="H206" s="195">
        <v>8</v>
      </c>
      <c r="I206" s="196"/>
      <c r="J206" s="197">
        <f t="shared" si="0"/>
        <v>0</v>
      </c>
      <c r="K206" s="193" t="s">
        <v>22</v>
      </c>
      <c r="L206" s="60"/>
      <c r="M206" s="198" t="s">
        <v>22</v>
      </c>
      <c r="N206" s="199" t="s">
        <v>48</v>
      </c>
      <c r="O206" s="41"/>
      <c r="P206" s="200">
        <f t="shared" si="1"/>
        <v>0</v>
      </c>
      <c r="Q206" s="200">
        <v>8E-05</v>
      </c>
      <c r="R206" s="200">
        <f t="shared" si="2"/>
        <v>0.00064</v>
      </c>
      <c r="S206" s="200">
        <v>0</v>
      </c>
      <c r="T206" s="201">
        <f t="shared" si="3"/>
        <v>0</v>
      </c>
      <c r="AR206" s="23" t="s">
        <v>175</v>
      </c>
      <c r="AT206" s="23" t="s">
        <v>170</v>
      </c>
      <c r="AU206" s="23" t="s">
        <v>86</v>
      </c>
      <c r="AY206" s="23" t="s">
        <v>168</v>
      </c>
      <c r="BE206" s="202">
        <f t="shared" si="4"/>
        <v>0</v>
      </c>
      <c r="BF206" s="202">
        <f t="shared" si="5"/>
        <v>0</v>
      </c>
      <c r="BG206" s="202">
        <f t="shared" si="6"/>
        <v>0</v>
      </c>
      <c r="BH206" s="202">
        <f t="shared" si="7"/>
        <v>0</v>
      </c>
      <c r="BI206" s="202">
        <f t="shared" si="8"/>
        <v>0</v>
      </c>
      <c r="BJ206" s="23" t="s">
        <v>24</v>
      </c>
      <c r="BK206" s="202">
        <f t="shared" si="9"/>
        <v>0</v>
      </c>
      <c r="BL206" s="23" t="s">
        <v>175</v>
      </c>
      <c r="BM206" s="23" t="s">
        <v>1633</v>
      </c>
    </row>
    <row r="207" spans="2:51" s="11" customFormat="1" ht="13.5">
      <c r="B207" s="206"/>
      <c r="C207" s="207"/>
      <c r="D207" s="203" t="s">
        <v>179</v>
      </c>
      <c r="E207" s="208" t="s">
        <v>22</v>
      </c>
      <c r="F207" s="209" t="s">
        <v>214</v>
      </c>
      <c r="G207" s="207"/>
      <c r="H207" s="210">
        <v>8</v>
      </c>
      <c r="I207" s="211"/>
      <c r="J207" s="207"/>
      <c r="K207" s="207"/>
      <c r="L207" s="212"/>
      <c r="M207" s="213"/>
      <c r="N207" s="214"/>
      <c r="O207" s="214"/>
      <c r="P207" s="214"/>
      <c r="Q207" s="214"/>
      <c r="R207" s="214"/>
      <c r="S207" s="214"/>
      <c r="T207" s="215"/>
      <c r="AT207" s="216" t="s">
        <v>179</v>
      </c>
      <c r="AU207" s="216" t="s">
        <v>86</v>
      </c>
      <c r="AV207" s="11" t="s">
        <v>86</v>
      </c>
      <c r="AW207" s="11" t="s">
        <v>41</v>
      </c>
      <c r="AX207" s="11" t="s">
        <v>77</v>
      </c>
      <c r="AY207" s="216" t="s">
        <v>168</v>
      </c>
    </row>
    <row r="208" spans="2:51" s="13" customFormat="1" ht="13.5">
      <c r="B208" s="227"/>
      <c r="C208" s="228"/>
      <c r="D208" s="203" t="s">
        <v>179</v>
      </c>
      <c r="E208" s="229" t="s">
        <v>22</v>
      </c>
      <c r="F208" s="230" t="s">
        <v>182</v>
      </c>
      <c r="G208" s="228"/>
      <c r="H208" s="231">
        <v>8</v>
      </c>
      <c r="I208" s="232"/>
      <c r="J208" s="228"/>
      <c r="K208" s="228"/>
      <c r="L208" s="233"/>
      <c r="M208" s="234"/>
      <c r="N208" s="235"/>
      <c r="O208" s="235"/>
      <c r="P208" s="235"/>
      <c r="Q208" s="235"/>
      <c r="R208" s="235"/>
      <c r="S208" s="235"/>
      <c r="T208" s="236"/>
      <c r="AT208" s="237" t="s">
        <v>179</v>
      </c>
      <c r="AU208" s="237" t="s">
        <v>86</v>
      </c>
      <c r="AV208" s="13" t="s">
        <v>175</v>
      </c>
      <c r="AW208" s="13" t="s">
        <v>41</v>
      </c>
      <c r="AX208" s="13" t="s">
        <v>24</v>
      </c>
      <c r="AY208" s="237" t="s">
        <v>168</v>
      </c>
    </row>
    <row r="209" spans="2:65" s="1" customFormat="1" ht="16.5" customHeight="1">
      <c r="B209" s="40"/>
      <c r="C209" s="191" t="s">
        <v>443</v>
      </c>
      <c r="D209" s="191" t="s">
        <v>170</v>
      </c>
      <c r="E209" s="192" t="s">
        <v>1809</v>
      </c>
      <c r="F209" s="193" t="s">
        <v>1810</v>
      </c>
      <c r="G209" s="194" t="s">
        <v>396</v>
      </c>
      <c r="H209" s="195">
        <v>1</v>
      </c>
      <c r="I209" s="196"/>
      <c r="J209" s="197">
        <f>ROUND(I209*H209,2)</f>
        <v>0</v>
      </c>
      <c r="K209" s="193" t="s">
        <v>22</v>
      </c>
      <c r="L209" s="60"/>
      <c r="M209" s="198" t="s">
        <v>22</v>
      </c>
      <c r="N209" s="199" t="s">
        <v>48</v>
      </c>
      <c r="O209" s="41"/>
      <c r="P209" s="200">
        <f>O209*H209</f>
        <v>0</v>
      </c>
      <c r="Q209" s="200">
        <v>8E-05</v>
      </c>
      <c r="R209" s="200">
        <f>Q209*H209</f>
        <v>8E-05</v>
      </c>
      <c r="S209" s="200">
        <v>0</v>
      </c>
      <c r="T209" s="201">
        <f>S209*H209</f>
        <v>0</v>
      </c>
      <c r="AR209" s="23" t="s">
        <v>175</v>
      </c>
      <c r="AT209" s="23" t="s">
        <v>170</v>
      </c>
      <c r="AU209" s="23" t="s">
        <v>86</v>
      </c>
      <c r="AY209" s="23" t="s">
        <v>168</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175</v>
      </c>
      <c r="BM209" s="23" t="s">
        <v>1811</v>
      </c>
    </row>
    <row r="210" spans="2:65" s="1" customFormat="1" ht="16.5" customHeight="1">
      <c r="B210" s="40"/>
      <c r="C210" s="191" t="s">
        <v>447</v>
      </c>
      <c r="D210" s="191" t="s">
        <v>170</v>
      </c>
      <c r="E210" s="192" t="s">
        <v>1634</v>
      </c>
      <c r="F210" s="193" t="s">
        <v>1635</v>
      </c>
      <c r="G210" s="194" t="s">
        <v>294</v>
      </c>
      <c r="H210" s="195">
        <v>353.8</v>
      </c>
      <c r="I210" s="196"/>
      <c r="J210" s="197">
        <f>ROUND(I210*H210,2)</f>
        <v>0</v>
      </c>
      <c r="K210" s="193" t="s">
        <v>174</v>
      </c>
      <c r="L210" s="60"/>
      <c r="M210" s="198" t="s">
        <v>22</v>
      </c>
      <c r="N210" s="199" t="s">
        <v>48</v>
      </c>
      <c r="O210" s="41"/>
      <c r="P210" s="200">
        <f>O210*H210</f>
        <v>0</v>
      </c>
      <c r="Q210" s="200">
        <v>0</v>
      </c>
      <c r="R210" s="200">
        <f>Q210*H210</f>
        <v>0</v>
      </c>
      <c r="S210" s="200">
        <v>0</v>
      </c>
      <c r="T210" s="201">
        <f>S210*H210</f>
        <v>0</v>
      </c>
      <c r="AR210" s="23" t="s">
        <v>175</v>
      </c>
      <c r="AT210" s="23" t="s">
        <v>170</v>
      </c>
      <c r="AU210" s="23" t="s">
        <v>86</v>
      </c>
      <c r="AY210" s="23" t="s">
        <v>168</v>
      </c>
      <c r="BE210" s="202">
        <f>IF(N210="základní",J210,0)</f>
        <v>0</v>
      </c>
      <c r="BF210" s="202">
        <f>IF(N210="snížená",J210,0)</f>
        <v>0</v>
      </c>
      <c r="BG210" s="202">
        <f>IF(N210="zákl. přenesená",J210,0)</f>
        <v>0</v>
      </c>
      <c r="BH210" s="202">
        <f>IF(N210="sníž. přenesená",J210,0)</f>
        <v>0</v>
      </c>
      <c r="BI210" s="202">
        <f>IF(N210="nulová",J210,0)</f>
        <v>0</v>
      </c>
      <c r="BJ210" s="23" t="s">
        <v>24</v>
      </c>
      <c r="BK210" s="202">
        <f>ROUND(I210*H210,2)</f>
        <v>0</v>
      </c>
      <c r="BL210" s="23" t="s">
        <v>175</v>
      </c>
      <c r="BM210" s="23" t="s">
        <v>1636</v>
      </c>
    </row>
    <row r="211" spans="2:51" s="11" customFormat="1" ht="13.5">
      <c r="B211" s="206"/>
      <c r="C211" s="207"/>
      <c r="D211" s="203" t="s">
        <v>179</v>
      </c>
      <c r="E211" s="208" t="s">
        <v>22</v>
      </c>
      <c r="F211" s="209" t="s">
        <v>22</v>
      </c>
      <c r="G211" s="207"/>
      <c r="H211" s="210">
        <v>0</v>
      </c>
      <c r="I211" s="211"/>
      <c r="J211" s="207"/>
      <c r="K211" s="207"/>
      <c r="L211" s="212"/>
      <c r="M211" s="213"/>
      <c r="N211" s="214"/>
      <c r="O211" s="214"/>
      <c r="P211" s="214"/>
      <c r="Q211" s="214"/>
      <c r="R211" s="214"/>
      <c r="S211" s="214"/>
      <c r="T211" s="215"/>
      <c r="AT211" s="216" t="s">
        <v>179</v>
      </c>
      <c r="AU211" s="216" t="s">
        <v>86</v>
      </c>
      <c r="AV211" s="11" t="s">
        <v>86</v>
      </c>
      <c r="AW211" s="11" t="s">
        <v>41</v>
      </c>
      <c r="AX211" s="11" t="s">
        <v>77</v>
      </c>
      <c r="AY211" s="216" t="s">
        <v>168</v>
      </c>
    </row>
    <row r="212" spans="2:51" s="11" customFormat="1" ht="13.5">
      <c r="B212" s="206"/>
      <c r="C212" s="207"/>
      <c r="D212" s="203" t="s">
        <v>179</v>
      </c>
      <c r="E212" s="208" t="s">
        <v>22</v>
      </c>
      <c r="F212" s="209" t="s">
        <v>1812</v>
      </c>
      <c r="G212" s="207"/>
      <c r="H212" s="210">
        <v>353.8</v>
      </c>
      <c r="I212" s="211"/>
      <c r="J212" s="207"/>
      <c r="K212" s="207"/>
      <c r="L212" s="212"/>
      <c r="M212" s="213"/>
      <c r="N212" s="214"/>
      <c r="O212" s="214"/>
      <c r="P212" s="214"/>
      <c r="Q212" s="214"/>
      <c r="R212" s="214"/>
      <c r="S212" s="214"/>
      <c r="T212" s="215"/>
      <c r="AT212" s="216" t="s">
        <v>179</v>
      </c>
      <c r="AU212" s="216" t="s">
        <v>86</v>
      </c>
      <c r="AV212" s="11" t="s">
        <v>86</v>
      </c>
      <c r="AW212" s="11" t="s">
        <v>41</v>
      </c>
      <c r="AX212" s="11" t="s">
        <v>77</v>
      </c>
      <c r="AY212" s="216" t="s">
        <v>168</v>
      </c>
    </row>
    <row r="213" spans="2:51" s="11" customFormat="1" ht="13.5">
      <c r="B213" s="206"/>
      <c r="C213" s="207"/>
      <c r="D213" s="203" t="s">
        <v>179</v>
      </c>
      <c r="E213" s="208" t="s">
        <v>22</v>
      </c>
      <c r="F213" s="209" t="s">
        <v>22</v>
      </c>
      <c r="G213" s="207"/>
      <c r="H213" s="210">
        <v>0</v>
      </c>
      <c r="I213" s="211"/>
      <c r="J213" s="207"/>
      <c r="K213" s="207"/>
      <c r="L213" s="212"/>
      <c r="M213" s="213"/>
      <c r="N213" s="214"/>
      <c r="O213" s="214"/>
      <c r="P213" s="214"/>
      <c r="Q213" s="214"/>
      <c r="R213" s="214"/>
      <c r="S213" s="214"/>
      <c r="T213" s="215"/>
      <c r="AT213" s="216" t="s">
        <v>179</v>
      </c>
      <c r="AU213" s="216" t="s">
        <v>86</v>
      </c>
      <c r="AV213" s="11" t="s">
        <v>86</v>
      </c>
      <c r="AW213" s="11" t="s">
        <v>41</v>
      </c>
      <c r="AX213" s="11" t="s">
        <v>77</v>
      </c>
      <c r="AY213" s="216" t="s">
        <v>168</v>
      </c>
    </row>
    <row r="214" spans="2:51" s="11" customFormat="1" ht="13.5">
      <c r="B214" s="206"/>
      <c r="C214" s="207"/>
      <c r="D214" s="203" t="s">
        <v>179</v>
      </c>
      <c r="E214" s="208" t="s">
        <v>22</v>
      </c>
      <c r="F214" s="209" t="s">
        <v>22</v>
      </c>
      <c r="G214" s="207"/>
      <c r="H214" s="210">
        <v>0</v>
      </c>
      <c r="I214" s="211"/>
      <c r="J214" s="207"/>
      <c r="K214" s="207"/>
      <c r="L214" s="212"/>
      <c r="M214" s="213"/>
      <c r="N214" s="214"/>
      <c r="O214" s="214"/>
      <c r="P214" s="214"/>
      <c r="Q214" s="214"/>
      <c r="R214" s="214"/>
      <c r="S214" s="214"/>
      <c r="T214" s="215"/>
      <c r="AT214" s="216" t="s">
        <v>179</v>
      </c>
      <c r="AU214" s="216" t="s">
        <v>86</v>
      </c>
      <c r="AV214" s="11" t="s">
        <v>86</v>
      </c>
      <c r="AW214" s="11" t="s">
        <v>41</v>
      </c>
      <c r="AX214" s="11" t="s">
        <v>77</v>
      </c>
      <c r="AY214" s="216" t="s">
        <v>168</v>
      </c>
    </row>
    <row r="215" spans="2:51" s="11" customFormat="1" ht="13.5">
      <c r="B215" s="206"/>
      <c r="C215" s="207"/>
      <c r="D215" s="203" t="s">
        <v>179</v>
      </c>
      <c r="E215" s="208" t="s">
        <v>22</v>
      </c>
      <c r="F215" s="209" t="s">
        <v>22</v>
      </c>
      <c r="G215" s="207"/>
      <c r="H215" s="210">
        <v>0</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51" s="11" customFormat="1" ht="13.5">
      <c r="B216" s="206"/>
      <c r="C216" s="207"/>
      <c r="D216" s="203" t="s">
        <v>179</v>
      </c>
      <c r="E216" s="208" t="s">
        <v>22</v>
      </c>
      <c r="F216" s="209" t="s">
        <v>22</v>
      </c>
      <c r="G216" s="207"/>
      <c r="H216" s="210">
        <v>0</v>
      </c>
      <c r="I216" s="211"/>
      <c r="J216" s="207"/>
      <c r="K216" s="207"/>
      <c r="L216" s="212"/>
      <c r="M216" s="213"/>
      <c r="N216" s="214"/>
      <c r="O216" s="214"/>
      <c r="P216" s="214"/>
      <c r="Q216" s="214"/>
      <c r="R216" s="214"/>
      <c r="S216" s="214"/>
      <c r="T216" s="215"/>
      <c r="AT216" s="216" t="s">
        <v>179</v>
      </c>
      <c r="AU216" s="216" t="s">
        <v>86</v>
      </c>
      <c r="AV216" s="11" t="s">
        <v>86</v>
      </c>
      <c r="AW216" s="11" t="s">
        <v>41</v>
      </c>
      <c r="AX216" s="11" t="s">
        <v>77</v>
      </c>
      <c r="AY216" s="216" t="s">
        <v>168</v>
      </c>
    </row>
    <row r="217" spans="2:51" s="13" customFormat="1" ht="13.5">
      <c r="B217" s="227"/>
      <c r="C217" s="228"/>
      <c r="D217" s="203" t="s">
        <v>179</v>
      </c>
      <c r="E217" s="229" t="s">
        <v>22</v>
      </c>
      <c r="F217" s="230" t="s">
        <v>182</v>
      </c>
      <c r="G217" s="228"/>
      <c r="H217" s="231">
        <v>353.8</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25.5" customHeight="1">
      <c r="B218" s="40"/>
      <c r="C218" s="191" t="s">
        <v>450</v>
      </c>
      <c r="D218" s="191" t="s">
        <v>170</v>
      </c>
      <c r="E218" s="192" t="s">
        <v>1813</v>
      </c>
      <c r="F218" s="193" t="s">
        <v>1814</v>
      </c>
      <c r="G218" s="194" t="s">
        <v>396</v>
      </c>
      <c r="H218" s="195">
        <v>1</v>
      </c>
      <c r="I218" s="196"/>
      <c r="J218" s="197">
        <f>ROUND(I218*H218,2)</f>
        <v>0</v>
      </c>
      <c r="K218" s="193" t="s">
        <v>22</v>
      </c>
      <c r="L218" s="60"/>
      <c r="M218" s="198" t="s">
        <v>22</v>
      </c>
      <c r="N218" s="199" t="s">
        <v>48</v>
      </c>
      <c r="O218" s="41"/>
      <c r="P218" s="200">
        <f>O218*H218</f>
        <v>0</v>
      </c>
      <c r="Q218" s="200">
        <v>0.47155</v>
      </c>
      <c r="R218" s="200">
        <f>Q218*H218</f>
        <v>0.47155</v>
      </c>
      <c r="S218" s="200">
        <v>0</v>
      </c>
      <c r="T218" s="201">
        <f>S218*H218</f>
        <v>0</v>
      </c>
      <c r="AR218" s="23" t="s">
        <v>175</v>
      </c>
      <c r="AT218" s="23" t="s">
        <v>170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1815</v>
      </c>
    </row>
    <row r="219" spans="2:65" s="1" customFormat="1" ht="16.5" customHeight="1">
      <c r="B219" s="40"/>
      <c r="C219" s="191" t="s">
        <v>454</v>
      </c>
      <c r="D219" s="191" t="s">
        <v>170</v>
      </c>
      <c r="E219" s="192" t="s">
        <v>1637</v>
      </c>
      <c r="F219" s="193" t="s">
        <v>1638</v>
      </c>
      <c r="G219" s="194" t="s">
        <v>396</v>
      </c>
      <c r="H219" s="195">
        <v>25</v>
      </c>
      <c r="I219" s="196"/>
      <c r="J219" s="197">
        <f>ROUND(I219*H219,2)</f>
        <v>0</v>
      </c>
      <c r="K219" s="193" t="s">
        <v>174</v>
      </c>
      <c r="L219" s="60"/>
      <c r="M219" s="198" t="s">
        <v>22</v>
      </c>
      <c r="N219" s="199" t="s">
        <v>48</v>
      </c>
      <c r="O219" s="41"/>
      <c r="P219" s="200">
        <f>O219*H219</f>
        <v>0</v>
      </c>
      <c r="Q219" s="200">
        <v>0.03573</v>
      </c>
      <c r="R219" s="200">
        <f>Q219*H219</f>
        <v>0.89325</v>
      </c>
      <c r="S219" s="200">
        <v>0</v>
      </c>
      <c r="T219" s="201">
        <f>S219*H219</f>
        <v>0</v>
      </c>
      <c r="AR219" s="23" t="s">
        <v>175</v>
      </c>
      <c r="AT219" s="23" t="s">
        <v>170</v>
      </c>
      <c r="AU219" s="23" t="s">
        <v>86</v>
      </c>
      <c r="AY219" s="23" t="s">
        <v>168</v>
      </c>
      <c r="BE219" s="202">
        <f>IF(N219="základní",J219,0)</f>
        <v>0</v>
      </c>
      <c r="BF219" s="202">
        <f>IF(N219="snížená",J219,0)</f>
        <v>0</v>
      </c>
      <c r="BG219" s="202">
        <f>IF(N219="zákl. přenesená",J219,0)</f>
        <v>0</v>
      </c>
      <c r="BH219" s="202">
        <f>IF(N219="sníž. přenesená",J219,0)</f>
        <v>0</v>
      </c>
      <c r="BI219" s="202">
        <f>IF(N219="nulová",J219,0)</f>
        <v>0</v>
      </c>
      <c r="BJ219" s="23" t="s">
        <v>24</v>
      </c>
      <c r="BK219" s="202">
        <f>ROUND(I219*H219,2)</f>
        <v>0</v>
      </c>
      <c r="BL219" s="23" t="s">
        <v>175</v>
      </c>
      <c r="BM219" s="23" t="s">
        <v>1639</v>
      </c>
    </row>
    <row r="220" spans="2:51" s="11" customFormat="1" ht="13.5">
      <c r="B220" s="206"/>
      <c r="C220" s="207"/>
      <c r="D220" s="203" t="s">
        <v>179</v>
      </c>
      <c r="E220" s="208" t="s">
        <v>22</v>
      </c>
      <c r="F220" s="209" t="s">
        <v>301</v>
      </c>
      <c r="G220" s="207"/>
      <c r="H220" s="210">
        <v>25</v>
      </c>
      <c r="I220" s="211"/>
      <c r="J220" s="207"/>
      <c r="K220" s="207"/>
      <c r="L220" s="212"/>
      <c r="M220" s="213"/>
      <c r="N220" s="214"/>
      <c r="O220" s="214"/>
      <c r="P220" s="214"/>
      <c r="Q220" s="214"/>
      <c r="R220" s="214"/>
      <c r="S220" s="214"/>
      <c r="T220" s="215"/>
      <c r="AT220" s="216" t="s">
        <v>179</v>
      </c>
      <c r="AU220" s="216" t="s">
        <v>86</v>
      </c>
      <c r="AV220" s="11" t="s">
        <v>86</v>
      </c>
      <c r="AW220" s="11" t="s">
        <v>41</v>
      </c>
      <c r="AX220" s="11" t="s">
        <v>77</v>
      </c>
      <c r="AY220" s="216" t="s">
        <v>168</v>
      </c>
    </row>
    <row r="221" spans="2:51" s="13" customFormat="1" ht="13.5">
      <c r="B221" s="227"/>
      <c r="C221" s="228"/>
      <c r="D221" s="203" t="s">
        <v>179</v>
      </c>
      <c r="E221" s="229" t="s">
        <v>22</v>
      </c>
      <c r="F221" s="230" t="s">
        <v>182</v>
      </c>
      <c r="G221" s="228"/>
      <c r="H221" s="231">
        <v>25</v>
      </c>
      <c r="I221" s="232"/>
      <c r="J221" s="228"/>
      <c r="K221" s="228"/>
      <c r="L221" s="233"/>
      <c r="M221" s="234"/>
      <c r="N221" s="235"/>
      <c r="O221" s="235"/>
      <c r="P221" s="235"/>
      <c r="Q221" s="235"/>
      <c r="R221" s="235"/>
      <c r="S221" s="235"/>
      <c r="T221" s="236"/>
      <c r="AT221" s="237" t="s">
        <v>179</v>
      </c>
      <c r="AU221" s="237" t="s">
        <v>86</v>
      </c>
      <c r="AV221" s="13" t="s">
        <v>175</v>
      </c>
      <c r="AW221" s="13" t="s">
        <v>41</v>
      </c>
      <c r="AX221" s="13" t="s">
        <v>24</v>
      </c>
      <c r="AY221" s="237" t="s">
        <v>168</v>
      </c>
    </row>
    <row r="222" spans="2:65" s="1" customFormat="1" ht="25.5" customHeight="1">
      <c r="B222" s="40"/>
      <c r="C222" s="191" t="s">
        <v>458</v>
      </c>
      <c r="D222" s="191" t="s">
        <v>170</v>
      </c>
      <c r="E222" s="192" t="s">
        <v>1640</v>
      </c>
      <c r="F222" s="193" t="s">
        <v>1641</v>
      </c>
      <c r="G222" s="194" t="s">
        <v>396</v>
      </c>
      <c r="H222" s="195">
        <v>4</v>
      </c>
      <c r="I222" s="196"/>
      <c r="J222" s="197">
        <f aca="true" t="shared" si="10" ref="J222:J233">ROUND(I222*H222,2)</f>
        <v>0</v>
      </c>
      <c r="K222" s="193" t="s">
        <v>174</v>
      </c>
      <c r="L222" s="60"/>
      <c r="M222" s="198" t="s">
        <v>22</v>
      </c>
      <c r="N222" s="199" t="s">
        <v>48</v>
      </c>
      <c r="O222" s="41"/>
      <c r="P222" s="200">
        <f aca="true" t="shared" si="11" ref="P222:P233">O222*H222</f>
        <v>0</v>
      </c>
      <c r="Q222" s="200">
        <v>2.11676</v>
      </c>
      <c r="R222" s="200">
        <f aca="true" t="shared" si="12" ref="R222:R233">Q222*H222</f>
        <v>8.46704</v>
      </c>
      <c r="S222" s="200">
        <v>0</v>
      </c>
      <c r="T222" s="201">
        <f aca="true" t="shared" si="13" ref="T222:T233">S222*H222</f>
        <v>0</v>
      </c>
      <c r="AR222" s="23" t="s">
        <v>175</v>
      </c>
      <c r="AT222" s="23" t="s">
        <v>170</v>
      </c>
      <c r="AU222" s="23" t="s">
        <v>86</v>
      </c>
      <c r="AY222" s="23" t="s">
        <v>168</v>
      </c>
      <c r="BE222" s="202">
        <f aca="true" t="shared" si="14" ref="BE222:BE233">IF(N222="základní",J222,0)</f>
        <v>0</v>
      </c>
      <c r="BF222" s="202">
        <f aca="true" t="shared" si="15" ref="BF222:BF233">IF(N222="snížená",J222,0)</f>
        <v>0</v>
      </c>
      <c r="BG222" s="202">
        <f aca="true" t="shared" si="16" ref="BG222:BG233">IF(N222="zákl. přenesená",J222,0)</f>
        <v>0</v>
      </c>
      <c r="BH222" s="202">
        <f aca="true" t="shared" si="17" ref="BH222:BH233">IF(N222="sníž. přenesená",J222,0)</f>
        <v>0</v>
      </c>
      <c r="BI222" s="202">
        <f aca="true" t="shared" si="18" ref="BI222:BI233">IF(N222="nulová",J222,0)</f>
        <v>0</v>
      </c>
      <c r="BJ222" s="23" t="s">
        <v>24</v>
      </c>
      <c r="BK222" s="202">
        <f aca="true" t="shared" si="19" ref="BK222:BK233">ROUND(I222*H222,2)</f>
        <v>0</v>
      </c>
      <c r="BL222" s="23" t="s">
        <v>175</v>
      </c>
      <c r="BM222" s="23" t="s">
        <v>1816</v>
      </c>
    </row>
    <row r="223" spans="2:65" s="1" customFormat="1" ht="25.5" customHeight="1">
      <c r="B223" s="40"/>
      <c r="C223" s="191" t="s">
        <v>462</v>
      </c>
      <c r="D223" s="191" t="s">
        <v>170</v>
      </c>
      <c r="E223" s="192" t="s">
        <v>1817</v>
      </c>
      <c r="F223" s="193" t="s">
        <v>1818</v>
      </c>
      <c r="G223" s="194" t="s">
        <v>396</v>
      </c>
      <c r="H223" s="195">
        <v>7</v>
      </c>
      <c r="I223" s="196"/>
      <c r="J223" s="197">
        <f t="shared" si="10"/>
        <v>0</v>
      </c>
      <c r="K223" s="193" t="s">
        <v>174</v>
      </c>
      <c r="L223" s="60"/>
      <c r="M223" s="198" t="s">
        <v>22</v>
      </c>
      <c r="N223" s="199" t="s">
        <v>48</v>
      </c>
      <c r="O223" s="41"/>
      <c r="P223" s="200">
        <f t="shared" si="11"/>
        <v>0</v>
      </c>
      <c r="Q223" s="200">
        <v>2.25689</v>
      </c>
      <c r="R223" s="200">
        <f t="shared" si="12"/>
        <v>15.798229999999998</v>
      </c>
      <c r="S223" s="200">
        <v>0</v>
      </c>
      <c r="T223" s="201">
        <f t="shared" si="13"/>
        <v>0</v>
      </c>
      <c r="AR223" s="23" t="s">
        <v>175</v>
      </c>
      <c r="AT223" s="23" t="s">
        <v>170</v>
      </c>
      <c r="AU223" s="23" t="s">
        <v>86</v>
      </c>
      <c r="AY223" s="23" t="s">
        <v>168</v>
      </c>
      <c r="BE223" s="202">
        <f t="shared" si="14"/>
        <v>0</v>
      </c>
      <c r="BF223" s="202">
        <f t="shared" si="15"/>
        <v>0</v>
      </c>
      <c r="BG223" s="202">
        <f t="shared" si="16"/>
        <v>0</v>
      </c>
      <c r="BH223" s="202">
        <f t="shared" si="17"/>
        <v>0</v>
      </c>
      <c r="BI223" s="202">
        <f t="shared" si="18"/>
        <v>0</v>
      </c>
      <c r="BJ223" s="23" t="s">
        <v>24</v>
      </c>
      <c r="BK223" s="202">
        <f t="shared" si="19"/>
        <v>0</v>
      </c>
      <c r="BL223" s="23" t="s">
        <v>175</v>
      </c>
      <c r="BM223" s="23" t="s">
        <v>1819</v>
      </c>
    </row>
    <row r="224" spans="2:65" s="1" customFormat="1" ht="25.5" customHeight="1">
      <c r="B224" s="40"/>
      <c r="C224" s="191" t="s">
        <v>466</v>
      </c>
      <c r="D224" s="191" t="s">
        <v>170</v>
      </c>
      <c r="E224" s="192" t="s">
        <v>1820</v>
      </c>
      <c r="F224" s="193" t="s">
        <v>1821</v>
      </c>
      <c r="G224" s="194" t="s">
        <v>396</v>
      </c>
      <c r="H224" s="195">
        <v>1</v>
      </c>
      <c r="I224" s="196"/>
      <c r="J224" s="197">
        <f t="shared" si="10"/>
        <v>0</v>
      </c>
      <c r="K224" s="193" t="s">
        <v>174</v>
      </c>
      <c r="L224" s="60"/>
      <c r="M224" s="198" t="s">
        <v>22</v>
      </c>
      <c r="N224" s="199" t="s">
        <v>48</v>
      </c>
      <c r="O224" s="41"/>
      <c r="P224" s="200">
        <f t="shared" si="11"/>
        <v>0</v>
      </c>
      <c r="Q224" s="200">
        <v>2.42093</v>
      </c>
      <c r="R224" s="200">
        <f t="shared" si="12"/>
        <v>2.42093</v>
      </c>
      <c r="S224" s="200">
        <v>0</v>
      </c>
      <c r="T224" s="201">
        <f t="shared" si="13"/>
        <v>0</v>
      </c>
      <c r="AR224" s="23" t="s">
        <v>175</v>
      </c>
      <c r="AT224" s="23" t="s">
        <v>170</v>
      </c>
      <c r="AU224" s="23" t="s">
        <v>86</v>
      </c>
      <c r="AY224" s="23" t="s">
        <v>168</v>
      </c>
      <c r="BE224" s="202">
        <f t="shared" si="14"/>
        <v>0</v>
      </c>
      <c r="BF224" s="202">
        <f t="shared" si="15"/>
        <v>0</v>
      </c>
      <c r="BG224" s="202">
        <f t="shared" si="16"/>
        <v>0</v>
      </c>
      <c r="BH224" s="202">
        <f t="shared" si="17"/>
        <v>0</v>
      </c>
      <c r="BI224" s="202">
        <f t="shared" si="18"/>
        <v>0</v>
      </c>
      <c r="BJ224" s="23" t="s">
        <v>24</v>
      </c>
      <c r="BK224" s="202">
        <f t="shared" si="19"/>
        <v>0</v>
      </c>
      <c r="BL224" s="23" t="s">
        <v>175</v>
      </c>
      <c r="BM224" s="23" t="s">
        <v>1822</v>
      </c>
    </row>
    <row r="225" spans="2:65" s="1" customFormat="1" ht="25.5" customHeight="1">
      <c r="B225" s="40"/>
      <c r="C225" s="191" t="s">
        <v>470</v>
      </c>
      <c r="D225" s="191" t="s">
        <v>170</v>
      </c>
      <c r="E225" s="192" t="s">
        <v>1823</v>
      </c>
      <c r="F225" s="193" t="s">
        <v>1824</v>
      </c>
      <c r="G225" s="194" t="s">
        <v>396</v>
      </c>
      <c r="H225" s="195">
        <v>8</v>
      </c>
      <c r="I225" s="196"/>
      <c r="J225" s="197">
        <f t="shared" si="10"/>
        <v>0</v>
      </c>
      <c r="K225" s="193" t="s">
        <v>174</v>
      </c>
      <c r="L225" s="60"/>
      <c r="M225" s="198" t="s">
        <v>22</v>
      </c>
      <c r="N225" s="199" t="s">
        <v>48</v>
      </c>
      <c r="O225" s="41"/>
      <c r="P225" s="200">
        <f t="shared" si="11"/>
        <v>0</v>
      </c>
      <c r="Q225" s="200">
        <v>0</v>
      </c>
      <c r="R225" s="200">
        <f t="shared" si="12"/>
        <v>0</v>
      </c>
      <c r="S225" s="200">
        <v>0.1</v>
      </c>
      <c r="T225" s="201">
        <f t="shared" si="13"/>
        <v>0.8</v>
      </c>
      <c r="AR225" s="23" t="s">
        <v>175</v>
      </c>
      <c r="AT225" s="23" t="s">
        <v>170</v>
      </c>
      <c r="AU225" s="23" t="s">
        <v>86</v>
      </c>
      <c r="AY225" s="23" t="s">
        <v>168</v>
      </c>
      <c r="BE225" s="202">
        <f t="shared" si="14"/>
        <v>0</v>
      </c>
      <c r="BF225" s="202">
        <f t="shared" si="15"/>
        <v>0</v>
      </c>
      <c r="BG225" s="202">
        <f t="shared" si="16"/>
        <v>0</v>
      </c>
      <c r="BH225" s="202">
        <f t="shared" si="17"/>
        <v>0</v>
      </c>
      <c r="BI225" s="202">
        <f t="shared" si="18"/>
        <v>0</v>
      </c>
      <c r="BJ225" s="23" t="s">
        <v>24</v>
      </c>
      <c r="BK225" s="202">
        <f t="shared" si="19"/>
        <v>0</v>
      </c>
      <c r="BL225" s="23" t="s">
        <v>175</v>
      </c>
      <c r="BM225" s="23" t="s">
        <v>1825</v>
      </c>
    </row>
    <row r="226" spans="2:65" s="1" customFormat="1" ht="16.5" customHeight="1">
      <c r="B226" s="40"/>
      <c r="C226" s="238" t="s">
        <v>474</v>
      </c>
      <c r="D226" s="238" t="s">
        <v>270</v>
      </c>
      <c r="E226" s="239" t="s">
        <v>1826</v>
      </c>
      <c r="F226" s="240" t="s">
        <v>1827</v>
      </c>
      <c r="G226" s="241" t="s">
        <v>396</v>
      </c>
      <c r="H226" s="242">
        <v>26</v>
      </c>
      <c r="I226" s="243"/>
      <c r="J226" s="244">
        <f t="shared" si="10"/>
        <v>0</v>
      </c>
      <c r="K226" s="240" t="s">
        <v>22</v>
      </c>
      <c r="L226" s="245"/>
      <c r="M226" s="246" t="s">
        <v>22</v>
      </c>
      <c r="N226" s="247" t="s">
        <v>48</v>
      </c>
      <c r="O226" s="41"/>
      <c r="P226" s="200">
        <f t="shared" si="11"/>
        <v>0</v>
      </c>
      <c r="Q226" s="200">
        <v>1.008</v>
      </c>
      <c r="R226" s="200">
        <f t="shared" si="12"/>
        <v>26.208</v>
      </c>
      <c r="S226" s="200">
        <v>0</v>
      </c>
      <c r="T226" s="201">
        <f t="shared" si="13"/>
        <v>0</v>
      </c>
      <c r="AR226" s="23" t="s">
        <v>214</v>
      </c>
      <c r="AT226" s="23" t="s">
        <v>270</v>
      </c>
      <c r="AU226" s="23" t="s">
        <v>86</v>
      </c>
      <c r="AY226" s="23" t="s">
        <v>168</v>
      </c>
      <c r="BE226" s="202">
        <f t="shared" si="14"/>
        <v>0</v>
      </c>
      <c r="BF226" s="202">
        <f t="shared" si="15"/>
        <v>0</v>
      </c>
      <c r="BG226" s="202">
        <f t="shared" si="16"/>
        <v>0</v>
      </c>
      <c r="BH226" s="202">
        <f t="shared" si="17"/>
        <v>0</v>
      </c>
      <c r="BI226" s="202">
        <f t="shared" si="18"/>
        <v>0</v>
      </c>
      <c r="BJ226" s="23" t="s">
        <v>24</v>
      </c>
      <c r="BK226" s="202">
        <f t="shared" si="19"/>
        <v>0</v>
      </c>
      <c r="BL226" s="23" t="s">
        <v>175</v>
      </c>
      <c r="BM226" s="23" t="s">
        <v>1828</v>
      </c>
    </row>
    <row r="227" spans="2:65" s="1" customFormat="1" ht="16.5" customHeight="1">
      <c r="B227" s="40"/>
      <c r="C227" s="238" t="s">
        <v>480</v>
      </c>
      <c r="D227" s="238" t="s">
        <v>270</v>
      </c>
      <c r="E227" s="239" t="s">
        <v>1829</v>
      </c>
      <c r="F227" s="240" t="s">
        <v>1830</v>
      </c>
      <c r="G227" s="241" t="s">
        <v>396</v>
      </c>
      <c r="H227" s="242">
        <v>5</v>
      </c>
      <c r="I227" s="243"/>
      <c r="J227" s="244">
        <f t="shared" si="10"/>
        <v>0</v>
      </c>
      <c r="K227" s="240" t="s">
        <v>22</v>
      </c>
      <c r="L227" s="245"/>
      <c r="M227" s="246" t="s">
        <v>22</v>
      </c>
      <c r="N227" s="247" t="s">
        <v>48</v>
      </c>
      <c r="O227" s="41"/>
      <c r="P227" s="200">
        <f t="shared" si="11"/>
        <v>0</v>
      </c>
      <c r="Q227" s="200">
        <v>0</v>
      </c>
      <c r="R227" s="200">
        <f t="shared" si="12"/>
        <v>0</v>
      </c>
      <c r="S227" s="200">
        <v>0</v>
      </c>
      <c r="T227" s="201">
        <f t="shared" si="13"/>
        <v>0</v>
      </c>
      <c r="AR227" s="23" t="s">
        <v>214</v>
      </c>
      <c r="AT227" s="23" t="s">
        <v>270</v>
      </c>
      <c r="AU227" s="23" t="s">
        <v>86</v>
      </c>
      <c r="AY227" s="23" t="s">
        <v>168</v>
      </c>
      <c r="BE227" s="202">
        <f t="shared" si="14"/>
        <v>0</v>
      </c>
      <c r="BF227" s="202">
        <f t="shared" si="15"/>
        <v>0</v>
      </c>
      <c r="BG227" s="202">
        <f t="shared" si="16"/>
        <v>0</v>
      </c>
      <c r="BH227" s="202">
        <f t="shared" si="17"/>
        <v>0</v>
      </c>
      <c r="BI227" s="202">
        <f t="shared" si="18"/>
        <v>0</v>
      </c>
      <c r="BJ227" s="23" t="s">
        <v>24</v>
      </c>
      <c r="BK227" s="202">
        <f t="shared" si="19"/>
        <v>0</v>
      </c>
      <c r="BL227" s="23" t="s">
        <v>175</v>
      </c>
      <c r="BM227" s="23" t="s">
        <v>1831</v>
      </c>
    </row>
    <row r="228" spans="2:65" s="1" customFormat="1" ht="16.5" customHeight="1">
      <c r="B228" s="40"/>
      <c r="C228" s="238" t="s">
        <v>485</v>
      </c>
      <c r="D228" s="238" t="s">
        <v>270</v>
      </c>
      <c r="E228" s="239" t="s">
        <v>1832</v>
      </c>
      <c r="F228" s="240" t="s">
        <v>1833</v>
      </c>
      <c r="G228" s="241" t="s">
        <v>396</v>
      </c>
      <c r="H228" s="242">
        <v>4</v>
      </c>
      <c r="I228" s="243"/>
      <c r="J228" s="244">
        <f t="shared" si="10"/>
        <v>0</v>
      </c>
      <c r="K228" s="240" t="s">
        <v>22</v>
      </c>
      <c r="L228" s="245"/>
      <c r="M228" s="246" t="s">
        <v>22</v>
      </c>
      <c r="N228" s="247" t="s">
        <v>48</v>
      </c>
      <c r="O228" s="41"/>
      <c r="P228" s="200">
        <f t="shared" si="11"/>
        <v>0</v>
      </c>
      <c r="Q228" s="200">
        <v>0</v>
      </c>
      <c r="R228" s="200">
        <f t="shared" si="12"/>
        <v>0</v>
      </c>
      <c r="S228" s="200">
        <v>0</v>
      </c>
      <c r="T228" s="201">
        <f t="shared" si="13"/>
        <v>0</v>
      </c>
      <c r="AR228" s="23" t="s">
        <v>214</v>
      </c>
      <c r="AT228" s="23" t="s">
        <v>270</v>
      </c>
      <c r="AU228" s="23" t="s">
        <v>86</v>
      </c>
      <c r="AY228" s="23" t="s">
        <v>168</v>
      </c>
      <c r="BE228" s="202">
        <f t="shared" si="14"/>
        <v>0</v>
      </c>
      <c r="BF228" s="202">
        <f t="shared" si="15"/>
        <v>0</v>
      </c>
      <c r="BG228" s="202">
        <f t="shared" si="16"/>
        <v>0</v>
      </c>
      <c r="BH228" s="202">
        <f t="shared" si="17"/>
        <v>0</v>
      </c>
      <c r="BI228" s="202">
        <f t="shared" si="18"/>
        <v>0</v>
      </c>
      <c r="BJ228" s="23" t="s">
        <v>24</v>
      </c>
      <c r="BK228" s="202">
        <f t="shared" si="19"/>
        <v>0</v>
      </c>
      <c r="BL228" s="23" t="s">
        <v>175</v>
      </c>
      <c r="BM228" s="23" t="s">
        <v>1834</v>
      </c>
    </row>
    <row r="229" spans="2:65" s="1" customFormat="1" ht="16.5" customHeight="1">
      <c r="B229" s="40"/>
      <c r="C229" s="238" t="s">
        <v>491</v>
      </c>
      <c r="D229" s="238" t="s">
        <v>270</v>
      </c>
      <c r="E229" s="239" t="s">
        <v>1835</v>
      </c>
      <c r="F229" s="240" t="s">
        <v>1836</v>
      </c>
      <c r="G229" s="241" t="s">
        <v>396</v>
      </c>
      <c r="H229" s="242">
        <v>5</v>
      </c>
      <c r="I229" s="243"/>
      <c r="J229" s="244">
        <f t="shared" si="10"/>
        <v>0</v>
      </c>
      <c r="K229" s="240" t="s">
        <v>174</v>
      </c>
      <c r="L229" s="245"/>
      <c r="M229" s="246" t="s">
        <v>22</v>
      </c>
      <c r="N229" s="247" t="s">
        <v>48</v>
      </c>
      <c r="O229" s="41"/>
      <c r="P229" s="200">
        <f t="shared" si="11"/>
        <v>0</v>
      </c>
      <c r="Q229" s="200">
        <v>0.25</v>
      </c>
      <c r="R229" s="200">
        <f t="shared" si="12"/>
        <v>1.25</v>
      </c>
      <c r="S229" s="200">
        <v>0</v>
      </c>
      <c r="T229" s="201">
        <f t="shared" si="13"/>
        <v>0</v>
      </c>
      <c r="AR229" s="23" t="s">
        <v>214</v>
      </c>
      <c r="AT229" s="23" t="s">
        <v>270</v>
      </c>
      <c r="AU229" s="23" t="s">
        <v>86</v>
      </c>
      <c r="AY229" s="23" t="s">
        <v>168</v>
      </c>
      <c r="BE229" s="202">
        <f t="shared" si="14"/>
        <v>0</v>
      </c>
      <c r="BF229" s="202">
        <f t="shared" si="15"/>
        <v>0</v>
      </c>
      <c r="BG229" s="202">
        <f t="shared" si="16"/>
        <v>0</v>
      </c>
      <c r="BH229" s="202">
        <f t="shared" si="17"/>
        <v>0</v>
      </c>
      <c r="BI229" s="202">
        <f t="shared" si="18"/>
        <v>0</v>
      </c>
      <c r="BJ229" s="23" t="s">
        <v>24</v>
      </c>
      <c r="BK229" s="202">
        <f t="shared" si="19"/>
        <v>0</v>
      </c>
      <c r="BL229" s="23" t="s">
        <v>175</v>
      </c>
      <c r="BM229" s="23" t="s">
        <v>1837</v>
      </c>
    </row>
    <row r="230" spans="2:65" s="1" customFormat="1" ht="16.5" customHeight="1">
      <c r="B230" s="40"/>
      <c r="C230" s="238" t="s">
        <v>496</v>
      </c>
      <c r="D230" s="238" t="s">
        <v>270</v>
      </c>
      <c r="E230" s="239" t="s">
        <v>1838</v>
      </c>
      <c r="F230" s="240" t="s">
        <v>1839</v>
      </c>
      <c r="G230" s="241" t="s">
        <v>396</v>
      </c>
      <c r="H230" s="242">
        <v>3</v>
      </c>
      <c r="I230" s="243"/>
      <c r="J230" s="244">
        <f t="shared" si="10"/>
        <v>0</v>
      </c>
      <c r="K230" s="240" t="s">
        <v>174</v>
      </c>
      <c r="L230" s="245"/>
      <c r="M230" s="246" t="s">
        <v>22</v>
      </c>
      <c r="N230" s="247" t="s">
        <v>48</v>
      </c>
      <c r="O230" s="41"/>
      <c r="P230" s="200">
        <f t="shared" si="11"/>
        <v>0</v>
      </c>
      <c r="Q230" s="200">
        <v>1</v>
      </c>
      <c r="R230" s="200">
        <f t="shared" si="12"/>
        <v>3</v>
      </c>
      <c r="S230" s="200">
        <v>0</v>
      </c>
      <c r="T230" s="201">
        <f t="shared" si="13"/>
        <v>0</v>
      </c>
      <c r="AR230" s="23" t="s">
        <v>214</v>
      </c>
      <c r="AT230" s="23" t="s">
        <v>270</v>
      </c>
      <c r="AU230" s="23" t="s">
        <v>86</v>
      </c>
      <c r="AY230" s="23" t="s">
        <v>168</v>
      </c>
      <c r="BE230" s="202">
        <f t="shared" si="14"/>
        <v>0</v>
      </c>
      <c r="BF230" s="202">
        <f t="shared" si="15"/>
        <v>0</v>
      </c>
      <c r="BG230" s="202">
        <f t="shared" si="16"/>
        <v>0</v>
      </c>
      <c r="BH230" s="202">
        <f t="shared" si="17"/>
        <v>0</v>
      </c>
      <c r="BI230" s="202">
        <f t="shared" si="18"/>
        <v>0</v>
      </c>
      <c r="BJ230" s="23" t="s">
        <v>24</v>
      </c>
      <c r="BK230" s="202">
        <f t="shared" si="19"/>
        <v>0</v>
      </c>
      <c r="BL230" s="23" t="s">
        <v>175</v>
      </c>
      <c r="BM230" s="23" t="s">
        <v>1840</v>
      </c>
    </row>
    <row r="231" spans="2:65" s="1" customFormat="1" ht="16.5" customHeight="1">
      <c r="B231" s="40"/>
      <c r="C231" s="238" t="s">
        <v>501</v>
      </c>
      <c r="D231" s="238" t="s">
        <v>270</v>
      </c>
      <c r="E231" s="239" t="s">
        <v>1841</v>
      </c>
      <c r="F231" s="240" t="s">
        <v>1842</v>
      </c>
      <c r="G231" s="241" t="s">
        <v>396</v>
      </c>
      <c r="H231" s="242">
        <v>8</v>
      </c>
      <c r="I231" s="243"/>
      <c r="J231" s="244">
        <f t="shared" si="10"/>
        <v>0</v>
      </c>
      <c r="K231" s="240" t="s">
        <v>174</v>
      </c>
      <c r="L231" s="245"/>
      <c r="M231" s="246" t="s">
        <v>22</v>
      </c>
      <c r="N231" s="247" t="s">
        <v>48</v>
      </c>
      <c r="O231" s="41"/>
      <c r="P231" s="200">
        <f t="shared" si="11"/>
        <v>0</v>
      </c>
      <c r="Q231" s="200">
        <v>0.5</v>
      </c>
      <c r="R231" s="200">
        <f t="shared" si="12"/>
        <v>4</v>
      </c>
      <c r="S231" s="200">
        <v>0</v>
      </c>
      <c r="T231" s="201">
        <f t="shared" si="13"/>
        <v>0</v>
      </c>
      <c r="AR231" s="23" t="s">
        <v>214</v>
      </c>
      <c r="AT231" s="23" t="s">
        <v>270</v>
      </c>
      <c r="AU231" s="23" t="s">
        <v>86</v>
      </c>
      <c r="AY231" s="23" t="s">
        <v>168</v>
      </c>
      <c r="BE231" s="202">
        <f t="shared" si="14"/>
        <v>0</v>
      </c>
      <c r="BF231" s="202">
        <f t="shared" si="15"/>
        <v>0</v>
      </c>
      <c r="BG231" s="202">
        <f t="shared" si="16"/>
        <v>0</v>
      </c>
      <c r="BH231" s="202">
        <f t="shared" si="17"/>
        <v>0</v>
      </c>
      <c r="BI231" s="202">
        <f t="shared" si="18"/>
        <v>0</v>
      </c>
      <c r="BJ231" s="23" t="s">
        <v>24</v>
      </c>
      <c r="BK231" s="202">
        <f t="shared" si="19"/>
        <v>0</v>
      </c>
      <c r="BL231" s="23" t="s">
        <v>175</v>
      </c>
      <c r="BM231" s="23" t="s">
        <v>1843</v>
      </c>
    </row>
    <row r="232" spans="2:65" s="1" customFormat="1" ht="16.5" customHeight="1">
      <c r="B232" s="40"/>
      <c r="C232" s="238" t="s">
        <v>506</v>
      </c>
      <c r="D232" s="238" t="s">
        <v>270</v>
      </c>
      <c r="E232" s="239" t="s">
        <v>1673</v>
      </c>
      <c r="F232" s="240" t="s">
        <v>1674</v>
      </c>
      <c r="G232" s="241" t="s">
        <v>396</v>
      </c>
      <c r="H232" s="242">
        <v>10</v>
      </c>
      <c r="I232" s="243"/>
      <c r="J232" s="244">
        <f t="shared" si="10"/>
        <v>0</v>
      </c>
      <c r="K232" s="240" t="s">
        <v>174</v>
      </c>
      <c r="L232" s="245"/>
      <c r="M232" s="246" t="s">
        <v>22</v>
      </c>
      <c r="N232" s="247" t="s">
        <v>48</v>
      </c>
      <c r="O232" s="41"/>
      <c r="P232" s="200">
        <f t="shared" si="11"/>
        <v>0</v>
      </c>
      <c r="Q232" s="200">
        <v>0.585</v>
      </c>
      <c r="R232" s="200">
        <f t="shared" si="12"/>
        <v>5.85</v>
      </c>
      <c r="S232" s="200">
        <v>0</v>
      </c>
      <c r="T232" s="201">
        <f t="shared" si="13"/>
        <v>0</v>
      </c>
      <c r="AR232" s="23" t="s">
        <v>214</v>
      </c>
      <c r="AT232" s="23" t="s">
        <v>270</v>
      </c>
      <c r="AU232" s="23" t="s">
        <v>86</v>
      </c>
      <c r="AY232" s="23" t="s">
        <v>168</v>
      </c>
      <c r="BE232" s="202">
        <f t="shared" si="14"/>
        <v>0</v>
      </c>
      <c r="BF232" s="202">
        <f t="shared" si="15"/>
        <v>0</v>
      </c>
      <c r="BG232" s="202">
        <f t="shared" si="16"/>
        <v>0</v>
      </c>
      <c r="BH232" s="202">
        <f t="shared" si="17"/>
        <v>0</v>
      </c>
      <c r="BI232" s="202">
        <f t="shared" si="18"/>
        <v>0</v>
      </c>
      <c r="BJ232" s="23" t="s">
        <v>24</v>
      </c>
      <c r="BK232" s="202">
        <f t="shared" si="19"/>
        <v>0</v>
      </c>
      <c r="BL232" s="23" t="s">
        <v>175</v>
      </c>
      <c r="BM232" s="23" t="s">
        <v>1844</v>
      </c>
    </row>
    <row r="233" spans="2:65" s="1" customFormat="1" ht="25.5" customHeight="1">
      <c r="B233" s="40"/>
      <c r="C233" s="191" t="s">
        <v>511</v>
      </c>
      <c r="D233" s="191" t="s">
        <v>170</v>
      </c>
      <c r="E233" s="192" t="s">
        <v>1646</v>
      </c>
      <c r="F233" s="193" t="s">
        <v>1647</v>
      </c>
      <c r="G233" s="194" t="s">
        <v>396</v>
      </c>
      <c r="H233" s="195">
        <v>11</v>
      </c>
      <c r="I233" s="196"/>
      <c r="J233" s="197">
        <f t="shared" si="10"/>
        <v>0</v>
      </c>
      <c r="K233" s="193" t="s">
        <v>174</v>
      </c>
      <c r="L233" s="60"/>
      <c r="M233" s="198" t="s">
        <v>22</v>
      </c>
      <c r="N233" s="199" t="s">
        <v>48</v>
      </c>
      <c r="O233" s="41"/>
      <c r="P233" s="200">
        <f t="shared" si="11"/>
        <v>0</v>
      </c>
      <c r="Q233" s="200">
        <v>0.00702</v>
      </c>
      <c r="R233" s="200">
        <f t="shared" si="12"/>
        <v>0.07722</v>
      </c>
      <c r="S233" s="200">
        <v>0</v>
      </c>
      <c r="T233" s="201">
        <f t="shared" si="13"/>
        <v>0</v>
      </c>
      <c r="AR233" s="23" t="s">
        <v>175</v>
      </c>
      <c r="AT233" s="23" t="s">
        <v>170</v>
      </c>
      <c r="AU233" s="23" t="s">
        <v>86</v>
      </c>
      <c r="AY233" s="23" t="s">
        <v>168</v>
      </c>
      <c r="BE233" s="202">
        <f t="shared" si="14"/>
        <v>0</v>
      </c>
      <c r="BF233" s="202">
        <f t="shared" si="15"/>
        <v>0</v>
      </c>
      <c r="BG233" s="202">
        <f t="shared" si="16"/>
        <v>0</v>
      </c>
      <c r="BH233" s="202">
        <f t="shared" si="17"/>
        <v>0</v>
      </c>
      <c r="BI233" s="202">
        <f t="shared" si="18"/>
        <v>0</v>
      </c>
      <c r="BJ233" s="23" t="s">
        <v>24</v>
      </c>
      <c r="BK233" s="202">
        <f t="shared" si="19"/>
        <v>0</v>
      </c>
      <c r="BL233" s="23" t="s">
        <v>175</v>
      </c>
      <c r="BM233" s="23" t="s">
        <v>1648</v>
      </c>
    </row>
    <row r="234" spans="2:51" s="11" customFormat="1" ht="13.5">
      <c r="B234" s="206"/>
      <c r="C234" s="207"/>
      <c r="D234" s="203" t="s">
        <v>179</v>
      </c>
      <c r="E234" s="208" t="s">
        <v>22</v>
      </c>
      <c r="F234" s="209" t="s">
        <v>232</v>
      </c>
      <c r="G234" s="207"/>
      <c r="H234" s="210">
        <v>11</v>
      </c>
      <c r="I234" s="211"/>
      <c r="J234" s="207"/>
      <c r="K234" s="207"/>
      <c r="L234" s="212"/>
      <c r="M234" s="213"/>
      <c r="N234" s="214"/>
      <c r="O234" s="214"/>
      <c r="P234" s="214"/>
      <c r="Q234" s="214"/>
      <c r="R234" s="214"/>
      <c r="S234" s="214"/>
      <c r="T234" s="215"/>
      <c r="AT234" s="216" t="s">
        <v>179</v>
      </c>
      <c r="AU234" s="216" t="s">
        <v>86</v>
      </c>
      <c r="AV234" s="11" t="s">
        <v>86</v>
      </c>
      <c r="AW234" s="11" t="s">
        <v>41</v>
      </c>
      <c r="AX234" s="11" t="s">
        <v>77</v>
      </c>
      <c r="AY234" s="216" t="s">
        <v>168</v>
      </c>
    </row>
    <row r="235" spans="2:51" s="13" customFormat="1" ht="13.5">
      <c r="B235" s="227"/>
      <c r="C235" s="228"/>
      <c r="D235" s="203" t="s">
        <v>179</v>
      </c>
      <c r="E235" s="229" t="s">
        <v>22</v>
      </c>
      <c r="F235" s="230" t="s">
        <v>182</v>
      </c>
      <c r="G235" s="228"/>
      <c r="H235" s="231">
        <v>11</v>
      </c>
      <c r="I235" s="232"/>
      <c r="J235" s="228"/>
      <c r="K235" s="228"/>
      <c r="L235" s="233"/>
      <c r="M235" s="234"/>
      <c r="N235" s="235"/>
      <c r="O235" s="235"/>
      <c r="P235" s="235"/>
      <c r="Q235" s="235"/>
      <c r="R235" s="235"/>
      <c r="S235" s="235"/>
      <c r="T235" s="236"/>
      <c r="AT235" s="237" t="s">
        <v>179</v>
      </c>
      <c r="AU235" s="237" t="s">
        <v>86</v>
      </c>
      <c r="AV235" s="13" t="s">
        <v>175</v>
      </c>
      <c r="AW235" s="13" t="s">
        <v>41</v>
      </c>
      <c r="AX235" s="13" t="s">
        <v>24</v>
      </c>
      <c r="AY235" s="237" t="s">
        <v>168</v>
      </c>
    </row>
    <row r="236" spans="2:65" s="1" customFormat="1" ht="25.5" customHeight="1">
      <c r="B236" s="40"/>
      <c r="C236" s="238" t="s">
        <v>515</v>
      </c>
      <c r="D236" s="238" t="s">
        <v>270</v>
      </c>
      <c r="E236" s="239" t="s">
        <v>1649</v>
      </c>
      <c r="F236" s="240" t="s">
        <v>1650</v>
      </c>
      <c r="G236" s="241" t="s">
        <v>396</v>
      </c>
      <c r="H236" s="242">
        <v>11</v>
      </c>
      <c r="I236" s="243"/>
      <c r="J236" s="244">
        <f>ROUND(I236*H236,2)</f>
        <v>0</v>
      </c>
      <c r="K236" s="240" t="s">
        <v>174</v>
      </c>
      <c r="L236" s="245"/>
      <c r="M236" s="246" t="s">
        <v>22</v>
      </c>
      <c r="N236" s="247" t="s">
        <v>48</v>
      </c>
      <c r="O236" s="41"/>
      <c r="P236" s="200">
        <f>O236*H236</f>
        <v>0</v>
      </c>
      <c r="Q236" s="200">
        <v>0.056</v>
      </c>
      <c r="R236" s="200">
        <f>Q236*H236</f>
        <v>0.616</v>
      </c>
      <c r="S236" s="200">
        <v>0</v>
      </c>
      <c r="T236" s="201">
        <f>S236*H236</f>
        <v>0</v>
      </c>
      <c r="AR236" s="23" t="s">
        <v>214</v>
      </c>
      <c r="AT236" s="23" t="s">
        <v>270</v>
      </c>
      <c r="AU236" s="23" t="s">
        <v>86</v>
      </c>
      <c r="AY236" s="23" t="s">
        <v>168</v>
      </c>
      <c r="BE236" s="202">
        <f>IF(N236="základní",J236,0)</f>
        <v>0</v>
      </c>
      <c r="BF236" s="202">
        <f>IF(N236="snížená",J236,0)</f>
        <v>0</v>
      </c>
      <c r="BG236" s="202">
        <f>IF(N236="zákl. přenesená",J236,0)</f>
        <v>0</v>
      </c>
      <c r="BH236" s="202">
        <f>IF(N236="sníž. přenesená",J236,0)</f>
        <v>0</v>
      </c>
      <c r="BI236" s="202">
        <f>IF(N236="nulová",J236,0)</f>
        <v>0</v>
      </c>
      <c r="BJ236" s="23" t="s">
        <v>24</v>
      </c>
      <c r="BK236" s="202">
        <f>ROUND(I236*H236,2)</f>
        <v>0</v>
      </c>
      <c r="BL236" s="23" t="s">
        <v>175</v>
      </c>
      <c r="BM236" s="23" t="s">
        <v>1651</v>
      </c>
    </row>
    <row r="237" spans="2:65" s="1" customFormat="1" ht="16.5" customHeight="1">
      <c r="B237" s="40"/>
      <c r="C237" s="191" t="s">
        <v>520</v>
      </c>
      <c r="D237" s="191" t="s">
        <v>170</v>
      </c>
      <c r="E237" s="192" t="s">
        <v>1652</v>
      </c>
      <c r="F237" s="193" t="s">
        <v>1653</v>
      </c>
      <c r="G237" s="194" t="s">
        <v>294</v>
      </c>
      <c r="H237" s="195">
        <v>146</v>
      </c>
      <c r="I237" s="196"/>
      <c r="J237" s="197">
        <f>ROUND(I237*H237,2)</f>
        <v>0</v>
      </c>
      <c r="K237" s="193" t="s">
        <v>22</v>
      </c>
      <c r="L237" s="60"/>
      <c r="M237" s="198" t="s">
        <v>22</v>
      </c>
      <c r="N237" s="199" t="s">
        <v>48</v>
      </c>
      <c r="O237" s="41"/>
      <c r="P237" s="200">
        <f>O237*H237</f>
        <v>0</v>
      </c>
      <c r="Q237" s="200">
        <v>0.00013</v>
      </c>
      <c r="R237" s="200">
        <f>Q237*H237</f>
        <v>0.018979999999999997</v>
      </c>
      <c r="S237" s="200">
        <v>0</v>
      </c>
      <c r="T237" s="201">
        <f>S237*H237</f>
        <v>0</v>
      </c>
      <c r="AR237" s="23" t="s">
        <v>175</v>
      </c>
      <c r="AT237" s="23" t="s">
        <v>170</v>
      </c>
      <c r="AU237" s="23" t="s">
        <v>86</v>
      </c>
      <c r="AY237" s="23" t="s">
        <v>168</v>
      </c>
      <c r="BE237" s="202">
        <f>IF(N237="základní",J237,0)</f>
        <v>0</v>
      </c>
      <c r="BF237" s="202">
        <f>IF(N237="snížená",J237,0)</f>
        <v>0</v>
      </c>
      <c r="BG237" s="202">
        <f>IF(N237="zákl. přenesená",J237,0)</f>
        <v>0</v>
      </c>
      <c r="BH237" s="202">
        <f>IF(N237="sníž. přenesená",J237,0)</f>
        <v>0</v>
      </c>
      <c r="BI237" s="202">
        <f>IF(N237="nulová",J237,0)</f>
        <v>0</v>
      </c>
      <c r="BJ237" s="23" t="s">
        <v>24</v>
      </c>
      <c r="BK237" s="202">
        <f>ROUND(I237*H237,2)</f>
        <v>0</v>
      </c>
      <c r="BL237" s="23" t="s">
        <v>175</v>
      </c>
      <c r="BM237" s="23" t="s">
        <v>1654</v>
      </c>
    </row>
    <row r="238" spans="2:51" s="11" customFormat="1" ht="13.5">
      <c r="B238" s="206"/>
      <c r="C238" s="207"/>
      <c r="D238" s="203" t="s">
        <v>179</v>
      </c>
      <c r="E238" s="208" t="s">
        <v>22</v>
      </c>
      <c r="F238" s="209" t="s">
        <v>22</v>
      </c>
      <c r="G238" s="207"/>
      <c r="H238" s="210">
        <v>0</v>
      </c>
      <c r="I238" s="211"/>
      <c r="J238" s="207"/>
      <c r="K238" s="207"/>
      <c r="L238" s="212"/>
      <c r="M238" s="213"/>
      <c r="N238" s="214"/>
      <c r="O238" s="214"/>
      <c r="P238" s="214"/>
      <c r="Q238" s="214"/>
      <c r="R238" s="214"/>
      <c r="S238" s="214"/>
      <c r="T238" s="215"/>
      <c r="AT238" s="216" t="s">
        <v>179</v>
      </c>
      <c r="AU238" s="216" t="s">
        <v>86</v>
      </c>
      <c r="AV238" s="11" t="s">
        <v>86</v>
      </c>
      <c r="AW238" s="11" t="s">
        <v>41</v>
      </c>
      <c r="AX238" s="11" t="s">
        <v>77</v>
      </c>
      <c r="AY238" s="216" t="s">
        <v>168</v>
      </c>
    </row>
    <row r="239" spans="2:51" s="11" customFormat="1" ht="13.5">
      <c r="B239" s="206"/>
      <c r="C239" s="207"/>
      <c r="D239" s="203" t="s">
        <v>179</v>
      </c>
      <c r="E239" s="208" t="s">
        <v>22</v>
      </c>
      <c r="F239" s="209" t="s">
        <v>1845</v>
      </c>
      <c r="G239" s="207"/>
      <c r="H239" s="210">
        <v>146</v>
      </c>
      <c r="I239" s="211"/>
      <c r="J239" s="207"/>
      <c r="K239" s="207"/>
      <c r="L239" s="212"/>
      <c r="M239" s="213"/>
      <c r="N239" s="214"/>
      <c r="O239" s="214"/>
      <c r="P239" s="214"/>
      <c r="Q239" s="214"/>
      <c r="R239" s="214"/>
      <c r="S239" s="214"/>
      <c r="T239" s="215"/>
      <c r="AT239" s="216" t="s">
        <v>179</v>
      </c>
      <c r="AU239" s="216" t="s">
        <v>86</v>
      </c>
      <c r="AV239" s="11" t="s">
        <v>86</v>
      </c>
      <c r="AW239" s="11" t="s">
        <v>41</v>
      </c>
      <c r="AX239" s="11" t="s">
        <v>77</v>
      </c>
      <c r="AY239" s="216" t="s">
        <v>168</v>
      </c>
    </row>
    <row r="240" spans="2:51" s="11" customFormat="1" ht="13.5">
      <c r="B240" s="206"/>
      <c r="C240" s="207"/>
      <c r="D240" s="203" t="s">
        <v>179</v>
      </c>
      <c r="E240" s="208" t="s">
        <v>22</v>
      </c>
      <c r="F240" s="209" t="s">
        <v>22</v>
      </c>
      <c r="G240" s="207"/>
      <c r="H240" s="210">
        <v>0</v>
      </c>
      <c r="I240" s="211"/>
      <c r="J240" s="207"/>
      <c r="K240" s="207"/>
      <c r="L240" s="212"/>
      <c r="M240" s="213"/>
      <c r="N240" s="214"/>
      <c r="O240" s="214"/>
      <c r="P240" s="214"/>
      <c r="Q240" s="214"/>
      <c r="R240" s="214"/>
      <c r="S240" s="214"/>
      <c r="T240" s="215"/>
      <c r="AT240" s="216" t="s">
        <v>179</v>
      </c>
      <c r="AU240" s="216" t="s">
        <v>86</v>
      </c>
      <c r="AV240" s="11" t="s">
        <v>86</v>
      </c>
      <c r="AW240" s="11" t="s">
        <v>41</v>
      </c>
      <c r="AX240" s="11" t="s">
        <v>77</v>
      </c>
      <c r="AY240" s="216" t="s">
        <v>168</v>
      </c>
    </row>
    <row r="241" spans="2:51" s="11" customFormat="1" ht="13.5">
      <c r="B241" s="206"/>
      <c r="C241" s="207"/>
      <c r="D241" s="203" t="s">
        <v>179</v>
      </c>
      <c r="E241" s="208" t="s">
        <v>22</v>
      </c>
      <c r="F241" s="209" t="s">
        <v>22</v>
      </c>
      <c r="G241" s="207"/>
      <c r="H241" s="210">
        <v>0</v>
      </c>
      <c r="I241" s="211"/>
      <c r="J241" s="207"/>
      <c r="K241" s="207"/>
      <c r="L241" s="212"/>
      <c r="M241" s="213"/>
      <c r="N241" s="214"/>
      <c r="O241" s="214"/>
      <c r="P241" s="214"/>
      <c r="Q241" s="214"/>
      <c r="R241" s="214"/>
      <c r="S241" s="214"/>
      <c r="T241" s="215"/>
      <c r="AT241" s="216" t="s">
        <v>179</v>
      </c>
      <c r="AU241" s="216" t="s">
        <v>86</v>
      </c>
      <c r="AV241" s="11" t="s">
        <v>86</v>
      </c>
      <c r="AW241" s="11" t="s">
        <v>41</v>
      </c>
      <c r="AX241" s="11" t="s">
        <v>77</v>
      </c>
      <c r="AY241" s="216" t="s">
        <v>168</v>
      </c>
    </row>
    <row r="242" spans="2:51" s="11" customFormat="1" ht="13.5">
      <c r="B242" s="206"/>
      <c r="C242" s="207"/>
      <c r="D242" s="203" t="s">
        <v>179</v>
      </c>
      <c r="E242" s="208" t="s">
        <v>22</v>
      </c>
      <c r="F242" s="209" t="s">
        <v>22</v>
      </c>
      <c r="G242" s="207"/>
      <c r="H242" s="210">
        <v>0</v>
      </c>
      <c r="I242" s="211"/>
      <c r="J242" s="207"/>
      <c r="K242" s="207"/>
      <c r="L242" s="212"/>
      <c r="M242" s="213"/>
      <c r="N242" s="214"/>
      <c r="O242" s="214"/>
      <c r="P242" s="214"/>
      <c r="Q242" s="214"/>
      <c r="R242" s="214"/>
      <c r="S242" s="214"/>
      <c r="T242" s="215"/>
      <c r="AT242" s="216" t="s">
        <v>179</v>
      </c>
      <c r="AU242" s="216" t="s">
        <v>86</v>
      </c>
      <c r="AV242" s="11" t="s">
        <v>86</v>
      </c>
      <c r="AW242" s="11" t="s">
        <v>41</v>
      </c>
      <c r="AX242" s="11" t="s">
        <v>77</v>
      </c>
      <c r="AY242" s="216" t="s">
        <v>168</v>
      </c>
    </row>
    <row r="243" spans="2:51" s="11" customFormat="1" ht="13.5">
      <c r="B243" s="206"/>
      <c r="C243" s="207"/>
      <c r="D243" s="203" t="s">
        <v>179</v>
      </c>
      <c r="E243" s="208" t="s">
        <v>22</v>
      </c>
      <c r="F243" s="209" t="s">
        <v>22</v>
      </c>
      <c r="G243" s="207"/>
      <c r="H243" s="210">
        <v>0</v>
      </c>
      <c r="I243" s="211"/>
      <c r="J243" s="207"/>
      <c r="K243" s="207"/>
      <c r="L243" s="212"/>
      <c r="M243" s="213"/>
      <c r="N243" s="214"/>
      <c r="O243" s="214"/>
      <c r="P243" s="214"/>
      <c r="Q243" s="214"/>
      <c r="R243" s="214"/>
      <c r="S243" s="214"/>
      <c r="T243" s="215"/>
      <c r="AT243" s="216" t="s">
        <v>179</v>
      </c>
      <c r="AU243" s="216" t="s">
        <v>86</v>
      </c>
      <c r="AV243" s="11" t="s">
        <v>86</v>
      </c>
      <c r="AW243" s="11" t="s">
        <v>41</v>
      </c>
      <c r="AX243" s="11" t="s">
        <v>77</v>
      </c>
      <c r="AY243" s="216" t="s">
        <v>168</v>
      </c>
    </row>
    <row r="244" spans="2:51" s="13" customFormat="1" ht="13.5">
      <c r="B244" s="227"/>
      <c r="C244" s="228"/>
      <c r="D244" s="203" t="s">
        <v>179</v>
      </c>
      <c r="E244" s="229" t="s">
        <v>22</v>
      </c>
      <c r="F244" s="230" t="s">
        <v>182</v>
      </c>
      <c r="G244" s="228"/>
      <c r="H244" s="231">
        <v>146</v>
      </c>
      <c r="I244" s="232"/>
      <c r="J244" s="228"/>
      <c r="K244" s="228"/>
      <c r="L244" s="233"/>
      <c r="M244" s="234"/>
      <c r="N244" s="235"/>
      <c r="O244" s="235"/>
      <c r="P244" s="235"/>
      <c r="Q244" s="235"/>
      <c r="R244" s="235"/>
      <c r="S244" s="235"/>
      <c r="T244" s="236"/>
      <c r="AT244" s="237" t="s">
        <v>179</v>
      </c>
      <c r="AU244" s="237" t="s">
        <v>86</v>
      </c>
      <c r="AV244" s="13" t="s">
        <v>175</v>
      </c>
      <c r="AW244" s="13" t="s">
        <v>41</v>
      </c>
      <c r="AX244" s="13" t="s">
        <v>24</v>
      </c>
      <c r="AY244" s="237" t="s">
        <v>168</v>
      </c>
    </row>
    <row r="245" spans="2:65" s="1" customFormat="1" ht="16.5" customHeight="1">
      <c r="B245" s="40"/>
      <c r="C245" s="191" t="s">
        <v>525</v>
      </c>
      <c r="D245" s="191" t="s">
        <v>170</v>
      </c>
      <c r="E245" s="192" t="s">
        <v>1846</v>
      </c>
      <c r="F245" s="193" t="s">
        <v>1847</v>
      </c>
      <c r="G245" s="194" t="s">
        <v>294</v>
      </c>
      <c r="H245" s="195">
        <v>207.8</v>
      </c>
      <c r="I245" s="196"/>
      <c r="J245" s="197">
        <f>ROUND(I245*H245,2)</f>
        <v>0</v>
      </c>
      <c r="K245" s="193" t="s">
        <v>22</v>
      </c>
      <c r="L245" s="60"/>
      <c r="M245" s="198" t="s">
        <v>22</v>
      </c>
      <c r="N245" s="199" t="s">
        <v>48</v>
      </c>
      <c r="O245" s="41"/>
      <c r="P245" s="200">
        <f>O245*H245</f>
        <v>0</v>
      </c>
      <c r="Q245" s="200">
        <v>0.00013</v>
      </c>
      <c r="R245" s="200">
        <f>Q245*H245</f>
        <v>0.027014</v>
      </c>
      <c r="S245" s="200">
        <v>0</v>
      </c>
      <c r="T245" s="201">
        <f>S245*H245</f>
        <v>0</v>
      </c>
      <c r="AR245" s="23" t="s">
        <v>175</v>
      </c>
      <c r="AT245" s="23" t="s">
        <v>170</v>
      </c>
      <c r="AU245" s="23" t="s">
        <v>86</v>
      </c>
      <c r="AY245" s="23" t="s">
        <v>168</v>
      </c>
      <c r="BE245" s="202">
        <f>IF(N245="základní",J245,0)</f>
        <v>0</v>
      </c>
      <c r="BF245" s="202">
        <f>IF(N245="snížená",J245,0)</f>
        <v>0</v>
      </c>
      <c r="BG245" s="202">
        <f>IF(N245="zákl. přenesená",J245,0)</f>
        <v>0</v>
      </c>
      <c r="BH245" s="202">
        <f>IF(N245="sníž. přenesená",J245,0)</f>
        <v>0</v>
      </c>
      <c r="BI245" s="202">
        <f>IF(N245="nulová",J245,0)</f>
        <v>0</v>
      </c>
      <c r="BJ245" s="23" t="s">
        <v>24</v>
      </c>
      <c r="BK245" s="202">
        <f>ROUND(I245*H245,2)</f>
        <v>0</v>
      </c>
      <c r="BL245" s="23" t="s">
        <v>175</v>
      </c>
      <c r="BM245" s="23" t="s">
        <v>1848</v>
      </c>
    </row>
    <row r="246" spans="2:51" s="11" customFormat="1" ht="13.5">
      <c r="B246" s="206"/>
      <c r="C246" s="207"/>
      <c r="D246" s="203" t="s">
        <v>179</v>
      </c>
      <c r="E246" s="208" t="s">
        <v>22</v>
      </c>
      <c r="F246" s="209" t="s">
        <v>1849</v>
      </c>
      <c r="G246" s="207"/>
      <c r="H246" s="210">
        <v>207.8</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51" s="11" customFormat="1" ht="13.5">
      <c r="B247" s="206"/>
      <c r="C247" s="207"/>
      <c r="D247" s="203" t="s">
        <v>179</v>
      </c>
      <c r="E247" s="208" t="s">
        <v>22</v>
      </c>
      <c r="F247" s="209" t="s">
        <v>22</v>
      </c>
      <c r="G247" s="207"/>
      <c r="H247" s="210">
        <v>0</v>
      </c>
      <c r="I247" s="211"/>
      <c r="J247" s="207"/>
      <c r="K247" s="207"/>
      <c r="L247" s="212"/>
      <c r="M247" s="213"/>
      <c r="N247" s="214"/>
      <c r="O247" s="214"/>
      <c r="P247" s="214"/>
      <c r="Q247" s="214"/>
      <c r="R247" s="214"/>
      <c r="S247" s="214"/>
      <c r="T247" s="215"/>
      <c r="AT247" s="216" t="s">
        <v>179</v>
      </c>
      <c r="AU247" s="216" t="s">
        <v>86</v>
      </c>
      <c r="AV247" s="11" t="s">
        <v>86</v>
      </c>
      <c r="AW247" s="11" t="s">
        <v>41</v>
      </c>
      <c r="AX247" s="11" t="s">
        <v>77</v>
      </c>
      <c r="AY247" s="216" t="s">
        <v>168</v>
      </c>
    </row>
    <row r="248" spans="2:51" s="13" customFormat="1" ht="13.5">
      <c r="B248" s="227"/>
      <c r="C248" s="228"/>
      <c r="D248" s="203" t="s">
        <v>179</v>
      </c>
      <c r="E248" s="229" t="s">
        <v>22</v>
      </c>
      <c r="F248" s="230" t="s">
        <v>182</v>
      </c>
      <c r="G248" s="228"/>
      <c r="H248" s="231">
        <v>207.8</v>
      </c>
      <c r="I248" s="232"/>
      <c r="J248" s="228"/>
      <c r="K248" s="228"/>
      <c r="L248" s="233"/>
      <c r="M248" s="234"/>
      <c r="N248" s="235"/>
      <c r="O248" s="235"/>
      <c r="P248" s="235"/>
      <c r="Q248" s="235"/>
      <c r="R248" s="235"/>
      <c r="S248" s="235"/>
      <c r="T248" s="236"/>
      <c r="AT248" s="237" t="s">
        <v>179</v>
      </c>
      <c r="AU248" s="237" t="s">
        <v>86</v>
      </c>
      <c r="AV248" s="13" t="s">
        <v>175</v>
      </c>
      <c r="AW248" s="13" t="s">
        <v>41</v>
      </c>
      <c r="AX248" s="13" t="s">
        <v>24</v>
      </c>
      <c r="AY248" s="237" t="s">
        <v>168</v>
      </c>
    </row>
    <row r="249" spans="2:63" s="10" customFormat="1" ht="29.85" customHeight="1">
      <c r="B249" s="175"/>
      <c r="C249" s="176"/>
      <c r="D249" s="177" t="s">
        <v>76</v>
      </c>
      <c r="E249" s="189" t="s">
        <v>220</v>
      </c>
      <c r="F249" s="189" t="s">
        <v>429</v>
      </c>
      <c r="G249" s="176"/>
      <c r="H249" s="176"/>
      <c r="I249" s="179"/>
      <c r="J249" s="190">
        <f>BK249</f>
        <v>0</v>
      </c>
      <c r="K249" s="176"/>
      <c r="L249" s="181"/>
      <c r="M249" s="182"/>
      <c r="N249" s="183"/>
      <c r="O249" s="183"/>
      <c r="P249" s="184">
        <f>SUM(P250:P265)</f>
        <v>0</v>
      </c>
      <c r="Q249" s="183"/>
      <c r="R249" s="184">
        <f>SUM(R250:R265)</f>
        <v>0.00158172</v>
      </c>
      <c r="S249" s="183"/>
      <c r="T249" s="185">
        <f>SUM(T250:T265)</f>
        <v>18.1152</v>
      </c>
      <c r="AR249" s="186" t="s">
        <v>24</v>
      </c>
      <c r="AT249" s="187" t="s">
        <v>76</v>
      </c>
      <c r="AU249" s="187" t="s">
        <v>24</v>
      </c>
      <c r="AY249" s="186" t="s">
        <v>168</v>
      </c>
      <c r="BK249" s="188">
        <f>SUM(BK250:BK265)</f>
        <v>0</v>
      </c>
    </row>
    <row r="250" spans="2:65" s="1" customFormat="1" ht="16.5" customHeight="1">
      <c r="B250" s="40"/>
      <c r="C250" s="191" t="s">
        <v>530</v>
      </c>
      <c r="D250" s="191" t="s">
        <v>170</v>
      </c>
      <c r="E250" s="192" t="s">
        <v>1691</v>
      </c>
      <c r="F250" s="193" t="s">
        <v>1692</v>
      </c>
      <c r="G250" s="194" t="s">
        <v>198</v>
      </c>
      <c r="H250" s="195">
        <v>9</v>
      </c>
      <c r="I250" s="196"/>
      <c r="J250" s="197">
        <f>ROUND(I250*H250,2)</f>
        <v>0</v>
      </c>
      <c r="K250" s="193" t="s">
        <v>174</v>
      </c>
      <c r="L250" s="60"/>
      <c r="M250" s="198" t="s">
        <v>22</v>
      </c>
      <c r="N250" s="199" t="s">
        <v>48</v>
      </c>
      <c r="O250" s="41"/>
      <c r="P250" s="200">
        <f>O250*H250</f>
        <v>0</v>
      </c>
      <c r="Q250" s="200">
        <v>0</v>
      </c>
      <c r="R250" s="200">
        <f>Q250*H250</f>
        <v>0</v>
      </c>
      <c r="S250" s="200">
        <v>2</v>
      </c>
      <c r="T250" s="201">
        <f>S250*H250</f>
        <v>18</v>
      </c>
      <c r="AR250" s="23" t="s">
        <v>175</v>
      </c>
      <c r="AT250" s="23" t="s">
        <v>170</v>
      </c>
      <c r="AU250" s="23" t="s">
        <v>86</v>
      </c>
      <c r="AY250" s="23" t="s">
        <v>168</v>
      </c>
      <c r="BE250" s="202">
        <f>IF(N250="základní",J250,0)</f>
        <v>0</v>
      </c>
      <c r="BF250" s="202">
        <f>IF(N250="snížená",J250,0)</f>
        <v>0</v>
      </c>
      <c r="BG250" s="202">
        <f>IF(N250="zákl. přenesená",J250,0)</f>
        <v>0</v>
      </c>
      <c r="BH250" s="202">
        <f>IF(N250="sníž. přenesená",J250,0)</f>
        <v>0</v>
      </c>
      <c r="BI250" s="202">
        <f>IF(N250="nulová",J250,0)</f>
        <v>0</v>
      </c>
      <c r="BJ250" s="23" t="s">
        <v>24</v>
      </c>
      <c r="BK250" s="202">
        <f>ROUND(I250*H250,2)</f>
        <v>0</v>
      </c>
      <c r="BL250" s="23" t="s">
        <v>175</v>
      </c>
      <c r="BM250" s="23" t="s">
        <v>1693</v>
      </c>
    </row>
    <row r="251" spans="2:51" s="11" customFormat="1" ht="13.5">
      <c r="B251" s="206"/>
      <c r="C251" s="207"/>
      <c r="D251" s="203" t="s">
        <v>179</v>
      </c>
      <c r="E251" s="208" t="s">
        <v>22</v>
      </c>
      <c r="F251" s="209" t="s">
        <v>1694</v>
      </c>
      <c r="G251" s="207"/>
      <c r="H251" s="210">
        <v>7.2</v>
      </c>
      <c r="I251" s="211"/>
      <c r="J251" s="207"/>
      <c r="K251" s="207"/>
      <c r="L251" s="212"/>
      <c r="M251" s="213"/>
      <c r="N251" s="214"/>
      <c r="O251" s="214"/>
      <c r="P251" s="214"/>
      <c r="Q251" s="214"/>
      <c r="R251" s="214"/>
      <c r="S251" s="214"/>
      <c r="T251" s="215"/>
      <c r="AT251" s="216" t="s">
        <v>179</v>
      </c>
      <c r="AU251" s="216" t="s">
        <v>86</v>
      </c>
      <c r="AV251" s="11" t="s">
        <v>86</v>
      </c>
      <c r="AW251" s="11" t="s">
        <v>41</v>
      </c>
      <c r="AX251" s="11" t="s">
        <v>77</v>
      </c>
      <c r="AY251" s="216" t="s">
        <v>168</v>
      </c>
    </row>
    <row r="252" spans="2:51" s="12" customFormat="1" ht="13.5">
      <c r="B252" s="217"/>
      <c r="C252" s="218"/>
      <c r="D252" s="203" t="s">
        <v>179</v>
      </c>
      <c r="E252" s="219" t="s">
        <v>22</v>
      </c>
      <c r="F252" s="220" t="s">
        <v>1695</v>
      </c>
      <c r="G252" s="218"/>
      <c r="H252" s="219" t="s">
        <v>22</v>
      </c>
      <c r="I252" s="221"/>
      <c r="J252" s="218"/>
      <c r="K252" s="218"/>
      <c r="L252" s="222"/>
      <c r="M252" s="223"/>
      <c r="N252" s="224"/>
      <c r="O252" s="224"/>
      <c r="P252" s="224"/>
      <c r="Q252" s="224"/>
      <c r="R252" s="224"/>
      <c r="S252" s="224"/>
      <c r="T252" s="225"/>
      <c r="AT252" s="226" t="s">
        <v>179</v>
      </c>
      <c r="AU252" s="226" t="s">
        <v>86</v>
      </c>
      <c r="AV252" s="12" t="s">
        <v>24</v>
      </c>
      <c r="AW252" s="12" t="s">
        <v>41</v>
      </c>
      <c r="AX252" s="12" t="s">
        <v>77</v>
      </c>
      <c r="AY252" s="226" t="s">
        <v>168</v>
      </c>
    </row>
    <row r="253" spans="2:51" s="11" customFormat="1" ht="13.5">
      <c r="B253" s="206"/>
      <c r="C253" s="207"/>
      <c r="D253" s="203" t="s">
        <v>179</v>
      </c>
      <c r="E253" s="208" t="s">
        <v>22</v>
      </c>
      <c r="F253" s="209" t="s">
        <v>1696</v>
      </c>
      <c r="G253" s="207"/>
      <c r="H253" s="210">
        <v>1.8</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51" s="12" customFormat="1" ht="13.5">
      <c r="B254" s="217"/>
      <c r="C254" s="218"/>
      <c r="D254" s="203" t="s">
        <v>179</v>
      </c>
      <c r="E254" s="219" t="s">
        <v>22</v>
      </c>
      <c r="F254" s="220" t="s">
        <v>1697</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51" s="13" customFormat="1" ht="13.5">
      <c r="B255" s="227"/>
      <c r="C255" s="228"/>
      <c r="D255" s="203" t="s">
        <v>179</v>
      </c>
      <c r="E255" s="229" t="s">
        <v>22</v>
      </c>
      <c r="F255" s="230" t="s">
        <v>182</v>
      </c>
      <c r="G255" s="228"/>
      <c r="H255" s="231">
        <v>9</v>
      </c>
      <c r="I255" s="232"/>
      <c r="J255" s="228"/>
      <c r="K255" s="228"/>
      <c r="L255" s="233"/>
      <c r="M255" s="234"/>
      <c r="N255" s="235"/>
      <c r="O255" s="235"/>
      <c r="P255" s="235"/>
      <c r="Q255" s="235"/>
      <c r="R255" s="235"/>
      <c r="S255" s="235"/>
      <c r="T255" s="236"/>
      <c r="AT255" s="237" t="s">
        <v>179</v>
      </c>
      <c r="AU255" s="237" t="s">
        <v>86</v>
      </c>
      <c r="AV255" s="13" t="s">
        <v>175</v>
      </c>
      <c r="AW255" s="13" t="s">
        <v>41</v>
      </c>
      <c r="AX255" s="13" t="s">
        <v>24</v>
      </c>
      <c r="AY255" s="237" t="s">
        <v>168</v>
      </c>
    </row>
    <row r="256" spans="2:65" s="1" customFormat="1" ht="16.5" customHeight="1">
      <c r="B256" s="40"/>
      <c r="C256" s="191" t="s">
        <v>536</v>
      </c>
      <c r="D256" s="191" t="s">
        <v>170</v>
      </c>
      <c r="E256" s="192" t="s">
        <v>1698</v>
      </c>
      <c r="F256" s="193" t="s">
        <v>1699</v>
      </c>
      <c r="G256" s="194" t="s">
        <v>294</v>
      </c>
      <c r="H256" s="195">
        <v>0.3</v>
      </c>
      <c r="I256" s="196"/>
      <c r="J256" s="197">
        <f>ROUND(I256*H256,2)</f>
        <v>0</v>
      </c>
      <c r="K256" s="193" t="s">
        <v>174</v>
      </c>
      <c r="L256" s="60"/>
      <c r="M256" s="198" t="s">
        <v>22</v>
      </c>
      <c r="N256" s="199" t="s">
        <v>48</v>
      </c>
      <c r="O256" s="41"/>
      <c r="P256" s="200">
        <f>O256*H256</f>
        <v>0</v>
      </c>
      <c r="Q256" s="200">
        <v>0.00477</v>
      </c>
      <c r="R256" s="200">
        <f>Q256*H256</f>
        <v>0.001431</v>
      </c>
      <c r="S256" s="200">
        <v>0.384</v>
      </c>
      <c r="T256" s="201">
        <f>S256*H256</f>
        <v>0.1152</v>
      </c>
      <c r="AR256" s="23" t="s">
        <v>175</v>
      </c>
      <c r="AT256" s="23" t="s">
        <v>170</v>
      </c>
      <c r="AU256" s="23" t="s">
        <v>86</v>
      </c>
      <c r="AY256" s="23" t="s">
        <v>168</v>
      </c>
      <c r="BE256" s="202">
        <f>IF(N256="základní",J256,0)</f>
        <v>0</v>
      </c>
      <c r="BF256" s="202">
        <f>IF(N256="snížená",J256,0)</f>
        <v>0</v>
      </c>
      <c r="BG256" s="202">
        <f>IF(N256="zákl. přenesená",J256,0)</f>
        <v>0</v>
      </c>
      <c r="BH256" s="202">
        <f>IF(N256="sníž. přenesená",J256,0)</f>
        <v>0</v>
      </c>
      <c r="BI256" s="202">
        <f>IF(N256="nulová",J256,0)</f>
        <v>0</v>
      </c>
      <c r="BJ256" s="23" t="s">
        <v>24</v>
      </c>
      <c r="BK256" s="202">
        <f>ROUND(I256*H256,2)</f>
        <v>0</v>
      </c>
      <c r="BL256" s="23" t="s">
        <v>175</v>
      </c>
      <c r="BM256" s="23" t="s">
        <v>1700</v>
      </c>
    </row>
    <row r="257" spans="2:51" s="11" customFormat="1" ht="13.5">
      <c r="B257" s="206"/>
      <c r="C257" s="207"/>
      <c r="D257" s="203" t="s">
        <v>179</v>
      </c>
      <c r="E257" s="208" t="s">
        <v>22</v>
      </c>
      <c r="F257" s="209" t="s">
        <v>1701</v>
      </c>
      <c r="G257" s="207"/>
      <c r="H257" s="210">
        <v>0.3</v>
      </c>
      <c r="I257" s="211"/>
      <c r="J257" s="207"/>
      <c r="K257" s="207"/>
      <c r="L257" s="212"/>
      <c r="M257" s="213"/>
      <c r="N257" s="214"/>
      <c r="O257" s="214"/>
      <c r="P257" s="214"/>
      <c r="Q257" s="214"/>
      <c r="R257" s="214"/>
      <c r="S257" s="214"/>
      <c r="T257" s="215"/>
      <c r="AT257" s="216" t="s">
        <v>179</v>
      </c>
      <c r="AU257" s="216" t="s">
        <v>86</v>
      </c>
      <c r="AV257" s="11" t="s">
        <v>86</v>
      </c>
      <c r="AW257" s="11" t="s">
        <v>41</v>
      </c>
      <c r="AX257" s="11" t="s">
        <v>77</v>
      </c>
      <c r="AY257" s="216" t="s">
        <v>168</v>
      </c>
    </row>
    <row r="258" spans="2:51" s="12" customFormat="1" ht="13.5">
      <c r="B258" s="217"/>
      <c r="C258" s="218"/>
      <c r="D258" s="203" t="s">
        <v>179</v>
      </c>
      <c r="E258" s="219" t="s">
        <v>22</v>
      </c>
      <c r="F258" s="220" t="s">
        <v>1702</v>
      </c>
      <c r="G258" s="218"/>
      <c r="H258" s="219" t="s">
        <v>22</v>
      </c>
      <c r="I258" s="221"/>
      <c r="J258" s="218"/>
      <c r="K258" s="218"/>
      <c r="L258" s="222"/>
      <c r="M258" s="223"/>
      <c r="N258" s="224"/>
      <c r="O258" s="224"/>
      <c r="P258" s="224"/>
      <c r="Q258" s="224"/>
      <c r="R258" s="224"/>
      <c r="S258" s="224"/>
      <c r="T258" s="225"/>
      <c r="AT258" s="226" t="s">
        <v>179</v>
      </c>
      <c r="AU258" s="226" t="s">
        <v>86</v>
      </c>
      <c r="AV258" s="12" t="s">
        <v>24</v>
      </c>
      <c r="AW258" s="12" t="s">
        <v>41</v>
      </c>
      <c r="AX258" s="12" t="s">
        <v>77</v>
      </c>
      <c r="AY258" s="226" t="s">
        <v>168</v>
      </c>
    </row>
    <row r="259" spans="2:51" s="13" customFormat="1" ht="13.5">
      <c r="B259" s="227"/>
      <c r="C259" s="228"/>
      <c r="D259" s="203" t="s">
        <v>179</v>
      </c>
      <c r="E259" s="229" t="s">
        <v>22</v>
      </c>
      <c r="F259" s="230" t="s">
        <v>182</v>
      </c>
      <c r="G259" s="228"/>
      <c r="H259" s="231">
        <v>0.3</v>
      </c>
      <c r="I259" s="232"/>
      <c r="J259" s="228"/>
      <c r="K259" s="228"/>
      <c r="L259" s="233"/>
      <c r="M259" s="234"/>
      <c r="N259" s="235"/>
      <c r="O259" s="235"/>
      <c r="P259" s="235"/>
      <c r="Q259" s="235"/>
      <c r="R259" s="235"/>
      <c r="S259" s="235"/>
      <c r="T259" s="236"/>
      <c r="AT259" s="237" t="s">
        <v>179</v>
      </c>
      <c r="AU259" s="237" t="s">
        <v>86</v>
      </c>
      <c r="AV259" s="13" t="s">
        <v>175</v>
      </c>
      <c r="AW259" s="13" t="s">
        <v>41</v>
      </c>
      <c r="AX259" s="13" t="s">
        <v>24</v>
      </c>
      <c r="AY259" s="237" t="s">
        <v>168</v>
      </c>
    </row>
    <row r="260" spans="2:65" s="1" customFormat="1" ht="16.5" customHeight="1">
      <c r="B260" s="40"/>
      <c r="C260" s="191" t="s">
        <v>544</v>
      </c>
      <c r="D260" s="191" t="s">
        <v>170</v>
      </c>
      <c r="E260" s="192" t="s">
        <v>1703</v>
      </c>
      <c r="F260" s="193" t="s">
        <v>1704</v>
      </c>
      <c r="G260" s="194" t="s">
        <v>294</v>
      </c>
      <c r="H260" s="195">
        <v>5.024</v>
      </c>
      <c r="I260" s="196"/>
      <c r="J260" s="197">
        <f>ROUND(I260*H260,2)</f>
        <v>0</v>
      </c>
      <c r="K260" s="193" t="s">
        <v>174</v>
      </c>
      <c r="L260" s="60"/>
      <c r="M260" s="198" t="s">
        <v>22</v>
      </c>
      <c r="N260" s="199" t="s">
        <v>48</v>
      </c>
      <c r="O260" s="41"/>
      <c r="P260" s="200">
        <f>O260*H260</f>
        <v>0</v>
      </c>
      <c r="Q260" s="200">
        <v>3E-05</v>
      </c>
      <c r="R260" s="200">
        <f>Q260*H260</f>
        <v>0.00015072</v>
      </c>
      <c r="S260" s="200">
        <v>0</v>
      </c>
      <c r="T260" s="201">
        <f>S260*H260</f>
        <v>0</v>
      </c>
      <c r="AR260" s="23" t="s">
        <v>175</v>
      </c>
      <c r="AT260" s="23" t="s">
        <v>170</v>
      </c>
      <c r="AU260" s="23" t="s">
        <v>86</v>
      </c>
      <c r="AY260" s="23" t="s">
        <v>168</v>
      </c>
      <c r="BE260" s="202">
        <f>IF(N260="základní",J260,0)</f>
        <v>0</v>
      </c>
      <c r="BF260" s="202">
        <f>IF(N260="snížená",J260,0)</f>
        <v>0</v>
      </c>
      <c r="BG260" s="202">
        <f>IF(N260="zákl. přenesená",J260,0)</f>
        <v>0</v>
      </c>
      <c r="BH260" s="202">
        <f>IF(N260="sníž. přenesená",J260,0)</f>
        <v>0</v>
      </c>
      <c r="BI260" s="202">
        <f>IF(N260="nulová",J260,0)</f>
        <v>0</v>
      </c>
      <c r="BJ260" s="23" t="s">
        <v>24</v>
      </c>
      <c r="BK260" s="202">
        <f>ROUND(I260*H260,2)</f>
        <v>0</v>
      </c>
      <c r="BL260" s="23" t="s">
        <v>175</v>
      </c>
      <c r="BM260" s="23" t="s">
        <v>1705</v>
      </c>
    </row>
    <row r="261" spans="2:51" s="11" customFormat="1" ht="13.5">
      <c r="B261" s="206"/>
      <c r="C261" s="207"/>
      <c r="D261" s="203" t="s">
        <v>179</v>
      </c>
      <c r="E261" s="208" t="s">
        <v>22</v>
      </c>
      <c r="F261" s="209" t="s">
        <v>1850</v>
      </c>
      <c r="G261" s="207"/>
      <c r="H261" s="210">
        <v>5.024</v>
      </c>
      <c r="I261" s="211"/>
      <c r="J261" s="207"/>
      <c r="K261" s="207"/>
      <c r="L261" s="212"/>
      <c r="M261" s="213"/>
      <c r="N261" s="214"/>
      <c r="O261" s="214"/>
      <c r="P261" s="214"/>
      <c r="Q261" s="214"/>
      <c r="R261" s="214"/>
      <c r="S261" s="214"/>
      <c r="T261" s="215"/>
      <c r="AT261" s="216" t="s">
        <v>179</v>
      </c>
      <c r="AU261" s="216" t="s">
        <v>86</v>
      </c>
      <c r="AV261" s="11" t="s">
        <v>86</v>
      </c>
      <c r="AW261" s="11" t="s">
        <v>41</v>
      </c>
      <c r="AX261" s="11" t="s">
        <v>77</v>
      </c>
      <c r="AY261" s="216" t="s">
        <v>168</v>
      </c>
    </row>
    <row r="262" spans="2:51" s="11" customFormat="1" ht="13.5">
      <c r="B262" s="206"/>
      <c r="C262" s="207"/>
      <c r="D262" s="203" t="s">
        <v>179</v>
      </c>
      <c r="E262" s="208" t="s">
        <v>22</v>
      </c>
      <c r="F262" s="209" t="s">
        <v>22</v>
      </c>
      <c r="G262" s="207"/>
      <c r="H262" s="210">
        <v>0</v>
      </c>
      <c r="I262" s="211"/>
      <c r="J262" s="207"/>
      <c r="K262" s="207"/>
      <c r="L262" s="212"/>
      <c r="M262" s="213"/>
      <c r="N262" s="214"/>
      <c r="O262" s="214"/>
      <c r="P262" s="214"/>
      <c r="Q262" s="214"/>
      <c r="R262" s="214"/>
      <c r="S262" s="214"/>
      <c r="T262" s="215"/>
      <c r="AT262" s="216" t="s">
        <v>179</v>
      </c>
      <c r="AU262" s="216" t="s">
        <v>86</v>
      </c>
      <c r="AV262" s="11" t="s">
        <v>86</v>
      </c>
      <c r="AW262" s="11" t="s">
        <v>41</v>
      </c>
      <c r="AX262" s="11" t="s">
        <v>77</v>
      </c>
      <c r="AY262" s="216" t="s">
        <v>168</v>
      </c>
    </row>
    <row r="263" spans="2:51" s="11" customFormat="1" ht="13.5">
      <c r="B263" s="206"/>
      <c r="C263" s="207"/>
      <c r="D263" s="203" t="s">
        <v>179</v>
      </c>
      <c r="E263" s="208" t="s">
        <v>22</v>
      </c>
      <c r="F263" s="209" t="s">
        <v>22</v>
      </c>
      <c r="G263" s="207"/>
      <c r="H263" s="210">
        <v>0</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51" s="11" customFormat="1" ht="13.5">
      <c r="B264" s="206"/>
      <c r="C264" s="207"/>
      <c r="D264" s="203" t="s">
        <v>179</v>
      </c>
      <c r="E264" s="208" t="s">
        <v>22</v>
      </c>
      <c r="F264" s="209" t="s">
        <v>22</v>
      </c>
      <c r="G264" s="207"/>
      <c r="H264" s="210">
        <v>0</v>
      </c>
      <c r="I264" s="211"/>
      <c r="J264" s="207"/>
      <c r="K264" s="207"/>
      <c r="L264" s="212"/>
      <c r="M264" s="213"/>
      <c r="N264" s="214"/>
      <c r="O264" s="214"/>
      <c r="P264" s="214"/>
      <c r="Q264" s="214"/>
      <c r="R264" s="214"/>
      <c r="S264" s="214"/>
      <c r="T264" s="215"/>
      <c r="AT264" s="216" t="s">
        <v>179</v>
      </c>
      <c r="AU264" s="216" t="s">
        <v>86</v>
      </c>
      <c r="AV264" s="11" t="s">
        <v>86</v>
      </c>
      <c r="AW264" s="11" t="s">
        <v>41</v>
      </c>
      <c r="AX264" s="11" t="s">
        <v>77</v>
      </c>
      <c r="AY264" s="216" t="s">
        <v>168</v>
      </c>
    </row>
    <row r="265" spans="2:51" s="13" customFormat="1" ht="13.5">
      <c r="B265" s="227"/>
      <c r="C265" s="228"/>
      <c r="D265" s="203" t="s">
        <v>179</v>
      </c>
      <c r="E265" s="229" t="s">
        <v>22</v>
      </c>
      <c r="F265" s="230" t="s">
        <v>182</v>
      </c>
      <c r="G265" s="228"/>
      <c r="H265" s="231">
        <v>5.024</v>
      </c>
      <c r="I265" s="232"/>
      <c r="J265" s="228"/>
      <c r="K265" s="228"/>
      <c r="L265" s="233"/>
      <c r="M265" s="234"/>
      <c r="N265" s="235"/>
      <c r="O265" s="235"/>
      <c r="P265" s="235"/>
      <c r="Q265" s="235"/>
      <c r="R265" s="235"/>
      <c r="S265" s="235"/>
      <c r="T265" s="236"/>
      <c r="AT265" s="237" t="s">
        <v>179</v>
      </c>
      <c r="AU265" s="237" t="s">
        <v>86</v>
      </c>
      <c r="AV265" s="13" t="s">
        <v>175</v>
      </c>
      <c r="AW265" s="13" t="s">
        <v>41</v>
      </c>
      <c r="AX265" s="13" t="s">
        <v>24</v>
      </c>
      <c r="AY265" s="237" t="s">
        <v>168</v>
      </c>
    </row>
    <row r="266" spans="2:63" s="10" customFormat="1" ht="29.85" customHeight="1">
      <c r="B266" s="175"/>
      <c r="C266" s="176"/>
      <c r="D266" s="177" t="s">
        <v>76</v>
      </c>
      <c r="E266" s="189" t="s">
        <v>534</v>
      </c>
      <c r="F266" s="189" t="s">
        <v>535</v>
      </c>
      <c r="G266" s="176"/>
      <c r="H266" s="176"/>
      <c r="I266" s="179"/>
      <c r="J266" s="190">
        <f>BK266</f>
        <v>0</v>
      </c>
      <c r="K266" s="176"/>
      <c r="L266" s="181"/>
      <c r="M266" s="182"/>
      <c r="N266" s="183"/>
      <c r="O266" s="183"/>
      <c r="P266" s="184">
        <f>SUM(P267:P272)</f>
        <v>0</v>
      </c>
      <c r="Q266" s="183"/>
      <c r="R266" s="184">
        <f>SUM(R267:R272)</f>
        <v>0</v>
      </c>
      <c r="S266" s="183"/>
      <c r="T266" s="185">
        <f>SUM(T267:T272)</f>
        <v>0</v>
      </c>
      <c r="AR266" s="186" t="s">
        <v>24</v>
      </c>
      <c r="AT266" s="187" t="s">
        <v>76</v>
      </c>
      <c r="AU266" s="187" t="s">
        <v>24</v>
      </c>
      <c r="AY266" s="186" t="s">
        <v>168</v>
      </c>
      <c r="BK266" s="188">
        <f>SUM(BK267:BK272)</f>
        <v>0</v>
      </c>
    </row>
    <row r="267" spans="2:65" s="1" customFormat="1" ht="16.5" customHeight="1">
      <c r="B267" s="40"/>
      <c r="C267" s="191" t="s">
        <v>549</v>
      </c>
      <c r="D267" s="191" t="s">
        <v>170</v>
      </c>
      <c r="E267" s="192" t="s">
        <v>1062</v>
      </c>
      <c r="F267" s="193" t="s">
        <v>1063</v>
      </c>
      <c r="G267" s="194" t="s">
        <v>261</v>
      </c>
      <c r="H267" s="195">
        <v>63.461</v>
      </c>
      <c r="I267" s="196"/>
      <c r="J267" s="197">
        <f>ROUND(I267*H267,2)</f>
        <v>0</v>
      </c>
      <c r="K267" s="193" t="s">
        <v>174</v>
      </c>
      <c r="L267" s="60"/>
      <c r="M267" s="198" t="s">
        <v>22</v>
      </c>
      <c r="N267" s="199" t="s">
        <v>48</v>
      </c>
      <c r="O267" s="41"/>
      <c r="P267" s="200">
        <f>O267*H267</f>
        <v>0</v>
      </c>
      <c r="Q267" s="200">
        <v>0</v>
      </c>
      <c r="R267" s="200">
        <f>Q267*H267</f>
        <v>0</v>
      </c>
      <c r="S267" s="200">
        <v>0</v>
      </c>
      <c r="T267" s="201">
        <f>S267*H267</f>
        <v>0</v>
      </c>
      <c r="AR267" s="23" t="s">
        <v>175</v>
      </c>
      <c r="AT267" s="23" t="s">
        <v>170</v>
      </c>
      <c r="AU267" s="23" t="s">
        <v>86</v>
      </c>
      <c r="AY267" s="23" t="s">
        <v>168</v>
      </c>
      <c r="BE267" s="202">
        <f>IF(N267="základní",J267,0)</f>
        <v>0</v>
      </c>
      <c r="BF267" s="202">
        <f>IF(N267="snížená",J267,0)</f>
        <v>0</v>
      </c>
      <c r="BG267" s="202">
        <f>IF(N267="zákl. přenesená",J267,0)</f>
        <v>0</v>
      </c>
      <c r="BH267" s="202">
        <f>IF(N267="sníž. přenesená",J267,0)</f>
        <v>0</v>
      </c>
      <c r="BI267" s="202">
        <f>IF(N267="nulová",J267,0)</f>
        <v>0</v>
      </c>
      <c r="BJ267" s="23" t="s">
        <v>24</v>
      </c>
      <c r="BK267" s="202">
        <f>ROUND(I267*H267,2)</f>
        <v>0</v>
      </c>
      <c r="BL267" s="23" t="s">
        <v>175</v>
      </c>
      <c r="BM267" s="23" t="s">
        <v>1707</v>
      </c>
    </row>
    <row r="268" spans="2:65" s="1" customFormat="1" ht="16.5" customHeight="1">
      <c r="B268" s="40"/>
      <c r="C268" s="191" t="s">
        <v>554</v>
      </c>
      <c r="D268" s="191" t="s">
        <v>170</v>
      </c>
      <c r="E268" s="192" t="s">
        <v>1066</v>
      </c>
      <c r="F268" s="193" t="s">
        <v>1067</v>
      </c>
      <c r="G268" s="194" t="s">
        <v>261</v>
      </c>
      <c r="H268" s="195">
        <v>1840.369</v>
      </c>
      <c r="I268" s="196"/>
      <c r="J268" s="197">
        <f>ROUND(I268*H268,2)</f>
        <v>0</v>
      </c>
      <c r="K268" s="193" t="s">
        <v>174</v>
      </c>
      <c r="L268" s="60"/>
      <c r="M268" s="198" t="s">
        <v>22</v>
      </c>
      <c r="N268" s="199" t="s">
        <v>48</v>
      </c>
      <c r="O268" s="41"/>
      <c r="P268" s="200">
        <f>O268*H268</f>
        <v>0</v>
      </c>
      <c r="Q268" s="200">
        <v>0</v>
      </c>
      <c r="R268" s="200">
        <f>Q268*H268</f>
        <v>0</v>
      </c>
      <c r="S268" s="200">
        <v>0</v>
      </c>
      <c r="T268" s="201">
        <f>S268*H268</f>
        <v>0</v>
      </c>
      <c r="AR268" s="23" t="s">
        <v>175</v>
      </c>
      <c r="AT268" s="23" t="s">
        <v>170</v>
      </c>
      <c r="AU268" s="23" t="s">
        <v>86</v>
      </c>
      <c r="AY268" s="23" t="s">
        <v>168</v>
      </c>
      <c r="BE268" s="202">
        <f>IF(N268="základní",J268,0)</f>
        <v>0</v>
      </c>
      <c r="BF268" s="202">
        <f>IF(N268="snížená",J268,0)</f>
        <v>0</v>
      </c>
      <c r="BG268" s="202">
        <f>IF(N268="zákl. přenesená",J268,0)</f>
        <v>0</v>
      </c>
      <c r="BH268" s="202">
        <f>IF(N268="sníž. přenesená",J268,0)</f>
        <v>0</v>
      </c>
      <c r="BI268" s="202">
        <f>IF(N268="nulová",J268,0)</f>
        <v>0</v>
      </c>
      <c r="BJ268" s="23" t="s">
        <v>24</v>
      </c>
      <c r="BK268" s="202">
        <f>ROUND(I268*H268,2)</f>
        <v>0</v>
      </c>
      <c r="BL268" s="23" t="s">
        <v>175</v>
      </c>
      <c r="BM268" s="23" t="s">
        <v>1708</v>
      </c>
    </row>
    <row r="269" spans="2:51" s="11" customFormat="1" ht="13.5">
      <c r="B269" s="206"/>
      <c r="C269" s="207"/>
      <c r="D269" s="203" t="s">
        <v>179</v>
      </c>
      <c r="E269" s="208" t="s">
        <v>22</v>
      </c>
      <c r="F269" s="209" t="s">
        <v>1851</v>
      </c>
      <c r="G269" s="207"/>
      <c r="H269" s="210">
        <v>1840.369</v>
      </c>
      <c r="I269" s="211"/>
      <c r="J269" s="207"/>
      <c r="K269" s="207"/>
      <c r="L269" s="212"/>
      <c r="M269" s="213"/>
      <c r="N269" s="214"/>
      <c r="O269" s="214"/>
      <c r="P269" s="214"/>
      <c r="Q269" s="214"/>
      <c r="R269" s="214"/>
      <c r="S269" s="214"/>
      <c r="T269" s="215"/>
      <c r="AT269" s="216" t="s">
        <v>179</v>
      </c>
      <c r="AU269" s="216" t="s">
        <v>86</v>
      </c>
      <c r="AV269" s="11" t="s">
        <v>86</v>
      </c>
      <c r="AW269" s="11" t="s">
        <v>41</v>
      </c>
      <c r="AX269" s="11" t="s">
        <v>77</v>
      </c>
      <c r="AY269" s="216" t="s">
        <v>168</v>
      </c>
    </row>
    <row r="270" spans="2:51" s="13" customFormat="1" ht="13.5">
      <c r="B270" s="227"/>
      <c r="C270" s="228"/>
      <c r="D270" s="203" t="s">
        <v>179</v>
      </c>
      <c r="E270" s="229" t="s">
        <v>22</v>
      </c>
      <c r="F270" s="230" t="s">
        <v>182</v>
      </c>
      <c r="G270" s="228"/>
      <c r="H270" s="231">
        <v>1840.369</v>
      </c>
      <c r="I270" s="232"/>
      <c r="J270" s="228"/>
      <c r="K270" s="228"/>
      <c r="L270" s="233"/>
      <c r="M270" s="234"/>
      <c r="N270" s="235"/>
      <c r="O270" s="235"/>
      <c r="P270" s="235"/>
      <c r="Q270" s="235"/>
      <c r="R270" s="235"/>
      <c r="S270" s="235"/>
      <c r="T270" s="236"/>
      <c r="AT270" s="237" t="s">
        <v>179</v>
      </c>
      <c r="AU270" s="237" t="s">
        <v>86</v>
      </c>
      <c r="AV270" s="13" t="s">
        <v>175</v>
      </c>
      <c r="AW270" s="13" t="s">
        <v>41</v>
      </c>
      <c r="AX270" s="13" t="s">
        <v>24</v>
      </c>
      <c r="AY270" s="237" t="s">
        <v>168</v>
      </c>
    </row>
    <row r="271" spans="2:65" s="1" customFormat="1" ht="16.5" customHeight="1">
      <c r="B271" s="40"/>
      <c r="C271" s="191" t="s">
        <v>561</v>
      </c>
      <c r="D271" s="191" t="s">
        <v>170</v>
      </c>
      <c r="E271" s="192" t="s">
        <v>550</v>
      </c>
      <c r="F271" s="193" t="s">
        <v>551</v>
      </c>
      <c r="G271" s="194" t="s">
        <v>261</v>
      </c>
      <c r="H271" s="195">
        <v>63.461</v>
      </c>
      <c r="I271" s="196"/>
      <c r="J271" s="197">
        <f>ROUND(I271*H271,2)</f>
        <v>0</v>
      </c>
      <c r="K271" s="193" t="s">
        <v>174</v>
      </c>
      <c r="L271" s="60"/>
      <c r="M271" s="198" t="s">
        <v>22</v>
      </c>
      <c r="N271" s="199" t="s">
        <v>48</v>
      </c>
      <c r="O271" s="41"/>
      <c r="P271" s="200">
        <f>O271*H271</f>
        <v>0</v>
      </c>
      <c r="Q271" s="200">
        <v>0</v>
      </c>
      <c r="R271" s="200">
        <f>Q271*H271</f>
        <v>0</v>
      </c>
      <c r="S271" s="200">
        <v>0</v>
      </c>
      <c r="T271" s="201">
        <f>S271*H271</f>
        <v>0</v>
      </c>
      <c r="AR271" s="23" t="s">
        <v>175</v>
      </c>
      <c r="AT271" s="23" t="s">
        <v>170</v>
      </c>
      <c r="AU271" s="23" t="s">
        <v>86</v>
      </c>
      <c r="AY271" s="23" t="s">
        <v>168</v>
      </c>
      <c r="BE271" s="202">
        <f>IF(N271="základní",J271,0)</f>
        <v>0</v>
      </c>
      <c r="BF271" s="202">
        <f>IF(N271="snížená",J271,0)</f>
        <v>0</v>
      </c>
      <c r="BG271" s="202">
        <f>IF(N271="zákl. přenesená",J271,0)</f>
        <v>0</v>
      </c>
      <c r="BH271" s="202">
        <f>IF(N271="sníž. přenesená",J271,0)</f>
        <v>0</v>
      </c>
      <c r="BI271" s="202">
        <f>IF(N271="nulová",J271,0)</f>
        <v>0</v>
      </c>
      <c r="BJ271" s="23" t="s">
        <v>24</v>
      </c>
      <c r="BK271" s="202">
        <f>ROUND(I271*H271,2)</f>
        <v>0</v>
      </c>
      <c r="BL271" s="23" t="s">
        <v>175</v>
      </c>
      <c r="BM271" s="23" t="s">
        <v>1710</v>
      </c>
    </row>
    <row r="272" spans="2:65" s="1" customFormat="1" ht="16.5" customHeight="1">
      <c r="B272" s="40"/>
      <c r="C272" s="191" t="s">
        <v>569</v>
      </c>
      <c r="D272" s="191" t="s">
        <v>170</v>
      </c>
      <c r="E272" s="192" t="s">
        <v>1076</v>
      </c>
      <c r="F272" s="193" t="s">
        <v>1077</v>
      </c>
      <c r="G272" s="194" t="s">
        <v>261</v>
      </c>
      <c r="H272" s="195">
        <v>63.461</v>
      </c>
      <c r="I272" s="196"/>
      <c r="J272" s="197">
        <f>ROUND(I272*H272,2)</f>
        <v>0</v>
      </c>
      <c r="K272" s="193" t="s">
        <v>174</v>
      </c>
      <c r="L272" s="60"/>
      <c r="M272" s="198" t="s">
        <v>22</v>
      </c>
      <c r="N272" s="199" t="s">
        <v>48</v>
      </c>
      <c r="O272" s="41"/>
      <c r="P272" s="200">
        <f>O272*H272</f>
        <v>0</v>
      </c>
      <c r="Q272" s="200">
        <v>0</v>
      </c>
      <c r="R272" s="200">
        <f>Q272*H272</f>
        <v>0</v>
      </c>
      <c r="S272" s="200">
        <v>0</v>
      </c>
      <c r="T272" s="201">
        <f>S272*H272</f>
        <v>0</v>
      </c>
      <c r="AR272" s="23" t="s">
        <v>175</v>
      </c>
      <c r="AT272" s="23" t="s">
        <v>170</v>
      </c>
      <c r="AU272" s="23" t="s">
        <v>86</v>
      </c>
      <c r="AY272" s="23" t="s">
        <v>168</v>
      </c>
      <c r="BE272" s="202">
        <f>IF(N272="základní",J272,0)</f>
        <v>0</v>
      </c>
      <c r="BF272" s="202">
        <f>IF(N272="snížená",J272,0)</f>
        <v>0</v>
      </c>
      <c r="BG272" s="202">
        <f>IF(N272="zákl. přenesená",J272,0)</f>
        <v>0</v>
      </c>
      <c r="BH272" s="202">
        <f>IF(N272="sníž. přenesená",J272,0)</f>
        <v>0</v>
      </c>
      <c r="BI272" s="202">
        <f>IF(N272="nulová",J272,0)</f>
        <v>0</v>
      </c>
      <c r="BJ272" s="23" t="s">
        <v>24</v>
      </c>
      <c r="BK272" s="202">
        <f>ROUND(I272*H272,2)</f>
        <v>0</v>
      </c>
      <c r="BL272" s="23" t="s">
        <v>175</v>
      </c>
      <c r="BM272" s="23" t="s">
        <v>1711</v>
      </c>
    </row>
    <row r="273" spans="2:63" s="10" customFormat="1" ht="29.85" customHeight="1">
      <c r="B273" s="175"/>
      <c r="C273" s="176"/>
      <c r="D273" s="177" t="s">
        <v>76</v>
      </c>
      <c r="E273" s="189" t="s">
        <v>567</v>
      </c>
      <c r="F273" s="189" t="s">
        <v>568</v>
      </c>
      <c r="G273" s="176"/>
      <c r="H273" s="176"/>
      <c r="I273" s="179"/>
      <c r="J273" s="190">
        <f>BK273</f>
        <v>0</v>
      </c>
      <c r="K273" s="176"/>
      <c r="L273" s="181"/>
      <c r="M273" s="182"/>
      <c r="N273" s="183"/>
      <c r="O273" s="183"/>
      <c r="P273" s="184">
        <f>P274</f>
        <v>0</v>
      </c>
      <c r="Q273" s="183"/>
      <c r="R273" s="184">
        <f>R274</f>
        <v>0</v>
      </c>
      <c r="S273" s="183"/>
      <c r="T273" s="185">
        <f>T274</f>
        <v>0</v>
      </c>
      <c r="AR273" s="186" t="s">
        <v>24</v>
      </c>
      <c r="AT273" s="187" t="s">
        <v>76</v>
      </c>
      <c r="AU273" s="187" t="s">
        <v>24</v>
      </c>
      <c r="AY273" s="186" t="s">
        <v>168</v>
      </c>
      <c r="BK273" s="188">
        <f>BK274</f>
        <v>0</v>
      </c>
    </row>
    <row r="274" spans="2:65" s="1" customFormat="1" ht="16.5" customHeight="1">
      <c r="B274" s="40"/>
      <c r="C274" s="191" t="s">
        <v>1852</v>
      </c>
      <c r="D274" s="191" t="s">
        <v>170</v>
      </c>
      <c r="E274" s="192" t="s">
        <v>1712</v>
      </c>
      <c r="F274" s="193" t="s">
        <v>1713</v>
      </c>
      <c r="G274" s="194" t="s">
        <v>261</v>
      </c>
      <c r="H274" s="195">
        <v>2744.569</v>
      </c>
      <c r="I274" s="196"/>
      <c r="J274" s="197">
        <f>ROUND(I274*H274,2)</f>
        <v>0</v>
      </c>
      <c r="K274" s="193" t="s">
        <v>174</v>
      </c>
      <c r="L274" s="60"/>
      <c r="M274" s="198" t="s">
        <v>22</v>
      </c>
      <c r="N274" s="199" t="s">
        <v>48</v>
      </c>
      <c r="O274" s="41"/>
      <c r="P274" s="200">
        <f>O274*H274</f>
        <v>0</v>
      </c>
      <c r="Q274" s="200">
        <v>0</v>
      </c>
      <c r="R274" s="200">
        <f>Q274*H274</f>
        <v>0</v>
      </c>
      <c r="S274" s="200">
        <v>0</v>
      </c>
      <c r="T274" s="201">
        <f>S274*H274</f>
        <v>0</v>
      </c>
      <c r="AR274" s="23" t="s">
        <v>175</v>
      </c>
      <c r="AT274" s="23" t="s">
        <v>170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1714</v>
      </c>
    </row>
    <row r="275" spans="2:63" s="10" customFormat="1" ht="37.35" customHeight="1">
      <c r="B275" s="175"/>
      <c r="C275" s="176"/>
      <c r="D275" s="177" t="s">
        <v>76</v>
      </c>
      <c r="E275" s="178" t="s">
        <v>1715</v>
      </c>
      <c r="F275" s="178" t="s">
        <v>1716</v>
      </c>
      <c r="G275" s="176"/>
      <c r="H275" s="176"/>
      <c r="I275" s="179"/>
      <c r="J275" s="180">
        <f>BK275</f>
        <v>0</v>
      </c>
      <c r="K275" s="176"/>
      <c r="L275" s="181"/>
      <c r="M275" s="182"/>
      <c r="N275" s="183"/>
      <c r="O275" s="183"/>
      <c r="P275" s="184">
        <f>P276</f>
        <v>0</v>
      </c>
      <c r="Q275" s="183"/>
      <c r="R275" s="184">
        <f>R276</f>
        <v>0</v>
      </c>
      <c r="S275" s="183"/>
      <c r="T275" s="185">
        <f>T276</f>
        <v>0</v>
      </c>
      <c r="AR275" s="186" t="s">
        <v>195</v>
      </c>
      <c r="AT275" s="187" t="s">
        <v>76</v>
      </c>
      <c r="AU275" s="187" t="s">
        <v>77</v>
      </c>
      <c r="AY275" s="186" t="s">
        <v>168</v>
      </c>
      <c r="BK275" s="188">
        <f>BK276</f>
        <v>0</v>
      </c>
    </row>
    <row r="276" spans="2:63" s="10" customFormat="1" ht="19.9" customHeight="1">
      <c r="B276" s="175"/>
      <c r="C276" s="176"/>
      <c r="D276" s="177" t="s">
        <v>76</v>
      </c>
      <c r="E276" s="189" t="s">
        <v>1717</v>
      </c>
      <c r="F276" s="189" t="s">
        <v>1718</v>
      </c>
      <c r="G276" s="176"/>
      <c r="H276" s="176"/>
      <c r="I276" s="179"/>
      <c r="J276" s="190">
        <f>BK276</f>
        <v>0</v>
      </c>
      <c r="K276" s="176"/>
      <c r="L276" s="181"/>
      <c r="M276" s="182"/>
      <c r="N276" s="183"/>
      <c r="O276" s="183"/>
      <c r="P276" s="184">
        <f>SUM(P277:P278)</f>
        <v>0</v>
      </c>
      <c r="Q276" s="183"/>
      <c r="R276" s="184">
        <f>SUM(R277:R278)</f>
        <v>0</v>
      </c>
      <c r="S276" s="183"/>
      <c r="T276" s="185">
        <f>SUM(T277:T278)</f>
        <v>0</v>
      </c>
      <c r="AR276" s="186" t="s">
        <v>195</v>
      </c>
      <c r="AT276" s="187" t="s">
        <v>76</v>
      </c>
      <c r="AU276" s="187" t="s">
        <v>24</v>
      </c>
      <c r="AY276" s="186" t="s">
        <v>168</v>
      </c>
      <c r="BK276" s="188">
        <f>SUM(BK277:BK278)</f>
        <v>0</v>
      </c>
    </row>
    <row r="277" spans="2:65" s="1" customFormat="1" ht="16.5" customHeight="1">
      <c r="B277" s="40"/>
      <c r="C277" s="191" t="s">
        <v>1853</v>
      </c>
      <c r="D277" s="191" t="s">
        <v>170</v>
      </c>
      <c r="E277" s="192" t="s">
        <v>1719</v>
      </c>
      <c r="F277" s="193" t="s">
        <v>1720</v>
      </c>
      <c r="G277" s="194" t="s">
        <v>396</v>
      </c>
      <c r="H277" s="195">
        <v>6</v>
      </c>
      <c r="I277" s="196"/>
      <c r="J277" s="197">
        <f>ROUND(I277*H277,2)</f>
        <v>0</v>
      </c>
      <c r="K277" s="193" t="s">
        <v>174</v>
      </c>
      <c r="L277" s="60"/>
      <c r="M277" s="198" t="s">
        <v>22</v>
      </c>
      <c r="N277" s="199" t="s">
        <v>48</v>
      </c>
      <c r="O277" s="41"/>
      <c r="P277" s="200">
        <f>O277*H277</f>
        <v>0</v>
      </c>
      <c r="Q277" s="200">
        <v>0</v>
      </c>
      <c r="R277" s="200">
        <f>Q277*H277</f>
        <v>0</v>
      </c>
      <c r="S277" s="200">
        <v>0</v>
      </c>
      <c r="T277" s="201">
        <f>S277*H277</f>
        <v>0</v>
      </c>
      <c r="AR277" s="23" t="s">
        <v>1721</v>
      </c>
      <c r="AT277" s="23" t="s">
        <v>170</v>
      </c>
      <c r="AU277" s="23" t="s">
        <v>86</v>
      </c>
      <c r="AY277" s="23" t="s">
        <v>168</v>
      </c>
      <c r="BE277" s="202">
        <f>IF(N277="základní",J277,0)</f>
        <v>0</v>
      </c>
      <c r="BF277" s="202">
        <f>IF(N277="snížená",J277,0)</f>
        <v>0</v>
      </c>
      <c r="BG277" s="202">
        <f>IF(N277="zákl. přenesená",J277,0)</f>
        <v>0</v>
      </c>
      <c r="BH277" s="202">
        <f>IF(N277="sníž. přenesená",J277,0)</f>
        <v>0</v>
      </c>
      <c r="BI277" s="202">
        <f>IF(N277="nulová",J277,0)</f>
        <v>0</v>
      </c>
      <c r="BJ277" s="23" t="s">
        <v>24</v>
      </c>
      <c r="BK277" s="202">
        <f>ROUND(I277*H277,2)</f>
        <v>0</v>
      </c>
      <c r="BL277" s="23" t="s">
        <v>1721</v>
      </c>
      <c r="BM277" s="23" t="s">
        <v>1722</v>
      </c>
    </row>
    <row r="278" spans="2:65" s="1" customFormat="1" ht="16.5" customHeight="1">
      <c r="B278" s="40"/>
      <c r="C278" s="191" t="s">
        <v>1854</v>
      </c>
      <c r="D278" s="191" t="s">
        <v>170</v>
      </c>
      <c r="E278" s="192" t="s">
        <v>1855</v>
      </c>
      <c r="F278" s="193" t="s">
        <v>1510</v>
      </c>
      <c r="G278" s="194" t="s">
        <v>396</v>
      </c>
      <c r="H278" s="195">
        <v>1</v>
      </c>
      <c r="I278" s="196"/>
      <c r="J278" s="197">
        <f>ROUND(I278*H278,2)</f>
        <v>0</v>
      </c>
      <c r="K278" s="193" t="s">
        <v>22</v>
      </c>
      <c r="L278" s="60"/>
      <c r="M278" s="198" t="s">
        <v>22</v>
      </c>
      <c r="N278" s="248" t="s">
        <v>48</v>
      </c>
      <c r="O278" s="249"/>
      <c r="P278" s="250">
        <f>O278*H278</f>
        <v>0</v>
      </c>
      <c r="Q278" s="250">
        <v>0</v>
      </c>
      <c r="R278" s="250">
        <f>Q278*H278</f>
        <v>0</v>
      </c>
      <c r="S278" s="250">
        <v>0</v>
      </c>
      <c r="T278" s="251">
        <f>S278*H278</f>
        <v>0</v>
      </c>
      <c r="AR278" s="23" t="s">
        <v>1721</v>
      </c>
      <c r="AT278" s="23" t="s">
        <v>170</v>
      </c>
      <c r="AU278" s="23" t="s">
        <v>86</v>
      </c>
      <c r="AY278" s="23" t="s">
        <v>168</v>
      </c>
      <c r="BE278" s="202">
        <f>IF(N278="základní",J278,0)</f>
        <v>0</v>
      </c>
      <c r="BF278" s="202">
        <f>IF(N278="snížená",J278,0)</f>
        <v>0</v>
      </c>
      <c r="BG278" s="202">
        <f>IF(N278="zákl. přenesená",J278,0)</f>
        <v>0</v>
      </c>
      <c r="BH278" s="202">
        <f>IF(N278="sníž. přenesená",J278,0)</f>
        <v>0</v>
      </c>
      <c r="BI278" s="202">
        <f>IF(N278="nulová",J278,0)</f>
        <v>0</v>
      </c>
      <c r="BJ278" s="23" t="s">
        <v>24</v>
      </c>
      <c r="BK278" s="202">
        <f>ROUND(I278*H278,2)</f>
        <v>0</v>
      </c>
      <c r="BL278" s="23" t="s">
        <v>1721</v>
      </c>
      <c r="BM278" s="23" t="s">
        <v>1856</v>
      </c>
    </row>
    <row r="279" spans="2:12" s="1" customFormat="1" ht="6.95" customHeight="1">
      <c r="B279" s="55"/>
      <c r="C279" s="56"/>
      <c r="D279" s="56"/>
      <c r="E279" s="56"/>
      <c r="F279" s="56"/>
      <c r="G279" s="56"/>
      <c r="H279" s="56"/>
      <c r="I279" s="138"/>
      <c r="J279" s="56"/>
      <c r="K279" s="56"/>
      <c r="L279" s="60"/>
    </row>
  </sheetData>
  <sheetProtection algorithmName="SHA-512" hashValue="BAXTDEo9VqJZwdTT+8n6h5G3jNCfNdJjiva/hkHcJLfAb7DngPTQwqIuS9/luN6fvVuhU++dcOYuLMmyDIrx6w==" saltValue="P6H2W9CKmM0yoFBHK7PxsvNQ6DMYDKk3AiRn8NuKKbrkDQxU+G2SHkHu0nEMH5z9W+t+3ALHsiECIzSvM+HZkA==" spinCount="100000" sheet="1" objects="1" scenarios="1" formatColumns="0" formatRows="0" autoFilter="0"/>
  <autoFilter ref="C86:K278"/>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113</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1857</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ROUND(SUM(BE86:BE227),2)</f>
        <v>0</v>
      </c>
      <c r="G30" s="41"/>
      <c r="H30" s="41"/>
      <c r="I30" s="130">
        <v>0.21</v>
      </c>
      <c r="J30" s="129">
        <f>ROUND(ROUND((SUM(BE86:BE227)),2)*I30,2)</f>
        <v>0</v>
      </c>
      <c r="K30" s="44"/>
    </row>
    <row r="31" spans="2:11" s="1" customFormat="1" ht="14.45" customHeight="1">
      <c r="B31" s="40"/>
      <c r="C31" s="41"/>
      <c r="D31" s="41"/>
      <c r="E31" s="48" t="s">
        <v>49</v>
      </c>
      <c r="F31" s="129">
        <f>ROUND(SUM(BF86:BF227),2)</f>
        <v>0</v>
      </c>
      <c r="G31" s="41"/>
      <c r="H31" s="41"/>
      <c r="I31" s="130">
        <v>0.15</v>
      </c>
      <c r="J31" s="129">
        <f>ROUND(ROUND((SUM(BF86:BF227)),2)*I31,2)</f>
        <v>0</v>
      </c>
      <c r="K31" s="44"/>
    </row>
    <row r="32" spans="2:11" s="1" customFormat="1" ht="14.45" customHeight="1" hidden="1">
      <c r="B32" s="40"/>
      <c r="C32" s="41"/>
      <c r="D32" s="41"/>
      <c r="E32" s="48" t="s">
        <v>50</v>
      </c>
      <c r="F32" s="129">
        <f>ROUND(SUM(BG86:BG227),2)</f>
        <v>0</v>
      </c>
      <c r="G32" s="41"/>
      <c r="H32" s="41"/>
      <c r="I32" s="130">
        <v>0.21</v>
      </c>
      <c r="J32" s="129">
        <v>0</v>
      </c>
      <c r="K32" s="44"/>
    </row>
    <row r="33" spans="2:11" s="1" customFormat="1" ht="14.45" customHeight="1" hidden="1">
      <c r="B33" s="40"/>
      <c r="C33" s="41"/>
      <c r="D33" s="41"/>
      <c r="E33" s="48" t="s">
        <v>51</v>
      </c>
      <c r="F33" s="129">
        <f>ROUND(SUM(BH86:BH227),2)</f>
        <v>0</v>
      </c>
      <c r="G33" s="41"/>
      <c r="H33" s="41"/>
      <c r="I33" s="130">
        <v>0.15</v>
      </c>
      <c r="J33" s="129">
        <v>0</v>
      </c>
      <c r="K33" s="44"/>
    </row>
    <row r="34" spans="2:11" s="1" customFormat="1" ht="14.45" customHeight="1" hidden="1">
      <c r="B34" s="40"/>
      <c r="C34" s="41"/>
      <c r="D34" s="41"/>
      <c r="E34" s="48" t="s">
        <v>52</v>
      </c>
      <c r="F34" s="129">
        <f>ROUND(SUM(BI86:BI227),2)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SKU3911 - SO 302 Dešťové svody s přípojkami 1.etaoa</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J86</f>
        <v>0</v>
      </c>
      <c r="K56" s="44"/>
      <c r="AU56" s="23" t="s">
        <v>141</v>
      </c>
    </row>
    <row r="57" spans="2:11" s="7" customFormat="1" ht="24.95" customHeight="1">
      <c r="B57" s="148"/>
      <c r="C57" s="149"/>
      <c r="D57" s="150" t="s">
        <v>142</v>
      </c>
      <c r="E57" s="151"/>
      <c r="F57" s="151"/>
      <c r="G57" s="151"/>
      <c r="H57" s="151"/>
      <c r="I57" s="152"/>
      <c r="J57" s="153">
        <f>J87</f>
        <v>0</v>
      </c>
      <c r="K57" s="154"/>
    </row>
    <row r="58" spans="2:11" s="8" customFormat="1" ht="19.9" customHeight="1">
      <c r="B58" s="155"/>
      <c r="C58" s="156"/>
      <c r="D58" s="157" t="s">
        <v>143</v>
      </c>
      <c r="E58" s="158"/>
      <c r="F58" s="158"/>
      <c r="G58" s="158"/>
      <c r="H58" s="158"/>
      <c r="I58" s="159"/>
      <c r="J58" s="160">
        <f>J88</f>
        <v>0</v>
      </c>
      <c r="K58" s="161"/>
    </row>
    <row r="59" spans="2:11" s="8" customFormat="1" ht="19.9" customHeight="1">
      <c r="B59" s="155"/>
      <c r="C59" s="156"/>
      <c r="D59" s="157" t="s">
        <v>144</v>
      </c>
      <c r="E59" s="158"/>
      <c r="F59" s="158"/>
      <c r="G59" s="158"/>
      <c r="H59" s="158"/>
      <c r="I59" s="159"/>
      <c r="J59" s="160">
        <f>J161</f>
        <v>0</v>
      </c>
      <c r="K59" s="161"/>
    </row>
    <row r="60" spans="2:11" s="8" customFormat="1" ht="19.9" customHeight="1">
      <c r="B60" s="155"/>
      <c r="C60" s="156"/>
      <c r="D60" s="157" t="s">
        <v>146</v>
      </c>
      <c r="E60" s="158"/>
      <c r="F60" s="158"/>
      <c r="G60" s="158"/>
      <c r="H60" s="158"/>
      <c r="I60" s="159"/>
      <c r="J60" s="160">
        <f>J165</f>
        <v>0</v>
      </c>
      <c r="K60" s="161"/>
    </row>
    <row r="61" spans="2:11" s="8" customFormat="1" ht="19.9" customHeight="1">
      <c r="B61" s="155"/>
      <c r="C61" s="156"/>
      <c r="D61" s="157" t="s">
        <v>148</v>
      </c>
      <c r="E61" s="158"/>
      <c r="F61" s="158"/>
      <c r="G61" s="158"/>
      <c r="H61" s="158"/>
      <c r="I61" s="159"/>
      <c r="J61" s="160">
        <f>J174</f>
        <v>0</v>
      </c>
      <c r="K61" s="161"/>
    </row>
    <row r="62" spans="2:11" s="8" customFormat="1" ht="19.9" customHeight="1">
      <c r="B62" s="155"/>
      <c r="C62" s="156"/>
      <c r="D62" s="157" t="s">
        <v>149</v>
      </c>
      <c r="E62" s="158"/>
      <c r="F62" s="158"/>
      <c r="G62" s="158"/>
      <c r="H62" s="158"/>
      <c r="I62" s="159"/>
      <c r="J62" s="160">
        <f>J208</f>
        <v>0</v>
      </c>
      <c r="K62" s="161"/>
    </row>
    <row r="63" spans="2:11" s="8" customFormat="1" ht="19.9" customHeight="1">
      <c r="B63" s="155"/>
      <c r="C63" s="156"/>
      <c r="D63" s="157" t="s">
        <v>150</v>
      </c>
      <c r="E63" s="158"/>
      <c r="F63" s="158"/>
      <c r="G63" s="158"/>
      <c r="H63" s="158"/>
      <c r="I63" s="159"/>
      <c r="J63" s="160">
        <f>J213</f>
        <v>0</v>
      </c>
      <c r="K63" s="161"/>
    </row>
    <row r="64" spans="2:11" s="8" customFormat="1" ht="19.9" customHeight="1">
      <c r="B64" s="155"/>
      <c r="C64" s="156"/>
      <c r="D64" s="157" t="s">
        <v>151</v>
      </c>
      <c r="E64" s="158"/>
      <c r="F64" s="158"/>
      <c r="G64" s="158"/>
      <c r="H64" s="158"/>
      <c r="I64" s="159"/>
      <c r="J64" s="160">
        <f>J220</f>
        <v>0</v>
      </c>
      <c r="K64" s="161"/>
    </row>
    <row r="65" spans="2:11" s="7" customFormat="1" ht="24.95" customHeight="1">
      <c r="B65" s="148"/>
      <c r="C65" s="149"/>
      <c r="D65" s="150" t="s">
        <v>1858</v>
      </c>
      <c r="E65" s="151"/>
      <c r="F65" s="151"/>
      <c r="G65" s="151"/>
      <c r="H65" s="151"/>
      <c r="I65" s="152"/>
      <c r="J65" s="153">
        <f>J222</f>
        <v>0</v>
      </c>
      <c r="K65" s="154"/>
    </row>
    <row r="66" spans="2:11" s="8" customFormat="1" ht="19.9" customHeight="1">
      <c r="B66" s="155"/>
      <c r="C66" s="156"/>
      <c r="D66" s="157" t="s">
        <v>1859</v>
      </c>
      <c r="E66" s="158"/>
      <c r="F66" s="158"/>
      <c r="G66" s="158"/>
      <c r="H66" s="158"/>
      <c r="I66" s="159"/>
      <c r="J66" s="160">
        <f>J223</f>
        <v>0</v>
      </c>
      <c r="K66" s="161"/>
    </row>
    <row r="67" spans="2:11" s="1" customFormat="1" ht="21.75" customHeight="1">
      <c r="B67" s="40"/>
      <c r="C67" s="41"/>
      <c r="D67" s="41"/>
      <c r="E67" s="41"/>
      <c r="F67" s="41"/>
      <c r="G67" s="41"/>
      <c r="H67" s="41"/>
      <c r="I67" s="117"/>
      <c r="J67" s="41"/>
      <c r="K67" s="44"/>
    </row>
    <row r="68" spans="2:11"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 customHeight="1">
      <c r="B73" s="40"/>
      <c r="C73" s="61" t="s">
        <v>152</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4" t="str">
        <f>E7</f>
        <v>II/145 a II/190 průtah Hartmanice</v>
      </c>
      <c r="F76" s="375"/>
      <c r="G76" s="375"/>
      <c r="H76" s="375"/>
      <c r="I76" s="162"/>
      <c r="J76" s="62"/>
      <c r="K76" s="62"/>
      <c r="L76" s="60"/>
    </row>
    <row r="77" spans="2:12" s="1" customFormat="1" ht="14.45" customHeight="1">
      <c r="B77" s="40"/>
      <c r="C77" s="64" t="s">
        <v>135</v>
      </c>
      <c r="D77" s="62"/>
      <c r="E77" s="62"/>
      <c r="F77" s="62"/>
      <c r="G77" s="62"/>
      <c r="H77" s="62"/>
      <c r="I77" s="162"/>
      <c r="J77" s="62"/>
      <c r="K77" s="62"/>
      <c r="L77" s="60"/>
    </row>
    <row r="78" spans="2:12" s="1" customFormat="1" ht="17.25" customHeight="1">
      <c r="B78" s="40"/>
      <c r="C78" s="62"/>
      <c r="D78" s="62"/>
      <c r="E78" s="349" t="str">
        <f>E9</f>
        <v>SKU3911 - SO 302 Dešťové svody s přípojkami 1.etaoa</v>
      </c>
      <c r="F78" s="376"/>
      <c r="G78" s="376"/>
      <c r="H78" s="376"/>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25</v>
      </c>
      <c r="D80" s="62"/>
      <c r="E80" s="62"/>
      <c r="F80" s="163" t="str">
        <f>F12</f>
        <v xml:space="preserve"> </v>
      </c>
      <c r="G80" s="62"/>
      <c r="H80" s="62"/>
      <c r="I80" s="164" t="s">
        <v>27</v>
      </c>
      <c r="J80" s="72" t="str">
        <f>IF(J12="","",J12)</f>
        <v>15. 11. 2016</v>
      </c>
      <c r="K80" s="62"/>
      <c r="L80" s="60"/>
    </row>
    <row r="81" spans="2:12" s="1" customFormat="1" ht="6.95" customHeight="1">
      <c r="B81" s="40"/>
      <c r="C81" s="62"/>
      <c r="D81" s="62"/>
      <c r="E81" s="62"/>
      <c r="F81" s="62"/>
      <c r="G81" s="62"/>
      <c r="H81" s="62"/>
      <c r="I81" s="162"/>
      <c r="J81" s="62"/>
      <c r="K81" s="62"/>
      <c r="L81" s="60"/>
    </row>
    <row r="82" spans="2:12" s="1" customFormat="1" ht="13.5">
      <c r="B82" s="40"/>
      <c r="C82" s="64" t="s">
        <v>31</v>
      </c>
      <c r="D82" s="62"/>
      <c r="E82" s="62"/>
      <c r="F82" s="163" t="str">
        <f>E15</f>
        <v>SÚS Plzeňského kraje</v>
      </c>
      <c r="G82" s="62"/>
      <c r="H82" s="62"/>
      <c r="I82" s="164" t="s">
        <v>37</v>
      </c>
      <c r="J82" s="163" t="str">
        <f>E21</f>
        <v>Projekční kancelář Ing.Škubalová</v>
      </c>
      <c r="K82" s="62"/>
      <c r="L82" s="60"/>
    </row>
    <row r="83" spans="2:12" s="1" customFormat="1" ht="14.45" customHeight="1">
      <c r="B83" s="40"/>
      <c r="C83" s="64" t="s">
        <v>35</v>
      </c>
      <c r="D83" s="62"/>
      <c r="E83" s="62"/>
      <c r="F83" s="163" t="str">
        <f>IF(E18="","",E18)</f>
        <v/>
      </c>
      <c r="G83" s="62"/>
      <c r="H83" s="62"/>
      <c r="I83" s="162"/>
      <c r="J83" s="62"/>
      <c r="K83" s="62"/>
      <c r="L83" s="60"/>
    </row>
    <row r="84" spans="2:12" s="1" customFormat="1" ht="10.35" customHeight="1">
      <c r="B84" s="40"/>
      <c r="C84" s="62"/>
      <c r="D84" s="62"/>
      <c r="E84" s="62"/>
      <c r="F84" s="62"/>
      <c r="G84" s="62"/>
      <c r="H84" s="62"/>
      <c r="I84" s="162"/>
      <c r="J84" s="62"/>
      <c r="K84" s="62"/>
      <c r="L84" s="60"/>
    </row>
    <row r="85" spans="2:20" s="9" customFormat="1" ht="29.25" customHeight="1">
      <c r="B85" s="165"/>
      <c r="C85" s="166" t="s">
        <v>153</v>
      </c>
      <c r="D85" s="167" t="s">
        <v>62</v>
      </c>
      <c r="E85" s="167" t="s">
        <v>58</v>
      </c>
      <c r="F85" s="167" t="s">
        <v>154</v>
      </c>
      <c r="G85" s="167" t="s">
        <v>155</v>
      </c>
      <c r="H85" s="167" t="s">
        <v>156</v>
      </c>
      <c r="I85" s="168" t="s">
        <v>157</v>
      </c>
      <c r="J85" s="167" t="s">
        <v>139</v>
      </c>
      <c r="K85" s="169" t="s">
        <v>158</v>
      </c>
      <c r="L85" s="170"/>
      <c r="M85" s="80" t="s">
        <v>159</v>
      </c>
      <c r="N85" s="81" t="s">
        <v>47</v>
      </c>
      <c r="O85" s="81" t="s">
        <v>160</v>
      </c>
      <c r="P85" s="81" t="s">
        <v>161</v>
      </c>
      <c r="Q85" s="81" t="s">
        <v>162</v>
      </c>
      <c r="R85" s="81" t="s">
        <v>163</v>
      </c>
      <c r="S85" s="81" t="s">
        <v>164</v>
      </c>
      <c r="T85" s="82" t="s">
        <v>165</v>
      </c>
    </row>
    <row r="86" spans="2:63" s="1" customFormat="1" ht="29.25" customHeight="1">
      <c r="B86" s="40"/>
      <c r="C86" s="86" t="s">
        <v>140</v>
      </c>
      <c r="D86" s="62"/>
      <c r="E86" s="62"/>
      <c r="F86" s="62"/>
      <c r="G86" s="62"/>
      <c r="H86" s="62"/>
      <c r="I86" s="162"/>
      <c r="J86" s="171">
        <f>BK86</f>
        <v>0</v>
      </c>
      <c r="K86" s="62"/>
      <c r="L86" s="60"/>
      <c r="M86" s="83"/>
      <c r="N86" s="84"/>
      <c r="O86" s="84"/>
      <c r="P86" s="172">
        <f>P87+P222</f>
        <v>0</v>
      </c>
      <c r="Q86" s="84"/>
      <c r="R86" s="172">
        <f>R87+R222</f>
        <v>90.70020640000001</v>
      </c>
      <c r="S86" s="84"/>
      <c r="T86" s="173">
        <f>T87+T222</f>
        <v>0.1512</v>
      </c>
      <c r="AT86" s="23" t="s">
        <v>76</v>
      </c>
      <c r="AU86" s="23" t="s">
        <v>141</v>
      </c>
      <c r="BK86" s="174">
        <f>BK87+BK222</f>
        <v>0</v>
      </c>
    </row>
    <row r="87" spans="2:63" s="10" customFormat="1" ht="37.35" customHeight="1">
      <c r="B87" s="175"/>
      <c r="C87" s="176"/>
      <c r="D87" s="177" t="s">
        <v>76</v>
      </c>
      <c r="E87" s="178" t="s">
        <v>166</v>
      </c>
      <c r="F87" s="178" t="s">
        <v>167</v>
      </c>
      <c r="G87" s="176"/>
      <c r="H87" s="176"/>
      <c r="I87" s="179"/>
      <c r="J87" s="180">
        <f>BK87</f>
        <v>0</v>
      </c>
      <c r="K87" s="176"/>
      <c r="L87" s="181"/>
      <c r="M87" s="182"/>
      <c r="N87" s="183"/>
      <c r="O87" s="183"/>
      <c r="P87" s="184">
        <f>P88+P161+P165+P174+P208+P213+P220</f>
        <v>0</v>
      </c>
      <c r="Q87" s="183"/>
      <c r="R87" s="184">
        <f>R88+R161+R165+R174+R208+R213+R220</f>
        <v>90.68447640000001</v>
      </c>
      <c r="S87" s="183"/>
      <c r="T87" s="185">
        <f>T88+T161+T165+T174+T208+T213+T220</f>
        <v>0.1512</v>
      </c>
      <c r="AR87" s="186" t="s">
        <v>24</v>
      </c>
      <c r="AT87" s="187" t="s">
        <v>76</v>
      </c>
      <c r="AU87" s="187" t="s">
        <v>77</v>
      </c>
      <c r="AY87" s="186" t="s">
        <v>168</v>
      </c>
      <c r="BK87" s="188">
        <f>BK88+BK161+BK165+BK174+BK208+BK213+BK220</f>
        <v>0</v>
      </c>
    </row>
    <row r="88" spans="2:63" s="10" customFormat="1" ht="19.9" customHeight="1">
      <c r="B88" s="175"/>
      <c r="C88" s="176"/>
      <c r="D88" s="177" t="s">
        <v>76</v>
      </c>
      <c r="E88" s="189" t="s">
        <v>24</v>
      </c>
      <c r="F88" s="189" t="s">
        <v>169</v>
      </c>
      <c r="G88" s="176"/>
      <c r="H88" s="176"/>
      <c r="I88" s="179"/>
      <c r="J88" s="190">
        <f>BK88</f>
        <v>0</v>
      </c>
      <c r="K88" s="176"/>
      <c r="L88" s="181"/>
      <c r="M88" s="182"/>
      <c r="N88" s="183"/>
      <c r="O88" s="183"/>
      <c r="P88" s="184">
        <f>SUM(P89:P160)</f>
        <v>0</v>
      </c>
      <c r="Q88" s="183"/>
      <c r="R88" s="184">
        <f>SUM(R89:R160)</f>
        <v>75.4507124</v>
      </c>
      <c r="S88" s="183"/>
      <c r="T88" s="185">
        <f>SUM(T89:T160)</f>
        <v>0</v>
      </c>
      <c r="AR88" s="186" t="s">
        <v>24</v>
      </c>
      <c r="AT88" s="187" t="s">
        <v>76</v>
      </c>
      <c r="AU88" s="187" t="s">
        <v>24</v>
      </c>
      <c r="AY88" s="186" t="s">
        <v>168</v>
      </c>
      <c r="BK88" s="188">
        <f>SUM(BK89:BK160)</f>
        <v>0</v>
      </c>
    </row>
    <row r="89" spans="2:65" s="1" customFormat="1" ht="16.5" customHeight="1">
      <c r="B89" s="40"/>
      <c r="C89" s="191" t="s">
        <v>24</v>
      </c>
      <c r="D89" s="191" t="s">
        <v>170</v>
      </c>
      <c r="E89" s="192" t="s">
        <v>1506</v>
      </c>
      <c r="F89" s="193" t="s">
        <v>1507</v>
      </c>
      <c r="G89" s="194" t="s">
        <v>396</v>
      </c>
      <c r="H89" s="195">
        <v>1</v>
      </c>
      <c r="I89" s="196"/>
      <c r="J89" s="197">
        <f>ROUND(I89*H89,2)</f>
        <v>0</v>
      </c>
      <c r="K89" s="193" t="s">
        <v>22</v>
      </c>
      <c r="L89" s="60"/>
      <c r="M89" s="198" t="s">
        <v>22</v>
      </c>
      <c r="N89" s="199" t="s">
        <v>48</v>
      </c>
      <c r="O89" s="41"/>
      <c r="P89" s="200">
        <f>O89*H89</f>
        <v>0</v>
      </c>
      <c r="Q89" s="200">
        <v>0</v>
      </c>
      <c r="R89" s="200">
        <f>Q89*H89</f>
        <v>0</v>
      </c>
      <c r="S89" s="200">
        <v>0</v>
      </c>
      <c r="T89" s="201">
        <f>S89*H89</f>
        <v>0</v>
      </c>
      <c r="AR89" s="23" t="s">
        <v>175</v>
      </c>
      <c r="AT89" s="23" t="s">
        <v>170</v>
      </c>
      <c r="AU89" s="23" t="s">
        <v>86</v>
      </c>
      <c r="AY89" s="23" t="s">
        <v>168</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175</v>
      </c>
      <c r="BM89" s="23" t="s">
        <v>1860</v>
      </c>
    </row>
    <row r="90" spans="2:65" s="1" customFormat="1" ht="16.5" customHeight="1">
      <c r="B90" s="40"/>
      <c r="C90" s="191" t="s">
        <v>86</v>
      </c>
      <c r="D90" s="191" t="s">
        <v>170</v>
      </c>
      <c r="E90" s="192" t="s">
        <v>1509</v>
      </c>
      <c r="F90" s="193" t="s">
        <v>1510</v>
      </c>
      <c r="G90" s="194" t="s">
        <v>396</v>
      </c>
      <c r="H90" s="195">
        <v>1</v>
      </c>
      <c r="I90" s="196"/>
      <c r="J90" s="197">
        <f>ROUND(I90*H90,2)</f>
        <v>0</v>
      </c>
      <c r="K90" s="193" t="s">
        <v>22</v>
      </c>
      <c r="L90" s="60"/>
      <c r="M90" s="198" t="s">
        <v>22</v>
      </c>
      <c r="N90" s="199" t="s">
        <v>48</v>
      </c>
      <c r="O90" s="41"/>
      <c r="P90" s="200">
        <f>O90*H90</f>
        <v>0</v>
      </c>
      <c r="Q90" s="200">
        <v>0</v>
      </c>
      <c r="R90" s="200">
        <f>Q90*H90</f>
        <v>0</v>
      </c>
      <c r="S90" s="200">
        <v>0</v>
      </c>
      <c r="T90" s="201">
        <f>S90*H90</f>
        <v>0</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1861</v>
      </c>
    </row>
    <row r="91" spans="2:65" s="1" customFormat="1" ht="16.5" customHeight="1">
      <c r="B91" s="40"/>
      <c r="C91" s="191" t="s">
        <v>187</v>
      </c>
      <c r="D91" s="191" t="s">
        <v>170</v>
      </c>
      <c r="E91" s="192" t="s">
        <v>1512</v>
      </c>
      <c r="F91" s="193" t="s">
        <v>1513</v>
      </c>
      <c r="G91" s="194" t="s">
        <v>294</v>
      </c>
      <c r="H91" s="195">
        <v>9</v>
      </c>
      <c r="I91" s="196"/>
      <c r="J91" s="197">
        <f>ROUND(I91*H91,2)</f>
        <v>0</v>
      </c>
      <c r="K91" s="193" t="s">
        <v>174</v>
      </c>
      <c r="L91" s="60"/>
      <c r="M91" s="198" t="s">
        <v>22</v>
      </c>
      <c r="N91" s="199" t="s">
        <v>48</v>
      </c>
      <c r="O91" s="41"/>
      <c r="P91" s="200">
        <f>O91*H91</f>
        <v>0</v>
      </c>
      <c r="Q91" s="200">
        <v>0.00868</v>
      </c>
      <c r="R91" s="200">
        <f>Q91*H91</f>
        <v>0.07812</v>
      </c>
      <c r="S91" s="200">
        <v>0</v>
      </c>
      <c r="T91" s="201">
        <f>S91*H91</f>
        <v>0</v>
      </c>
      <c r="AR91" s="23" t="s">
        <v>175</v>
      </c>
      <c r="AT91" s="23" t="s">
        <v>170</v>
      </c>
      <c r="AU91" s="23" t="s">
        <v>86</v>
      </c>
      <c r="AY91" s="23" t="s">
        <v>168</v>
      </c>
      <c r="BE91" s="202">
        <f>IF(N91="základní",J91,0)</f>
        <v>0</v>
      </c>
      <c r="BF91" s="202">
        <f>IF(N91="snížená",J91,0)</f>
        <v>0</v>
      </c>
      <c r="BG91" s="202">
        <f>IF(N91="zákl. přenesená",J91,0)</f>
        <v>0</v>
      </c>
      <c r="BH91" s="202">
        <f>IF(N91="sníž. přenesená",J91,0)</f>
        <v>0</v>
      </c>
      <c r="BI91" s="202">
        <f>IF(N91="nulová",J91,0)</f>
        <v>0</v>
      </c>
      <c r="BJ91" s="23" t="s">
        <v>24</v>
      </c>
      <c r="BK91" s="202">
        <f>ROUND(I91*H91,2)</f>
        <v>0</v>
      </c>
      <c r="BL91" s="23" t="s">
        <v>175</v>
      </c>
      <c r="BM91" s="23" t="s">
        <v>1862</v>
      </c>
    </row>
    <row r="92" spans="2:51" s="11" customFormat="1" ht="13.5">
      <c r="B92" s="206"/>
      <c r="C92" s="207"/>
      <c r="D92" s="203" t="s">
        <v>179</v>
      </c>
      <c r="E92" s="208" t="s">
        <v>22</v>
      </c>
      <c r="F92" s="209" t="s">
        <v>220</v>
      </c>
      <c r="G92" s="207"/>
      <c r="H92" s="210">
        <v>9</v>
      </c>
      <c r="I92" s="211"/>
      <c r="J92" s="207"/>
      <c r="K92" s="207"/>
      <c r="L92" s="212"/>
      <c r="M92" s="213"/>
      <c r="N92" s="214"/>
      <c r="O92" s="214"/>
      <c r="P92" s="214"/>
      <c r="Q92" s="214"/>
      <c r="R92" s="214"/>
      <c r="S92" s="214"/>
      <c r="T92" s="215"/>
      <c r="AT92" s="216" t="s">
        <v>179</v>
      </c>
      <c r="AU92" s="216" t="s">
        <v>86</v>
      </c>
      <c r="AV92" s="11" t="s">
        <v>86</v>
      </c>
      <c r="AW92" s="11" t="s">
        <v>41</v>
      </c>
      <c r="AX92" s="11" t="s">
        <v>77</v>
      </c>
      <c r="AY92" s="216" t="s">
        <v>168</v>
      </c>
    </row>
    <row r="93" spans="2:51" s="13" customFormat="1" ht="13.5">
      <c r="B93" s="227"/>
      <c r="C93" s="228"/>
      <c r="D93" s="203" t="s">
        <v>179</v>
      </c>
      <c r="E93" s="229" t="s">
        <v>22</v>
      </c>
      <c r="F93" s="230" t="s">
        <v>182</v>
      </c>
      <c r="G93" s="228"/>
      <c r="H93" s="231">
        <v>9</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175</v>
      </c>
      <c r="D94" s="191" t="s">
        <v>170</v>
      </c>
      <c r="E94" s="192" t="s">
        <v>1516</v>
      </c>
      <c r="F94" s="193" t="s">
        <v>1517</v>
      </c>
      <c r="G94" s="194" t="s">
        <v>294</v>
      </c>
      <c r="H94" s="195">
        <v>19</v>
      </c>
      <c r="I94" s="196"/>
      <c r="J94" s="197">
        <f>ROUND(I94*H94,2)</f>
        <v>0</v>
      </c>
      <c r="K94" s="193" t="s">
        <v>174</v>
      </c>
      <c r="L94" s="60"/>
      <c r="M94" s="198" t="s">
        <v>22</v>
      </c>
      <c r="N94" s="199" t="s">
        <v>48</v>
      </c>
      <c r="O94" s="41"/>
      <c r="P94" s="200">
        <f>O94*H94</f>
        <v>0</v>
      </c>
      <c r="Q94" s="200">
        <v>0.0369</v>
      </c>
      <c r="R94" s="200">
        <f>Q94*H94</f>
        <v>0.7011000000000001</v>
      </c>
      <c r="S94" s="200">
        <v>0</v>
      </c>
      <c r="T94" s="201">
        <f>S94*H94</f>
        <v>0</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1863</v>
      </c>
    </row>
    <row r="95" spans="2:51" s="11" customFormat="1" ht="13.5">
      <c r="B95" s="206"/>
      <c r="C95" s="207"/>
      <c r="D95" s="203" t="s">
        <v>179</v>
      </c>
      <c r="E95" s="208" t="s">
        <v>22</v>
      </c>
      <c r="F95" s="209" t="s">
        <v>269</v>
      </c>
      <c r="G95" s="207"/>
      <c r="H95" s="210">
        <v>19</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51" s="13" customFormat="1" ht="13.5">
      <c r="B96" s="227"/>
      <c r="C96" s="228"/>
      <c r="D96" s="203" t="s">
        <v>179</v>
      </c>
      <c r="E96" s="229" t="s">
        <v>22</v>
      </c>
      <c r="F96" s="230" t="s">
        <v>182</v>
      </c>
      <c r="G96" s="228"/>
      <c r="H96" s="231">
        <v>19</v>
      </c>
      <c r="I96" s="232"/>
      <c r="J96" s="228"/>
      <c r="K96" s="228"/>
      <c r="L96" s="233"/>
      <c r="M96" s="234"/>
      <c r="N96" s="235"/>
      <c r="O96" s="235"/>
      <c r="P96" s="235"/>
      <c r="Q96" s="235"/>
      <c r="R96" s="235"/>
      <c r="S96" s="235"/>
      <c r="T96" s="236"/>
      <c r="AT96" s="237" t="s">
        <v>179</v>
      </c>
      <c r="AU96" s="237" t="s">
        <v>86</v>
      </c>
      <c r="AV96" s="13" t="s">
        <v>175</v>
      </c>
      <c r="AW96" s="13" t="s">
        <v>41</v>
      </c>
      <c r="AX96" s="13" t="s">
        <v>24</v>
      </c>
      <c r="AY96" s="237" t="s">
        <v>168</v>
      </c>
    </row>
    <row r="97" spans="2:65" s="1" customFormat="1" ht="16.5" customHeight="1">
      <c r="B97" s="40"/>
      <c r="C97" s="191" t="s">
        <v>195</v>
      </c>
      <c r="D97" s="191" t="s">
        <v>170</v>
      </c>
      <c r="E97" s="192" t="s">
        <v>1520</v>
      </c>
      <c r="F97" s="193" t="s">
        <v>1521</v>
      </c>
      <c r="G97" s="194" t="s">
        <v>198</v>
      </c>
      <c r="H97" s="195">
        <v>92.4</v>
      </c>
      <c r="I97" s="196"/>
      <c r="J97" s="197">
        <f>ROUND(I97*H97,2)</f>
        <v>0</v>
      </c>
      <c r="K97" s="193" t="s">
        <v>174</v>
      </c>
      <c r="L97" s="60"/>
      <c r="M97" s="198" t="s">
        <v>22</v>
      </c>
      <c r="N97" s="199" t="s">
        <v>48</v>
      </c>
      <c r="O97" s="41"/>
      <c r="P97" s="200">
        <f>O97*H97</f>
        <v>0</v>
      </c>
      <c r="Q97" s="200">
        <v>0</v>
      </c>
      <c r="R97" s="200">
        <f>Q97*H97</f>
        <v>0</v>
      </c>
      <c r="S97" s="200">
        <v>0</v>
      </c>
      <c r="T97" s="201">
        <f>S97*H97</f>
        <v>0</v>
      </c>
      <c r="AR97" s="23" t="s">
        <v>175</v>
      </c>
      <c r="AT97" s="23" t="s">
        <v>170</v>
      </c>
      <c r="AU97" s="23" t="s">
        <v>86</v>
      </c>
      <c r="AY97" s="23" t="s">
        <v>168</v>
      </c>
      <c r="BE97" s="202">
        <f>IF(N97="základní",J97,0)</f>
        <v>0</v>
      </c>
      <c r="BF97" s="202">
        <f>IF(N97="snížená",J97,0)</f>
        <v>0</v>
      </c>
      <c r="BG97" s="202">
        <f>IF(N97="zákl. přenesená",J97,0)</f>
        <v>0</v>
      </c>
      <c r="BH97" s="202">
        <f>IF(N97="sníž. přenesená",J97,0)</f>
        <v>0</v>
      </c>
      <c r="BI97" s="202">
        <f>IF(N97="nulová",J97,0)</f>
        <v>0</v>
      </c>
      <c r="BJ97" s="23" t="s">
        <v>24</v>
      </c>
      <c r="BK97" s="202">
        <f>ROUND(I97*H97,2)</f>
        <v>0</v>
      </c>
      <c r="BL97" s="23" t="s">
        <v>175</v>
      </c>
      <c r="BM97" s="23" t="s">
        <v>1864</v>
      </c>
    </row>
    <row r="98" spans="2:51" s="11" customFormat="1" ht="13.5">
      <c r="B98" s="206"/>
      <c r="C98" s="207"/>
      <c r="D98" s="203" t="s">
        <v>179</v>
      </c>
      <c r="E98" s="208" t="s">
        <v>22</v>
      </c>
      <c r="F98" s="209" t="s">
        <v>1865</v>
      </c>
      <c r="G98" s="207"/>
      <c r="H98" s="210">
        <v>92.4</v>
      </c>
      <c r="I98" s="211"/>
      <c r="J98" s="207"/>
      <c r="K98" s="207"/>
      <c r="L98" s="212"/>
      <c r="M98" s="213"/>
      <c r="N98" s="214"/>
      <c r="O98" s="214"/>
      <c r="P98" s="214"/>
      <c r="Q98" s="214"/>
      <c r="R98" s="214"/>
      <c r="S98" s="214"/>
      <c r="T98" s="215"/>
      <c r="AT98" s="216" t="s">
        <v>179</v>
      </c>
      <c r="AU98" s="216" t="s">
        <v>86</v>
      </c>
      <c r="AV98" s="11" t="s">
        <v>86</v>
      </c>
      <c r="AW98" s="11" t="s">
        <v>41</v>
      </c>
      <c r="AX98" s="11" t="s">
        <v>77</v>
      </c>
      <c r="AY98" s="216" t="s">
        <v>168</v>
      </c>
    </row>
    <row r="99" spans="2:51" s="13" customFormat="1" ht="13.5">
      <c r="B99" s="227"/>
      <c r="C99" s="228"/>
      <c r="D99" s="203" t="s">
        <v>179</v>
      </c>
      <c r="E99" s="229" t="s">
        <v>22</v>
      </c>
      <c r="F99" s="230" t="s">
        <v>182</v>
      </c>
      <c r="G99" s="228"/>
      <c r="H99" s="231">
        <v>92.4</v>
      </c>
      <c r="I99" s="232"/>
      <c r="J99" s="228"/>
      <c r="K99" s="228"/>
      <c r="L99" s="233"/>
      <c r="M99" s="234"/>
      <c r="N99" s="235"/>
      <c r="O99" s="235"/>
      <c r="P99" s="235"/>
      <c r="Q99" s="235"/>
      <c r="R99" s="235"/>
      <c r="S99" s="235"/>
      <c r="T99" s="236"/>
      <c r="AT99" s="237" t="s">
        <v>179</v>
      </c>
      <c r="AU99" s="237" t="s">
        <v>86</v>
      </c>
      <c r="AV99" s="13" t="s">
        <v>175</v>
      </c>
      <c r="AW99" s="13" t="s">
        <v>41</v>
      </c>
      <c r="AX99" s="13" t="s">
        <v>24</v>
      </c>
      <c r="AY99" s="237" t="s">
        <v>168</v>
      </c>
    </row>
    <row r="100" spans="2:65" s="1" customFormat="1" ht="16.5" customHeight="1">
      <c r="B100" s="40"/>
      <c r="C100" s="191" t="s">
        <v>201</v>
      </c>
      <c r="D100" s="191" t="s">
        <v>170</v>
      </c>
      <c r="E100" s="192" t="s">
        <v>1524</v>
      </c>
      <c r="F100" s="193" t="s">
        <v>1525</v>
      </c>
      <c r="G100" s="194" t="s">
        <v>198</v>
      </c>
      <c r="H100" s="195">
        <v>44.7</v>
      </c>
      <c r="I100" s="196"/>
      <c r="J100" s="197">
        <f>ROUND(I100*H100,2)</f>
        <v>0</v>
      </c>
      <c r="K100" s="193" t="s">
        <v>174</v>
      </c>
      <c r="L100" s="60"/>
      <c r="M100" s="198" t="s">
        <v>22</v>
      </c>
      <c r="N100" s="199" t="s">
        <v>48</v>
      </c>
      <c r="O100" s="41"/>
      <c r="P100" s="200">
        <f>O100*H100</f>
        <v>0</v>
      </c>
      <c r="Q100" s="200">
        <v>0</v>
      </c>
      <c r="R100" s="200">
        <f>Q100*H100</f>
        <v>0</v>
      </c>
      <c r="S100" s="200">
        <v>0</v>
      </c>
      <c r="T100" s="201">
        <f>S100*H100</f>
        <v>0</v>
      </c>
      <c r="AR100" s="23" t="s">
        <v>175</v>
      </c>
      <c r="AT100" s="23" t="s">
        <v>170</v>
      </c>
      <c r="AU100" s="23" t="s">
        <v>86</v>
      </c>
      <c r="AY100" s="23" t="s">
        <v>168</v>
      </c>
      <c r="BE100" s="202">
        <f>IF(N100="základní",J100,0)</f>
        <v>0</v>
      </c>
      <c r="BF100" s="202">
        <f>IF(N100="snížená",J100,0)</f>
        <v>0</v>
      </c>
      <c r="BG100" s="202">
        <f>IF(N100="zákl. přenesená",J100,0)</f>
        <v>0</v>
      </c>
      <c r="BH100" s="202">
        <f>IF(N100="sníž. přenesená",J100,0)</f>
        <v>0</v>
      </c>
      <c r="BI100" s="202">
        <f>IF(N100="nulová",J100,0)</f>
        <v>0</v>
      </c>
      <c r="BJ100" s="23" t="s">
        <v>24</v>
      </c>
      <c r="BK100" s="202">
        <f>ROUND(I100*H100,2)</f>
        <v>0</v>
      </c>
      <c r="BL100" s="23" t="s">
        <v>175</v>
      </c>
      <c r="BM100" s="23" t="s">
        <v>1866</v>
      </c>
    </row>
    <row r="101" spans="2:51" s="11" customFormat="1" ht="13.5">
      <c r="B101" s="206"/>
      <c r="C101" s="207"/>
      <c r="D101" s="203" t="s">
        <v>179</v>
      </c>
      <c r="E101" s="208" t="s">
        <v>22</v>
      </c>
      <c r="F101" s="209" t="s">
        <v>1867</v>
      </c>
      <c r="G101" s="207"/>
      <c r="H101" s="210">
        <v>44.7</v>
      </c>
      <c r="I101" s="211"/>
      <c r="J101" s="207"/>
      <c r="K101" s="207"/>
      <c r="L101" s="212"/>
      <c r="M101" s="213"/>
      <c r="N101" s="214"/>
      <c r="O101" s="214"/>
      <c r="P101" s="214"/>
      <c r="Q101" s="214"/>
      <c r="R101" s="214"/>
      <c r="S101" s="214"/>
      <c r="T101" s="215"/>
      <c r="AT101" s="216" t="s">
        <v>179</v>
      </c>
      <c r="AU101" s="216" t="s">
        <v>86</v>
      </c>
      <c r="AV101" s="11" t="s">
        <v>86</v>
      </c>
      <c r="AW101" s="11" t="s">
        <v>41</v>
      </c>
      <c r="AX101" s="11" t="s">
        <v>77</v>
      </c>
      <c r="AY101" s="216" t="s">
        <v>168</v>
      </c>
    </row>
    <row r="102" spans="2:51" s="11" customFormat="1" ht="13.5">
      <c r="B102" s="206"/>
      <c r="C102" s="207"/>
      <c r="D102" s="203" t="s">
        <v>179</v>
      </c>
      <c r="E102" s="208" t="s">
        <v>22</v>
      </c>
      <c r="F102" s="209" t="s">
        <v>22</v>
      </c>
      <c r="G102" s="207"/>
      <c r="H102" s="210">
        <v>0</v>
      </c>
      <c r="I102" s="211"/>
      <c r="J102" s="207"/>
      <c r="K102" s="207"/>
      <c r="L102" s="212"/>
      <c r="M102" s="213"/>
      <c r="N102" s="214"/>
      <c r="O102" s="214"/>
      <c r="P102" s="214"/>
      <c r="Q102" s="214"/>
      <c r="R102" s="214"/>
      <c r="S102" s="214"/>
      <c r="T102" s="215"/>
      <c r="AT102" s="216" t="s">
        <v>179</v>
      </c>
      <c r="AU102" s="216" t="s">
        <v>86</v>
      </c>
      <c r="AV102" s="11" t="s">
        <v>86</v>
      </c>
      <c r="AW102" s="11" t="s">
        <v>41</v>
      </c>
      <c r="AX102" s="11" t="s">
        <v>77</v>
      </c>
      <c r="AY102" s="216" t="s">
        <v>168</v>
      </c>
    </row>
    <row r="103" spans="2:51" s="13" customFormat="1" ht="13.5">
      <c r="B103" s="227"/>
      <c r="C103" s="228"/>
      <c r="D103" s="203" t="s">
        <v>179</v>
      </c>
      <c r="E103" s="229" t="s">
        <v>22</v>
      </c>
      <c r="F103" s="230" t="s">
        <v>182</v>
      </c>
      <c r="G103" s="228"/>
      <c r="H103" s="231">
        <v>44.7</v>
      </c>
      <c r="I103" s="232"/>
      <c r="J103" s="228"/>
      <c r="K103" s="228"/>
      <c r="L103" s="233"/>
      <c r="M103" s="234"/>
      <c r="N103" s="235"/>
      <c r="O103" s="235"/>
      <c r="P103" s="235"/>
      <c r="Q103" s="235"/>
      <c r="R103" s="235"/>
      <c r="S103" s="235"/>
      <c r="T103" s="236"/>
      <c r="AT103" s="237" t="s">
        <v>179</v>
      </c>
      <c r="AU103" s="237" t="s">
        <v>86</v>
      </c>
      <c r="AV103" s="13" t="s">
        <v>175</v>
      </c>
      <c r="AW103" s="13" t="s">
        <v>41</v>
      </c>
      <c r="AX103" s="13" t="s">
        <v>24</v>
      </c>
      <c r="AY103" s="237" t="s">
        <v>168</v>
      </c>
    </row>
    <row r="104" spans="2:65" s="1" customFormat="1" ht="16.5" customHeight="1">
      <c r="B104" s="40"/>
      <c r="C104" s="191" t="s">
        <v>209</v>
      </c>
      <c r="D104" s="191" t="s">
        <v>170</v>
      </c>
      <c r="E104" s="192" t="s">
        <v>1528</v>
      </c>
      <c r="F104" s="193" t="s">
        <v>1529</v>
      </c>
      <c r="G104" s="194" t="s">
        <v>198</v>
      </c>
      <c r="H104" s="195">
        <v>4.47</v>
      </c>
      <c r="I104" s="196"/>
      <c r="J104" s="197">
        <f>ROUND(I104*H104,2)</f>
        <v>0</v>
      </c>
      <c r="K104" s="193" t="s">
        <v>174</v>
      </c>
      <c r="L104" s="60"/>
      <c r="M104" s="198" t="s">
        <v>22</v>
      </c>
      <c r="N104" s="199" t="s">
        <v>48</v>
      </c>
      <c r="O104" s="41"/>
      <c r="P104" s="200">
        <f>O104*H104</f>
        <v>0</v>
      </c>
      <c r="Q104" s="200">
        <v>0</v>
      </c>
      <c r="R104" s="200">
        <f>Q104*H104</f>
        <v>0</v>
      </c>
      <c r="S104" s="200">
        <v>0</v>
      </c>
      <c r="T104" s="201">
        <f>S104*H104</f>
        <v>0</v>
      </c>
      <c r="AR104" s="23" t="s">
        <v>175</v>
      </c>
      <c r="AT104" s="23" t="s">
        <v>170</v>
      </c>
      <c r="AU104" s="23" t="s">
        <v>86</v>
      </c>
      <c r="AY104" s="23" t="s">
        <v>168</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175</v>
      </c>
      <c r="BM104" s="23" t="s">
        <v>1868</v>
      </c>
    </row>
    <row r="105" spans="2:51" s="11" customFormat="1" ht="13.5">
      <c r="B105" s="206"/>
      <c r="C105" s="207"/>
      <c r="D105" s="203" t="s">
        <v>179</v>
      </c>
      <c r="E105" s="208" t="s">
        <v>22</v>
      </c>
      <c r="F105" s="209" t="s">
        <v>1869</v>
      </c>
      <c r="G105" s="207"/>
      <c r="H105" s="210">
        <v>4.47</v>
      </c>
      <c r="I105" s="211"/>
      <c r="J105" s="207"/>
      <c r="K105" s="207"/>
      <c r="L105" s="212"/>
      <c r="M105" s="213"/>
      <c r="N105" s="214"/>
      <c r="O105" s="214"/>
      <c r="P105" s="214"/>
      <c r="Q105" s="214"/>
      <c r="R105" s="214"/>
      <c r="S105" s="214"/>
      <c r="T105" s="215"/>
      <c r="AT105" s="216" t="s">
        <v>179</v>
      </c>
      <c r="AU105" s="216" t="s">
        <v>86</v>
      </c>
      <c r="AV105" s="11" t="s">
        <v>86</v>
      </c>
      <c r="AW105" s="11" t="s">
        <v>41</v>
      </c>
      <c r="AX105" s="11" t="s">
        <v>77</v>
      </c>
      <c r="AY105" s="216" t="s">
        <v>168</v>
      </c>
    </row>
    <row r="106" spans="2:51" s="12" customFormat="1" ht="13.5">
      <c r="B106" s="217"/>
      <c r="C106" s="218"/>
      <c r="D106" s="203" t="s">
        <v>179</v>
      </c>
      <c r="E106" s="219" t="s">
        <v>22</v>
      </c>
      <c r="F106" s="220" t="s">
        <v>1870</v>
      </c>
      <c r="G106" s="218"/>
      <c r="H106" s="219" t="s">
        <v>22</v>
      </c>
      <c r="I106" s="221"/>
      <c r="J106" s="218"/>
      <c r="K106" s="218"/>
      <c r="L106" s="222"/>
      <c r="M106" s="223"/>
      <c r="N106" s="224"/>
      <c r="O106" s="224"/>
      <c r="P106" s="224"/>
      <c r="Q106" s="224"/>
      <c r="R106" s="224"/>
      <c r="S106" s="224"/>
      <c r="T106" s="225"/>
      <c r="AT106" s="226" t="s">
        <v>179</v>
      </c>
      <c r="AU106" s="226" t="s">
        <v>86</v>
      </c>
      <c r="AV106" s="12" t="s">
        <v>24</v>
      </c>
      <c r="AW106" s="12" t="s">
        <v>41</v>
      </c>
      <c r="AX106" s="12" t="s">
        <v>77</v>
      </c>
      <c r="AY106" s="226" t="s">
        <v>168</v>
      </c>
    </row>
    <row r="107" spans="2:51" s="13" customFormat="1" ht="13.5">
      <c r="B107" s="227"/>
      <c r="C107" s="228"/>
      <c r="D107" s="203" t="s">
        <v>179</v>
      </c>
      <c r="E107" s="229" t="s">
        <v>22</v>
      </c>
      <c r="F107" s="230" t="s">
        <v>182</v>
      </c>
      <c r="G107" s="228"/>
      <c r="H107" s="231">
        <v>4.47</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214</v>
      </c>
      <c r="D108" s="191" t="s">
        <v>170</v>
      </c>
      <c r="E108" s="192" t="s">
        <v>225</v>
      </c>
      <c r="F108" s="193" t="s">
        <v>226</v>
      </c>
      <c r="G108" s="194" t="s">
        <v>198</v>
      </c>
      <c r="H108" s="195">
        <v>35.76</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1871</v>
      </c>
    </row>
    <row r="109" spans="2:51" s="11" customFormat="1" ht="13.5">
      <c r="B109" s="206"/>
      <c r="C109" s="207"/>
      <c r="D109" s="203" t="s">
        <v>179</v>
      </c>
      <c r="E109" s="208" t="s">
        <v>22</v>
      </c>
      <c r="F109" s="209" t="s">
        <v>1872</v>
      </c>
      <c r="G109" s="207"/>
      <c r="H109" s="210">
        <v>35.76</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51" s="12" customFormat="1" ht="13.5">
      <c r="B110" s="217"/>
      <c r="C110" s="218"/>
      <c r="D110" s="203" t="s">
        <v>179</v>
      </c>
      <c r="E110" s="219" t="s">
        <v>22</v>
      </c>
      <c r="F110" s="220" t="s">
        <v>1873</v>
      </c>
      <c r="G110" s="218"/>
      <c r="H110" s="219" t="s">
        <v>22</v>
      </c>
      <c r="I110" s="221"/>
      <c r="J110" s="218"/>
      <c r="K110" s="218"/>
      <c r="L110" s="222"/>
      <c r="M110" s="223"/>
      <c r="N110" s="224"/>
      <c r="O110" s="224"/>
      <c r="P110" s="224"/>
      <c r="Q110" s="224"/>
      <c r="R110" s="224"/>
      <c r="S110" s="224"/>
      <c r="T110" s="225"/>
      <c r="AT110" s="226" t="s">
        <v>179</v>
      </c>
      <c r="AU110" s="226" t="s">
        <v>86</v>
      </c>
      <c r="AV110" s="12" t="s">
        <v>24</v>
      </c>
      <c r="AW110" s="12" t="s">
        <v>41</v>
      </c>
      <c r="AX110" s="12" t="s">
        <v>77</v>
      </c>
      <c r="AY110" s="226" t="s">
        <v>168</v>
      </c>
    </row>
    <row r="111" spans="2:51" s="13" customFormat="1" ht="13.5">
      <c r="B111" s="227"/>
      <c r="C111" s="228"/>
      <c r="D111" s="203" t="s">
        <v>179</v>
      </c>
      <c r="E111" s="229" t="s">
        <v>22</v>
      </c>
      <c r="F111" s="230" t="s">
        <v>182</v>
      </c>
      <c r="G111" s="228"/>
      <c r="H111" s="231">
        <v>35.76</v>
      </c>
      <c r="I111" s="232"/>
      <c r="J111" s="228"/>
      <c r="K111" s="228"/>
      <c r="L111" s="233"/>
      <c r="M111" s="234"/>
      <c r="N111" s="235"/>
      <c r="O111" s="235"/>
      <c r="P111" s="235"/>
      <c r="Q111" s="235"/>
      <c r="R111" s="235"/>
      <c r="S111" s="235"/>
      <c r="T111" s="236"/>
      <c r="AT111" s="237" t="s">
        <v>179</v>
      </c>
      <c r="AU111" s="237" t="s">
        <v>86</v>
      </c>
      <c r="AV111" s="13" t="s">
        <v>175</v>
      </c>
      <c r="AW111" s="13" t="s">
        <v>41</v>
      </c>
      <c r="AX111" s="13" t="s">
        <v>24</v>
      </c>
      <c r="AY111" s="237" t="s">
        <v>168</v>
      </c>
    </row>
    <row r="112" spans="2:65" s="1" customFormat="1" ht="16.5" customHeight="1">
      <c r="B112" s="40"/>
      <c r="C112" s="191" t="s">
        <v>220</v>
      </c>
      <c r="D112" s="191" t="s">
        <v>170</v>
      </c>
      <c r="E112" s="192" t="s">
        <v>233</v>
      </c>
      <c r="F112" s="193" t="s">
        <v>234</v>
      </c>
      <c r="G112" s="194" t="s">
        <v>198</v>
      </c>
      <c r="H112" s="195">
        <v>3.576</v>
      </c>
      <c r="I112" s="196"/>
      <c r="J112" s="197">
        <f>ROUND(I112*H112,2)</f>
        <v>0</v>
      </c>
      <c r="K112" s="193" t="s">
        <v>174</v>
      </c>
      <c r="L112" s="60"/>
      <c r="M112" s="198" t="s">
        <v>22</v>
      </c>
      <c r="N112" s="199" t="s">
        <v>48</v>
      </c>
      <c r="O112" s="41"/>
      <c r="P112" s="200">
        <f>O112*H112</f>
        <v>0</v>
      </c>
      <c r="Q112" s="200">
        <v>0</v>
      </c>
      <c r="R112" s="200">
        <f>Q112*H112</f>
        <v>0</v>
      </c>
      <c r="S112" s="200">
        <v>0</v>
      </c>
      <c r="T112" s="201">
        <f>S112*H112</f>
        <v>0</v>
      </c>
      <c r="AR112" s="23" t="s">
        <v>175</v>
      </c>
      <c r="AT112" s="23" t="s">
        <v>170</v>
      </c>
      <c r="AU112" s="23" t="s">
        <v>86</v>
      </c>
      <c r="AY112" s="23" t="s">
        <v>168</v>
      </c>
      <c r="BE112" s="202">
        <f>IF(N112="základní",J112,0)</f>
        <v>0</v>
      </c>
      <c r="BF112" s="202">
        <f>IF(N112="snížená",J112,0)</f>
        <v>0</v>
      </c>
      <c r="BG112" s="202">
        <f>IF(N112="zákl. přenesená",J112,0)</f>
        <v>0</v>
      </c>
      <c r="BH112" s="202">
        <f>IF(N112="sníž. přenesená",J112,0)</f>
        <v>0</v>
      </c>
      <c r="BI112" s="202">
        <f>IF(N112="nulová",J112,0)</f>
        <v>0</v>
      </c>
      <c r="BJ112" s="23" t="s">
        <v>24</v>
      </c>
      <c r="BK112" s="202">
        <f>ROUND(I112*H112,2)</f>
        <v>0</v>
      </c>
      <c r="BL112" s="23" t="s">
        <v>175</v>
      </c>
      <c r="BM112" s="23" t="s">
        <v>1874</v>
      </c>
    </row>
    <row r="113" spans="2:51" s="11" customFormat="1" ht="13.5">
      <c r="B113" s="206"/>
      <c r="C113" s="207"/>
      <c r="D113" s="203" t="s">
        <v>179</v>
      </c>
      <c r="E113" s="208" t="s">
        <v>22</v>
      </c>
      <c r="F113" s="209" t="s">
        <v>1875</v>
      </c>
      <c r="G113" s="207"/>
      <c r="H113" s="210">
        <v>3.576</v>
      </c>
      <c r="I113" s="211"/>
      <c r="J113" s="207"/>
      <c r="K113" s="207"/>
      <c r="L113" s="212"/>
      <c r="M113" s="213"/>
      <c r="N113" s="214"/>
      <c r="O113" s="214"/>
      <c r="P113" s="214"/>
      <c r="Q113" s="214"/>
      <c r="R113" s="214"/>
      <c r="S113" s="214"/>
      <c r="T113" s="215"/>
      <c r="AT113" s="216" t="s">
        <v>179</v>
      </c>
      <c r="AU113" s="216" t="s">
        <v>86</v>
      </c>
      <c r="AV113" s="11" t="s">
        <v>86</v>
      </c>
      <c r="AW113" s="11" t="s">
        <v>41</v>
      </c>
      <c r="AX113" s="11" t="s">
        <v>77</v>
      </c>
      <c r="AY113" s="216" t="s">
        <v>168</v>
      </c>
    </row>
    <row r="114" spans="2:51" s="12" customFormat="1" ht="13.5">
      <c r="B114" s="217"/>
      <c r="C114" s="218"/>
      <c r="D114" s="203" t="s">
        <v>179</v>
      </c>
      <c r="E114" s="219" t="s">
        <v>22</v>
      </c>
      <c r="F114" s="220" t="s">
        <v>1870</v>
      </c>
      <c r="G114" s="218"/>
      <c r="H114" s="219" t="s">
        <v>22</v>
      </c>
      <c r="I114" s="221"/>
      <c r="J114" s="218"/>
      <c r="K114" s="218"/>
      <c r="L114" s="222"/>
      <c r="M114" s="223"/>
      <c r="N114" s="224"/>
      <c r="O114" s="224"/>
      <c r="P114" s="224"/>
      <c r="Q114" s="224"/>
      <c r="R114" s="224"/>
      <c r="S114" s="224"/>
      <c r="T114" s="225"/>
      <c r="AT114" s="226" t="s">
        <v>179</v>
      </c>
      <c r="AU114" s="226" t="s">
        <v>86</v>
      </c>
      <c r="AV114" s="12" t="s">
        <v>24</v>
      </c>
      <c r="AW114" s="12" t="s">
        <v>41</v>
      </c>
      <c r="AX114" s="12" t="s">
        <v>77</v>
      </c>
      <c r="AY114" s="226" t="s">
        <v>168</v>
      </c>
    </row>
    <row r="115" spans="2:51" s="13" customFormat="1" ht="13.5">
      <c r="B115" s="227"/>
      <c r="C115" s="228"/>
      <c r="D115" s="203" t="s">
        <v>179</v>
      </c>
      <c r="E115" s="229" t="s">
        <v>22</v>
      </c>
      <c r="F115" s="230" t="s">
        <v>182</v>
      </c>
      <c r="G115" s="228"/>
      <c r="H115" s="231">
        <v>3.576</v>
      </c>
      <c r="I115" s="232"/>
      <c r="J115" s="228"/>
      <c r="K115" s="228"/>
      <c r="L115" s="233"/>
      <c r="M115" s="234"/>
      <c r="N115" s="235"/>
      <c r="O115" s="235"/>
      <c r="P115" s="235"/>
      <c r="Q115" s="235"/>
      <c r="R115" s="235"/>
      <c r="S115" s="235"/>
      <c r="T115" s="236"/>
      <c r="AT115" s="237" t="s">
        <v>179</v>
      </c>
      <c r="AU115" s="237" t="s">
        <v>86</v>
      </c>
      <c r="AV115" s="13" t="s">
        <v>175</v>
      </c>
      <c r="AW115" s="13" t="s">
        <v>41</v>
      </c>
      <c r="AX115" s="13" t="s">
        <v>24</v>
      </c>
      <c r="AY115" s="237" t="s">
        <v>168</v>
      </c>
    </row>
    <row r="116" spans="2:65" s="1" customFormat="1" ht="16.5" customHeight="1">
      <c r="B116" s="40"/>
      <c r="C116" s="191" t="s">
        <v>29</v>
      </c>
      <c r="D116" s="191" t="s">
        <v>170</v>
      </c>
      <c r="E116" s="192" t="s">
        <v>1538</v>
      </c>
      <c r="F116" s="193" t="s">
        <v>1539</v>
      </c>
      <c r="G116" s="194" t="s">
        <v>198</v>
      </c>
      <c r="H116" s="195">
        <v>8.94</v>
      </c>
      <c r="I116" s="196"/>
      <c r="J116" s="197">
        <f>ROUND(I116*H116,2)</f>
        <v>0</v>
      </c>
      <c r="K116" s="193" t="s">
        <v>174</v>
      </c>
      <c r="L116" s="60"/>
      <c r="M116" s="198" t="s">
        <v>22</v>
      </c>
      <c r="N116" s="199" t="s">
        <v>48</v>
      </c>
      <c r="O116" s="41"/>
      <c r="P116" s="200">
        <f>O116*H116</f>
        <v>0</v>
      </c>
      <c r="Q116" s="200">
        <v>0.01046</v>
      </c>
      <c r="R116" s="200">
        <f>Q116*H116</f>
        <v>0.0935124</v>
      </c>
      <c r="S116" s="200">
        <v>0</v>
      </c>
      <c r="T116" s="201">
        <f>S116*H116</f>
        <v>0</v>
      </c>
      <c r="AR116" s="23" t="s">
        <v>175</v>
      </c>
      <c r="AT116" s="23" t="s">
        <v>170</v>
      </c>
      <c r="AU116" s="23" t="s">
        <v>86</v>
      </c>
      <c r="AY116" s="23" t="s">
        <v>168</v>
      </c>
      <c r="BE116" s="202">
        <f>IF(N116="základní",J116,0)</f>
        <v>0</v>
      </c>
      <c r="BF116" s="202">
        <f>IF(N116="snížená",J116,0)</f>
        <v>0</v>
      </c>
      <c r="BG116" s="202">
        <f>IF(N116="zákl. přenesená",J116,0)</f>
        <v>0</v>
      </c>
      <c r="BH116" s="202">
        <f>IF(N116="sníž. přenesená",J116,0)</f>
        <v>0</v>
      </c>
      <c r="BI116" s="202">
        <f>IF(N116="nulová",J116,0)</f>
        <v>0</v>
      </c>
      <c r="BJ116" s="23" t="s">
        <v>24</v>
      </c>
      <c r="BK116" s="202">
        <f>ROUND(I116*H116,2)</f>
        <v>0</v>
      </c>
      <c r="BL116" s="23" t="s">
        <v>175</v>
      </c>
      <c r="BM116" s="23" t="s">
        <v>1876</v>
      </c>
    </row>
    <row r="117" spans="2:51" s="11" customFormat="1" ht="13.5">
      <c r="B117" s="206"/>
      <c r="C117" s="207"/>
      <c r="D117" s="203" t="s">
        <v>179</v>
      </c>
      <c r="E117" s="208" t="s">
        <v>22</v>
      </c>
      <c r="F117" s="209" t="s">
        <v>1877</v>
      </c>
      <c r="G117" s="207"/>
      <c r="H117" s="210">
        <v>8.94</v>
      </c>
      <c r="I117" s="211"/>
      <c r="J117" s="207"/>
      <c r="K117" s="207"/>
      <c r="L117" s="212"/>
      <c r="M117" s="213"/>
      <c r="N117" s="214"/>
      <c r="O117" s="214"/>
      <c r="P117" s="214"/>
      <c r="Q117" s="214"/>
      <c r="R117" s="214"/>
      <c r="S117" s="214"/>
      <c r="T117" s="215"/>
      <c r="AT117" s="216" t="s">
        <v>179</v>
      </c>
      <c r="AU117" s="216" t="s">
        <v>86</v>
      </c>
      <c r="AV117" s="11" t="s">
        <v>86</v>
      </c>
      <c r="AW117" s="11" t="s">
        <v>41</v>
      </c>
      <c r="AX117" s="11" t="s">
        <v>77</v>
      </c>
      <c r="AY117" s="216" t="s">
        <v>168</v>
      </c>
    </row>
    <row r="118" spans="2:51" s="12" customFormat="1" ht="13.5">
      <c r="B118" s="217"/>
      <c r="C118" s="218"/>
      <c r="D118" s="203" t="s">
        <v>179</v>
      </c>
      <c r="E118" s="219" t="s">
        <v>22</v>
      </c>
      <c r="F118" s="220" t="s">
        <v>1878</v>
      </c>
      <c r="G118" s="218"/>
      <c r="H118" s="219" t="s">
        <v>22</v>
      </c>
      <c r="I118" s="221"/>
      <c r="J118" s="218"/>
      <c r="K118" s="218"/>
      <c r="L118" s="222"/>
      <c r="M118" s="223"/>
      <c r="N118" s="224"/>
      <c r="O118" s="224"/>
      <c r="P118" s="224"/>
      <c r="Q118" s="224"/>
      <c r="R118" s="224"/>
      <c r="S118" s="224"/>
      <c r="T118" s="225"/>
      <c r="AT118" s="226" t="s">
        <v>179</v>
      </c>
      <c r="AU118" s="226" t="s">
        <v>86</v>
      </c>
      <c r="AV118" s="12" t="s">
        <v>24</v>
      </c>
      <c r="AW118" s="12" t="s">
        <v>41</v>
      </c>
      <c r="AX118" s="12" t="s">
        <v>77</v>
      </c>
      <c r="AY118" s="226" t="s">
        <v>168</v>
      </c>
    </row>
    <row r="119" spans="2:51" s="13" customFormat="1" ht="13.5">
      <c r="B119" s="227"/>
      <c r="C119" s="228"/>
      <c r="D119" s="203" t="s">
        <v>179</v>
      </c>
      <c r="E119" s="229" t="s">
        <v>22</v>
      </c>
      <c r="F119" s="230" t="s">
        <v>182</v>
      </c>
      <c r="G119" s="228"/>
      <c r="H119" s="231">
        <v>8.94</v>
      </c>
      <c r="I119" s="232"/>
      <c r="J119" s="228"/>
      <c r="K119" s="228"/>
      <c r="L119" s="233"/>
      <c r="M119" s="234"/>
      <c r="N119" s="235"/>
      <c r="O119" s="235"/>
      <c r="P119" s="235"/>
      <c r="Q119" s="235"/>
      <c r="R119" s="235"/>
      <c r="S119" s="235"/>
      <c r="T119" s="236"/>
      <c r="AT119" s="237" t="s">
        <v>179</v>
      </c>
      <c r="AU119" s="237" t="s">
        <v>86</v>
      </c>
      <c r="AV119" s="13" t="s">
        <v>175</v>
      </c>
      <c r="AW119" s="13" t="s">
        <v>41</v>
      </c>
      <c r="AX119" s="13" t="s">
        <v>24</v>
      </c>
      <c r="AY119" s="237" t="s">
        <v>168</v>
      </c>
    </row>
    <row r="120" spans="2:65" s="1" customFormat="1" ht="16.5" customHeight="1">
      <c r="B120" s="40"/>
      <c r="C120" s="191" t="s">
        <v>232</v>
      </c>
      <c r="D120" s="191" t="s">
        <v>170</v>
      </c>
      <c r="E120" s="192" t="s">
        <v>1542</v>
      </c>
      <c r="F120" s="193" t="s">
        <v>1543</v>
      </c>
      <c r="G120" s="194" t="s">
        <v>173</v>
      </c>
      <c r="H120" s="195">
        <v>178.8</v>
      </c>
      <c r="I120" s="196"/>
      <c r="J120" s="197">
        <f>ROUND(I120*H120,2)</f>
        <v>0</v>
      </c>
      <c r="K120" s="193" t="s">
        <v>174</v>
      </c>
      <c r="L120" s="60"/>
      <c r="M120" s="198" t="s">
        <v>22</v>
      </c>
      <c r="N120" s="199" t="s">
        <v>48</v>
      </c>
      <c r="O120" s="41"/>
      <c r="P120" s="200">
        <f>O120*H120</f>
        <v>0</v>
      </c>
      <c r="Q120" s="200">
        <v>0.00085</v>
      </c>
      <c r="R120" s="200">
        <f>Q120*H120</f>
        <v>0.15198</v>
      </c>
      <c r="S120" s="200">
        <v>0</v>
      </c>
      <c r="T120" s="201">
        <f>S120*H120</f>
        <v>0</v>
      </c>
      <c r="AR120" s="23" t="s">
        <v>175</v>
      </c>
      <c r="AT120" s="23" t="s">
        <v>170</v>
      </c>
      <c r="AU120" s="23" t="s">
        <v>86</v>
      </c>
      <c r="AY120" s="23" t="s">
        <v>168</v>
      </c>
      <c r="BE120" s="202">
        <f>IF(N120="základní",J120,0)</f>
        <v>0</v>
      </c>
      <c r="BF120" s="202">
        <f>IF(N120="snížená",J120,0)</f>
        <v>0</v>
      </c>
      <c r="BG120" s="202">
        <f>IF(N120="zákl. přenesená",J120,0)</f>
        <v>0</v>
      </c>
      <c r="BH120" s="202">
        <f>IF(N120="sníž. přenesená",J120,0)</f>
        <v>0</v>
      </c>
      <c r="BI120" s="202">
        <f>IF(N120="nulová",J120,0)</f>
        <v>0</v>
      </c>
      <c r="BJ120" s="23" t="s">
        <v>24</v>
      </c>
      <c r="BK120" s="202">
        <f>ROUND(I120*H120,2)</f>
        <v>0</v>
      </c>
      <c r="BL120" s="23" t="s">
        <v>175</v>
      </c>
      <c r="BM120" s="23" t="s">
        <v>1879</v>
      </c>
    </row>
    <row r="121" spans="2:51" s="11" customFormat="1" ht="13.5">
      <c r="B121" s="206"/>
      <c r="C121" s="207"/>
      <c r="D121" s="203" t="s">
        <v>179</v>
      </c>
      <c r="E121" s="208" t="s">
        <v>22</v>
      </c>
      <c r="F121" s="209" t="s">
        <v>1880</v>
      </c>
      <c r="G121" s="207"/>
      <c r="H121" s="210">
        <v>178.8</v>
      </c>
      <c r="I121" s="211"/>
      <c r="J121" s="207"/>
      <c r="K121" s="207"/>
      <c r="L121" s="212"/>
      <c r="M121" s="213"/>
      <c r="N121" s="214"/>
      <c r="O121" s="214"/>
      <c r="P121" s="214"/>
      <c r="Q121" s="214"/>
      <c r="R121" s="214"/>
      <c r="S121" s="214"/>
      <c r="T121" s="215"/>
      <c r="AT121" s="216" t="s">
        <v>179</v>
      </c>
      <c r="AU121" s="216" t="s">
        <v>86</v>
      </c>
      <c r="AV121" s="11" t="s">
        <v>86</v>
      </c>
      <c r="AW121" s="11" t="s">
        <v>41</v>
      </c>
      <c r="AX121" s="11" t="s">
        <v>77</v>
      </c>
      <c r="AY121" s="216" t="s">
        <v>168</v>
      </c>
    </row>
    <row r="122" spans="2:51" s="13" customFormat="1" ht="13.5">
      <c r="B122" s="227"/>
      <c r="C122" s="228"/>
      <c r="D122" s="203" t="s">
        <v>179</v>
      </c>
      <c r="E122" s="229" t="s">
        <v>22</v>
      </c>
      <c r="F122" s="230" t="s">
        <v>182</v>
      </c>
      <c r="G122" s="228"/>
      <c r="H122" s="231">
        <v>178.8</v>
      </c>
      <c r="I122" s="232"/>
      <c r="J122" s="228"/>
      <c r="K122" s="228"/>
      <c r="L122" s="233"/>
      <c r="M122" s="234"/>
      <c r="N122" s="235"/>
      <c r="O122" s="235"/>
      <c r="P122" s="235"/>
      <c r="Q122" s="235"/>
      <c r="R122" s="235"/>
      <c r="S122" s="235"/>
      <c r="T122" s="236"/>
      <c r="AT122" s="237" t="s">
        <v>179</v>
      </c>
      <c r="AU122" s="237" t="s">
        <v>86</v>
      </c>
      <c r="AV122" s="13" t="s">
        <v>175</v>
      </c>
      <c r="AW122" s="13" t="s">
        <v>41</v>
      </c>
      <c r="AX122" s="13" t="s">
        <v>24</v>
      </c>
      <c r="AY122" s="237" t="s">
        <v>168</v>
      </c>
    </row>
    <row r="123" spans="2:65" s="1" customFormat="1" ht="16.5" customHeight="1">
      <c r="B123" s="40"/>
      <c r="C123" s="191" t="s">
        <v>237</v>
      </c>
      <c r="D123" s="191" t="s">
        <v>170</v>
      </c>
      <c r="E123" s="192" t="s">
        <v>1546</v>
      </c>
      <c r="F123" s="193" t="s">
        <v>1547</v>
      </c>
      <c r="G123" s="194" t="s">
        <v>173</v>
      </c>
      <c r="H123" s="195">
        <v>178.8</v>
      </c>
      <c r="I123" s="196"/>
      <c r="J123" s="197">
        <f>ROUND(I123*H123,2)</f>
        <v>0</v>
      </c>
      <c r="K123" s="193" t="s">
        <v>174</v>
      </c>
      <c r="L123" s="60"/>
      <c r="M123" s="198" t="s">
        <v>22</v>
      </c>
      <c r="N123" s="199" t="s">
        <v>48</v>
      </c>
      <c r="O123" s="41"/>
      <c r="P123" s="200">
        <f>O123*H123</f>
        <v>0</v>
      </c>
      <c r="Q123" s="200">
        <v>0</v>
      </c>
      <c r="R123" s="200">
        <f>Q123*H123</f>
        <v>0</v>
      </c>
      <c r="S123" s="200">
        <v>0</v>
      </c>
      <c r="T123" s="201">
        <f>S123*H123</f>
        <v>0</v>
      </c>
      <c r="AR123" s="23" t="s">
        <v>175</v>
      </c>
      <c r="AT123" s="23" t="s">
        <v>170</v>
      </c>
      <c r="AU123" s="23" t="s">
        <v>86</v>
      </c>
      <c r="AY123" s="23" t="s">
        <v>168</v>
      </c>
      <c r="BE123" s="202">
        <f>IF(N123="základní",J123,0)</f>
        <v>0</v>
      </c>
      <c r="BF123" s="202">
        <f>IF(N123="snížená",J123,0)</f>
        <v>0</v>
      </c>
      <c r="BG123" s="202">
        <f>IF(N123="zákl. přenesená",J123,0)</f>
        <v>0</v>
      </c>
      <c r="BH123" s="202">
        <f>IF(N123="sníž. přenesená",J123,0)</f>
        <v>0</v>
      </c>
      <c r="BI123" s="202">
        <f>IF(N123="nulová",J123,0)</f>
        <v>0</v>
      </c>
      <c r="BJ123" s="23" t="s">
        <v>24</v>
      </c>
      <c r="BK123" s="202">
        <f>ROUND(I123*H123,2)</f>
        <v>0</v>
      </c>
      <c r="BL123" s="23" t="s">
        <v>175</v>
      </c>
      <c r="BM123" s="23" t="s">
        <v>1881</v>
      </c>
    </row>
    <row r="124" spans="2:51" s="11" customFormat="1" ht="13.5">
      <c r="B124" s="206"/>
      <c r="C124" s="207"/>
      <c r="D124" s="203" t="s">
        <v>179</v>
      </c>
      <c r="E124" s="208" t="s">
        <v>22</v>
      </c>
      <c r="F124" s="209" t="s">
        <v>1880</v>
      </c>
      <c r="G124" s="207"/>
      <c r="H124" s="210">
        <v>178.8</v>
      </c>
      <c r="I124" s="211"/>
      <c r="J124" s="207"/>
      <c r="K124" s="207"/>
      <c r="L124" s="212"/>
      <c r="M124" s="213"/>
      <c r="N124" s="214"/>
      <c r="O124" s="214"/>
      <c r="P124" s="214"/>
      <c r="Q124" s="214"/>
      <c r="R124" s="214"/>
      <c r="S124" s="214"/>
      <c r="T124" s="215"/>
      <c r="AT124" s="216" t="s">
        <v>179</v>
      </c>
      <c r="AU124" s="216" t="s">
        <v>86</v>
      </c>
      <c r="AV124" s="11" t="s">
        <v>86</v>
      </c>
      <c r="AW124" s="11" t="s">
        <v>41</v>
      </c>
      <c r="AX124" s="11" t="s">
        <v>77</v>
      </c>
      <c r="AY124" s="216" t="s">
        <v>168</v>
      </c>
    </row>
    <row r="125" spans="2:51" s="13" customFormat="1" ht="13.5">
      <c r="B125" s="227"/>
      <c r="C125" s="228"/>
      <c r="D125" s="203" t="s">
        <v>179</v>
      </c>
      <c r="E125" s="229" t="s">
        <v>22</v>
      </c>
      <c r="F125" s="230" t="s">
        <v>182</v>
      </c>
      <c r="G125" s="228"/>
      <c r="H125" s="231">
        <v>178.8</v>
      </c>
      <c r="I125" s="232"/>
      <c r="J125" s="228"/>
      <c r="K125" s="228"/>
      <c r="L125" s="233"/>
      <c r="M125" s="234"/>
      <c r="N125" s="235"/>
      <c r="O125" s="235"/>
      <c r="P125" s="235"/>
      <c r="Q125" s="235"/>
      <c r="R125" s="235"/>
      <c r="S125" s="235"/>
      <c r="T125" s="236"/>
      <c r="AT125" s="237" t="s">
        <v>179</v>
      </c>
      <c r="AU125" s="237" t="s">
        <v>86</v>
      </c>
      <c r="AV125" s="13" t="s">
        <v>175</v>
      </c>
      <c r="AW125" s="13" t="s">
        <v>41</v>
      </c>
      <c r="AX125" s="13" t="s">
        <v>24</v>
      </c>
      <c r="AY125" s="237" t="s">
        <v>168</v>
      </c>
    </row>
    <row r="126" spans="2:65" s="1" customFormat="1" ht="16.5" customHeight="1">
      <c r="B126" s="40"/>
      <c r="C126" s="191" t="s">
        <v>241</v>
      </c>
      <c r="D126" s="191" t="s">
        <v>170</v>
      </c>
      <c r="E126" s="192" t="s">
        <v>1549</v>
      </c>
      <c r="F126" s="193" t="s">
        <v>1550</v>
      </c>
      <c r="G126" s="194" t="s">
        <v>198</v>
      </c>
      <c r="H126" s="195">
        <v>89.4</v>
      </c>
      <c r="I126" s="196"/>
      <c r="J126" s="197">
        <f>ROUND(I126*H126,2)</f>
        <v>0</v>
      </c>
      <c r="K126" s="193" t="s">
        <v>174</v>
      </c>
      <c r="L126" s="60"/>
      <c r="M126" s="198" t="s">
        <v>22</v>
      </c>
      <c r="N126" s="199" t="s">
        <v>48</v>
      </c>
      <c r="O126" s="41"/>
      <c r="P126" s="200">
        <f>O126*H126</f>
        <v>0</v>
      </c>
      <c r="Q126" s="200">
        <v>0</v>
      </c>
      <c r="R126" s="200">
        <f>Q126*H126</f>
        <v>0</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1882</v>
      </c>
    </row>
    <row r="127" spans="2:51" s="11" customFormat="1" ht="13.5">
      <c r="B127" s="206"/>
      <c r="C127" s="207"/>
      <c r="D127" s="203" t="s">
        <v>179</v>
      </c>
      <c r="E127" s="208" t="s">
        <v>22</v>
      </c>
      <c r="F127" s="209" t="s">
        <v>1883</v>
      </c>
      <c r="G127" s="207"/>
      <c r="H127" s="210">
        <v>89.4</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51" s="11" customFormat="1" ht="13.5">
      <c r="B128" s="206"/>
      <c r="C128" s="207"/>
      <c r="D128" s="203" t="s">
        <v>179</v>
      </c>
      <c r="E128" s="208" t="s">
        <v>22</v>
      </c>
      <c r="F128" s="209" t="s">
        <v>22</v>
      </c>
      <c r="G128" s="207"/>
      <c r="H128" s="210">
        <v>0</v>
      </c>
      <c r="I128" s="211"/>
      <c r="J128" s="207"/>
      <c r="K128" s="207"/>
      <c r="L128" s="212"/>
      <c r="M128" s="213"/>
      <c r="N128" s="214"/>
      <c r="O128" s="214"/>
      <c r="P128" s="214"/>
      <c r="Q128" s="214"/>
      <c r="R128" s="214"/>
      <c r="S128" s="214"/>
      <c r="T128" s="215"/>
      <c r="AT128" s="216" t="s">
        <v>179</v>
      </c>
      <c r="AU128" s="216" t="s">
        <v>86</v>
      </c>
      <c r="AV128" s="11" t="s">
        <v>86</v>
      </c>
      <c r="AW128" s="11" t="s">
        <v>41</v>
      </c>
      <c r="AX128" s="11" t="s">
        <v>77</v>
      </c>
      <c r="AY128" s="216" t="s">
        <v>168</v>
      </c>
    </row>
    <row r="129" spans="2:51" s="13" customFormat="1" ht="13.5">
      <c r="B129" s="227"/>
      <c r="C129" s="228"/>
      <c r="D129" s="203" t="s">
        <v>179</v>
      </c>
      <c r="E129" s="229" t="s">
        <v>22</v>
      </c>
      <c r="F129" s="230" t="s">
        <v>182</v>
      </c>
      <c r="G129" s="228"/>
      <c r="H129" s="231">
        <v>89.4</v>
      </c>
      <c r="I129" s="232"/>
      <c r="J129" s="228"/>
      <c r="K129" s="228"/>
      <c r="L129" s="233"/>
      <c r="M129" s="234"/>
      <c r="N129" s="235"/>
      <c r="O129" s="235"/>
      <c r="P129" s="235"/>
      <c r="Q129" s="235"/>
      <c r="R129" s="235"/>
      <c r="S129" s="235"/>
      <c r="T129" s="236"/>
      <c r="AT129" s="237" t="s">
        <v>179</v>
      </c>
      <c r="AU129" s="237" t="s">
        <v>86</v>
      </c>
      <c r="AV129" s="13" t="s">
        <v>175</v>
      </c>
      <c r="AW129" s="13" t="s">
        <v>41</v>
      </c>
      <c r="AX129" s="13" t="s">
        <v>24</v>
      </c>
      <c r="AY129" s="237" t="s">
        <v>168</v>
      </c>
    </row>
    <row r="130" spans="2:65" s="1" customFormat="1" ht="16.5" customHeight="1">
      <c r="B130" s="40"/>
      <c r="C130" s="191" t="s">
        <v>246</v>
      </c>
      <c r="D130" s="191" t="s">
        <v>170</v>
      </c>
      <c r="E130" s="192" t="s">
        <v>242</v>
      </c>
      <c r="F130" s="193" t="s">
        <v>243</v>
      </c>
      <c r="G130" s="194" t="s">
        <v>198</v>
      </c>
      <c r="H130" s="195">
        <v>110.508</v>
      </c>
      <c r="I130" s="196"/>
      <c r="J130" s="197">
        <f>ROUND(I130*H130,2)</f>
        <v>0</v>
      </c>
      <c r="K130" s="193" t="s">
        <v>174</v>
      </c>
      <c r="L130" s="60"/>
      <c r="M130" s="198" t="s">
        <v>22</v>
      </c>
      <c r="N130" s="199" t="s">
        <v>48</v>
      </c>
      <c r="O130" s="41"/>
      <c r="P130" s="200">
        <f>O130*H130</f>
        <v>0</v>
      </c>
      <c r="Q130" s="200">
        <v>0</v>
      </c>
      <c r="R130" s="200">
        <f>Q130*H130</f>
        <v>0</v>
      </c>
      <c r="S130" s="200">
        <v>0</v>
      </c>
      <c r="T130" s="201">
        <f>S130*H130</f>
        <v>0</v>
      </c>
      <c r="AR130" s="23" t="s">
        <v>175</v>
      </c>
      <c r="AT130" s="23" t="s">
        <v>170</v>
      </c>
      <c r="AU130" s="23" t="s">
        <v>86</v>
      </c>
      <c r="AY130" s="23" t="s">
        <v>168</v>
      </c>
      <c r="BE130" s="202">
        <f>IF(N130="základní",J130,0)</f>
        <v>0</v>
      </c>
      <c r="BF130" s="202">
        <f>IF(N130="snížená",J130,0)</f>
        <v>0</v>
      </c>
      <c r="BG130" s="202">
        <f>IF(N130="zákl. přenesená",J130,0)</f>
        <v>0</v>
      </c>
      <c r="BH130" s="202">
        <f>IF(N130="sníž. přenesená",J130,0)</f>
        <v>0</v>
      </c>
      <c r="BI130" s="202">
        <f>IF(N130="nulová",J130,0)</f>
        <v>0</v>
      </c>
      <c r="BJ130" s="23" t="s">
        <v>24</v>
      </c>
      <c r="BK130" s="202">
        <f>ROUND(I130*H130,2)</f>
        <v>0</v>
      </c>
      <c r="BL130" s="23" t="s">
        <v>175</v>
      </c>
      <c r="BM130" s="23" t="s">
        <v>1884</v>
      </c>
    </row>
    <row r="131" spans="2:51" s="11" customFormat="1" ht="13.5">
      <c r="B131" s="206"/>
      <c r="C131" s="207"/>
      <c r="D131" s="203" t="s">
        <v>179</v>
      </c>
      <c r="E131" s="208" t="s">
        <v>22</v>
      </c>
      <c r="F131" s="209" t="s">
        <v>22</v>
      </c>
      <c r="G131" s="207"/>
      <c r="H131" s="210">
        <v>0</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51" s="11" customFormat="1" ht="13.5">
      <c r="B132" s="206"/>
      <c r="C132" s="207"/>
      <c r="D132" s="203" t="s">
        <v>179</v>
      </c>
      <c r="E132" s="208" t="s">
        <v>22</v>
      </c>
      <c r="F132" s="209" t="s">
        <v>1885</v>
      </c>
      <c r="G132" s="207"/>
      <c r="H132" s="210">
        <v>110.508</v>
      </c>
      <c r="I132" s="211"/>
      <c r="J132" s="207"/>
      <c r="K132" s="207"/>
      <c r="L132" s="212"/>
      <c r="M132" s="213"/>
      <c r="N132" s="214"/>
      <c r="O132" s="214"/>
      <c r="P132" s="214"/>
      <c r="Q132" s="214"/>
      <c r="R132" s="214"/>
      <c r="S132" s="214"/>
      <c r="T132" s="215"/>
      <c r="AT132" s="216" t="s">
        <v>179</v>
      </c>
      <c r="AU132" s="216" t="s">
        <v>86</v>
      </c>
      <c r="AV132" s="11" t="s">
        <v>86</v>
      </c>
      <c r="AW132" s="11" t="s">
        <v>41</v>
      </c>
      <c r="AX132" s="11" t="s">
        <v>77</v>
      </c>
      <c r="AY132" s="216" t="s">
        <v>168</v>
      </c>
    </row>
    <row r="133" spans="2:51" s="11" customFormat="1" ht="13.5">
      <c r="B133" s="206"/>
      <c r="C133" s="207"/>
      <c r="D133" s="203" t="s">
        <v>179</v>
      </c>
      <c r="E133" s="208" t="s">
        <v>22</v>
      </c>
      <c r="F133" s="209" t="s">
        <v>22</v>
      </c>
      <c r="G133" s="207"/>
      <c r="H133" s="210">
        <v>0</v>
      </c>
      <c r="I133" s="211"/>
      <c r="J133" s="207"/>
      <c r="K133" s="207"/>
      <c r="L133" s="212"/>
      <c r="M133" s="213"/>
      <c r="N133" s="214"/>
      <c r="O133" s="214"/>
      <c r="P133" s="214"/>
      <c r="Q133" s="214"/>
      <c r="R133" s="214"/>
      <c r="S133" s="214"/>
      <c r="T133" s="215"/>
      <c r="AT133" s="216" t="s">
        <v>179</v>
      </c>
      <c r="AU133" s="216" t="s">
        <v>86</v>
      </c>
      <c r="AV133" s="11" t="s">
        <v>86</v>
      </c>
      <c r="AW133" s="11" t="s">
        <v>41</v>
      </c>
      <c r="AX133" s="11" t="s">
        <v>77</v>
      </c>
      <c r="AY133" s="216" t="s">
        <v>168</v>
      </c>
    </row>
    <row r="134" spans="2:51" s="11" customFormat="1" ht="13.5">
      <c r="B134" s="206"/>
      <c r="C134" s="207"/>
      <c r="D134" s="203" t="s">
        <v>179</v>
      </c>
      <c r="E134" s="208" t="s">
        <v>22</v>
      </c>
      <c r="F134" s="209" t="s">
        <v>22</v>
      </c>
      <c r="G134" s="207"/>
      <c r="H134" s="210">
        <v>0</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51" s="11" customFormat="1" ht="13.5">
      <c r="B135" s="206"/>
      <c r="C135" s="207"/>
      <c r="D135" s="203" t="s">
        <v>179</v>
      </c>
      <c r="E135" s="208" t="s">
        <v>22</v>
      </c>
      <c r="F135" s="209" t="s">
        <v>22</v>
      </c>
      <c r="G135" s="207"/>
      <c r="H135" s="210">
        <v>0</v>
      </c>
      <c r="I135" s="211"/>
      <c r="J135" s="207"/>
      <c r="K135" s="207"/>
      <c r="L135" s="212"/>
      <c r="M135" s="213"/>
      <c r="N135" s="214"/>
      <c r="O135" s="214"/>
      <c r="P135" s="214"/>
      <c r="Q135" s="214"/>
      <c r="R135" s="214"/>
      <c r="S135" s="214"/>
      <c r="T135" s="215"/>
      <c r="AT135" s="216" t="s">
        <v>179</v>
      </c>
      <c r="AU135" s="216" t="s">
        <v>86</v>
      </c>
      <c r="AV135" s="11" t="s">
        <v>86</v>
      </c>
      <c r="AW135" s="11" t="s">
        <v>41</v>
      </c>
      <c r="AX135" s="11" t="s">
        <v>77</v>
      </c>
      <c r="AY135" s="216" t="s">
        <v>168</v>
      </c>
    </row>
    <row r="136" spans="2:51" s="11" customFormat="1" ht="13.5">
      <c r="B136" s="206"/>
      <c r="C136" s="207"/>
      <c r="D136" s="203" t="s">
        <v>179</v>
      </c>
      <c r="E136" s="208" t="s">
        <v>22</v>
      </c>
      <c r="F136" s="209" t="s">
        <v>22</v>
      </c>
      <c r="G136" s="207"/>
      <c r="H136" s="210">
        <v>0</v>
      </c>
      <c r="I136" s="211"/>
      <c r="J136" s="207"/>
      <c r="K136" s="207"/>
      <c r="L136" s="212"/>
      <c r="M136" s="213"/>
      <c r="N136" s="214"/>
      <c r="O136" s="214"/>
      <c r="P136" s="214"/>
      <c r="Q136" s="214"/>
      <c r="R136" s="214"/>
      <c r="S136" s="214"/>
      <c r="T136" s="215"/>
      <c r="AT136" s="216" t="s">
        <v>179</v>
      </c>
      <c r="AU136" s="216" t="s">
        <v>86</v>
      </c>
      <c r="AV136" s="11" t="s">
        <v>86</v>
      </c>
      <c r="AW136" s="11" t="s">
        <v>41</v>
      </c>
      <c r="AX136" s="11" t="s">
        <v>77</v>
      </c>
      <c r="AY136" s="216" t="s">
        <v>168</v>
      </c>
    </row>
    <row r="137" spans="2:51" s="13" customFormat="1" ht="13.5">
      <c r="B137" s="227"/>
      <c r="C137" s="228"/>
      <c r="D137" s="203" t="s">
        <v>179</v>
      </c>
      <c r="E137" s="229" t="s">
        <v>22</v>
      </c>
      <c r="F137" s="230" t="s">
        <v>182</v>
      </c>
      <c r="G137" s="228"/>
      <c r="H137" s="231">
        <v>110.508</v>
      </c>
      <c r="I137" s="232"/>
      <c r="J137" s="228"/>
      <c r="K137" s="228"/>
      <c r="L137" s="233"/>
      <c r="M137" s="234"/>
      <c r="N137" s="235"/>
      <c r="O137" s="235"/>
      <c r="P137" s="235"/>
      <c r="Q137" s="235"/>
      <c r="R137" s="235"/>
      <c r="S137" s="235"/>
      <c r="T137" s="236"/>
      <c r="AT137" s="237" t="s">
        <v>179</v>
      </c>
      <c r="AU137" s="237" t="s">
        <v>86</v>
      </c>
      <c r="AV137" s="13" t="s">
        <v>175</v>
      </c>
      <c r="AW137" s="13" t="s">
        <v>41</v>
      </c>
      <c r="AX137" s="13" t="s">
        <v>24</v>
      </c>
      <c r="AY137" s="237" t="s">
        <v>168</v>
      </c>
    </row>
    <row r="138" spans="2:65" s="1" customFormat="1" ht="25.5" customHeight="1">
      <c r="B138" s="40"/>
      <c r="C138" s="191" t="s">
        <v>10</v>
      </c>
      <c r="D138" s="191" t="s">
        <v>170</v>
      </c>
      <c r="E138" s="192" t="s">
        <v>247</v>
      </c>
      <c r="F138" s="193" t="s">
        <v>248</v>
      </c>
      <c r="G138" s="194" t="s">
        <v>198</v>
      </c>
      <c r="H138" s="195">
        <v>2210.16</v>
      </c>
      <c r="I138" s="196"/>
      <c r="J138" s="197">
        <f>ROUND(I138*H138,2)</f>
        <v>0</v>
      </c>
      <c r="K138" s="193" t="s">
        <v>174</v>
      </c>
      <c r="L138" s="60"/>
      <c r="M138" s="198" t="s">
        <v>22</v>
      </c>
      <c r="N138" s="199" t="s">
        <v>48</v>
      </c>
      <c r="O138" s="41"/>
      <c r="P138" s="200">
        <f>O138*H138</f>
        <v>0</v>
      </c>
      <c r="Q138" s="200">
        <v>0</v>
      </c>
      <c r="R138" s="200">
        <f>Q138*H138</f>
        <v>0</v>
      </c>
      <c r="S138" s="200">
        <v>0</v>
      </c>
      <c r="T138" s="201">
        <f>S138*H138</f>
        <v>0</v>
      </c>
      <c r="AR138" s="23" t="s">
        <v>175</v>
      </c>
      <c r="AT138" s="23" t="s">
        <v>170</v>
      </c>
      <c r="AU138" s="23" t="s">
        <v>86</v>
      </c>
      <c r="AY138" s="23" t="s">
        <v>168</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175</v>
      </c>
      <c r="BM138" s="23" t="s">
        <v>1886</v>
      </c>
    </row>
    <row r="139" spans="2:51" s="11" customFormat="1" ht="13.5">
      <c r="B139" s="206"/>
      <c r="C139" s="207"/>
      <c r="D139" s="203" t="s">
        <v>179</v>
      </c>
      <c r="E139" s="208" t="s">
        <v>22</v>
      </c>
      <c r="F139" s="209" t="s">
        <v>1887</v>
      </c>
      <c r="G139" s="207"/>
      <c r="H139" s="210">
        <v>2210.16</v>
      </c>
      <c r="I139" s="211"/>
      <c r="J139" s="207"/>
      <c r="K139" s="207"/>
      <c r="L139" s="212"/>
      <c r="M139" s="213"/>
      <c r="N139" s="214"/>
      <c r="O139" s="214"/>
      <c r="P139" s="214"/>
      <c r="Q139" s="214"/>
      <c r="R139" s="214"/>
      <c r="S139" s="214"/>
      <c r="T139" s="215"/>
      <c r="AT139" s="216" t="s">
        <v>179</v>
      </c>
      <c r="AU139" s="216" t="s">
        <v>86</v>
      </c>
      <c r="AV139" s="11" t="s">
        <v>86</v>
      </c>
      <c r="AW139" s="11" t="s">
        <v>41</v>
      </c>
      <c r="AX139" s="11" t="s">
        <v>77</v>
      </c>
      <c r="AY139" s="216" t="s">
        <v>168</v>
      </c>
    </row>
    <row r="140" spans="2:51" s="13" customFormat="1" ht="13.5">
      <c r="B140" s="227"/>
      <c r="C140" s="228"/>
      <c r="D140" s="203" t="s">
        <v>179</v>
      </c>
      <c r="E140" s="229" t="s">
        <v>22</v>
      </c>
      <c r="F140" s="230" t="s">
        <v>182</v>
      </c>
      <c r="G140" s="228"/>
      <c r="H140" s="231">
        <v>2210.16</v>
      </c>
      <c r="I140" s="232"/>
      <c r="J140" s="228"/>
      <c r="K140" s="228"/>
      <c r="L140" s="233"/>
      <c r="M140" s="234"/>
      <c r="N140" s="235"/>
      <c r="O140" s="235"/>
      <c r="P140" s="235"/>
      <c r="Q140" s="235"/>
      <c r="R140" s="235"/>
      <c r="S140" s="235"/>
      <c r="T140" s="236"/>
      <c r="AT140" s="237" t="s">
        <v>179</v>
      </c>
      <c r="AU140" s="237" t="s">
        <v>86</v>
      </c>
      <c r="AV140" s="13" t="s">
        <v>175</v>
      </c>
      <c r="AW140" s="13" t="s">
        <v>41</v>
      </c>
      <c r="AX140" s="13" t="s">
        <v>24</v>
      </c>
      <c r="AY140" s="237" t="s">
        <v>168</v>
      </c>
    </row>
    <row r="141" spans="2:65" s="1" customFormat="1" ht="16.5" customHeight="1">
      <c r="B141" s="40"/>
      <c r="C141" s="191" t="s">
        <v>254</v>
      </c>
      <c r="D141" s="191" t="s">
        <v>170</v>
      </c>
      <c r="E141" s="192" t="s">
        <v>1557</v>
      </c>
      <c r="F141" s="193" t="s">
        <v>1558</v>
      </c>
      <c r="G141" s="194" t="s">
        <v>198</v>
      </c>
      <c r="H141" s="195">
        <v>99.457</v>
      </c>
      <c r="I141" s="196"/>
      <c r="J141" s="197">
        <f>ROUND(I141*H141,2)</f>
        <v>0</v>
      </c>
      <c r="K141" s="193" t="s">
        <v>174</v>
      </c>
      <c r="L141" s="60"/>
      <c r="M141" s="198" t="s">
        <v>22</v>
      </c>
      <c r="N141" s="199" t="s">
        <v>48</v>
      </c>
      <c r="O141" s="41"/>
      <c r="P141" s="200">
        <f>O141*H141</f>
        <v>0</v>
      </c>
      <c r="Q141" s="200">
        <v>0</v>
      </c>
      <c r="R141" s="200">
        <f>Q141*H141</f>
        <v>0</v>
      </c>
      <c r="S141" s="200">
        <v>0</v>
      </c>
      <c r="T141" s="201">
        <f>S141*H141</f>
        <v>0</v>
      </c>
      <c r="AR141" s="23" t="s">
        <v>175</v>
      </c>
      <c r="AT141" s="23" t="s">
        <v>170</v>
      </c>
      <c r="AU141" s="23" t="s">
        <v>86</v>
      </c>
      <c r="AY141" s="23" t="s">
        <v>168</v>
      </c>
      <c r="BE141" s="202">
        <f>IF(N141="základní",J141,0)</f>
        <v>0</v>
      </c>
      <c r="BF141" s="202">
        <f>IF(N141="snížená",J141,0)</f>
        <v>0</v>
      </c>
      <c r="BG141" s="202">
        <f>IF(N141="zákl. přenesená",J141,0)</f>
        <v>0</v>
      </c>
      <c r="BH141" s="202">
        <f>IF(N141="sníž. přenesená",J141,0)</f>
        <v>0</v>
      </c>
      <c r="BI141" s="202">
        <f>IF(N141="nulová",J141,0)</f>
        <v>0</v>
      </c>
      <c r="BJ141" s="23" t="s">
        <v>24</v>
      </c>
      <c r="BK141" s="202">
        <f>ROUND(I141*H141,2)</f>
        <v>0</v>
      </c>
      <c r="BL141" s="23" t="s">
        <v>175</v>
      </c>
      <c r="BM141" s="23" t="s">
        <v>1888</v>
      </c>
    </row>
    <row r="142" spans="2:51" s="11" customFormat="1" ht="13.5">
      <c r="B142" s="206"/>
      <c r="C142" s="207"/>
      <c r="D142" s="203" t="s">
        <v>179</v>
      </c>
      <c r="E142" s="208" t="s">
        <v>22</v>
      </c>
      <c r="F142" s="209" t="s">
        <v>1889</v>
      </c>
      <c r="G142" s="207"/>
      <c r="H142" s="210">
        <v>99.457</v>
      </c>
      <c r="I142" s="211"/>
      <c r="J142" s="207"/>
      <c r="K142" s="207"/>
      <c r="L142" s="212"/>
      <c r="M142" s="213"/>
      <c r="N142" s="214"/>
      <c r="O142" s="214"/>
      <c r="P142" s="214"/>
      <c r="Q142" s="214"/>
      <c r="R142" s="214"/>
      <c r="S142" s="214"/>
      <c r="T142" s="215"/>
      <c r="AT142" s="216" t="s">
        <v>179</v>
      </c>
      <c r="AU142" s="216" t="s">
        <v>86</v>
      </c>
      <c r="AV142" s="11" t="s">
        <v>86</v>
      </c>
      <c r="AW142" s="11" t="s">
        <v>41</v>
      </c>
      <c r="AX142" s="11" t="s">
        <v>77</v>
      </c>
      <c r="AY142" s="216" t="s">
        <v>168</v>
      </c>
    </row>
    <row r="143" spans="2:51" s="11" customFormat="1" ht="13.5">
      <c r="B143" s="206"/>
      <c r="C143" s="207"/>
      <c r="D143" s="203" t="s">
        <v>179</v>
      </c>
      <c r="E143" s="208" t="s">
        <v>22</v>
      </c>
      <c r="F143" s="209" t="s">
        <v>22</v>
      </c>
      <c r="G143" s="207"/>
      <c r="H143" s="210">
        <v>0</v>
      </c>
      <c r="I143" s="211"/>
      <c r="J143" s="207"/>
      <c r="K143" s="207"/>
      <c r="L143" s="212"/>
      <c r="M143" s="213"/>
      <c r="N143" s="214"/>
      <c r="O143" s="214"/>
      <c r="P143" s="214"/>
      <c r="Q143" s="214"/>
      <c r="R143" s="214"/>
      <c r="S143" s="214"/>
      <c r="T143" s="215"/>
      <c r="AT143" s="216" t="s">
        <v>179</v>
      </c>
      <c r="AU143" s="216" t="s">
        <v>86</v>
      </c>
      <c r="AV143" s="11" t="s">
        <v>86</v>
      </c>
      <c r="AW143" s="11" t="s">
        <v>41</v>
      </c>
      <c r="AX143" s="11" t="s">
        <v>77</v>
      </c>
      <c r="AY143" s="216" t="s">
        <v>168</v>
      </c>
    </row>
    <row r="144" spans="2:51" s="13" customFormat="1" ht="13.5">
      <c r="B144" s="227"/>
      <c r="C144" s="228"/>
      <c r="D144" s="203" t="s">
        <v>179</v>
      </c>
      <c r="E144" s="229" t="s">
        <v>22</v>
      </c>
      <c r="F144" s="230" t="s">
        <v>182</v>
      </c>
      <c r="G144" s="228"/>
      <c r="H144" s="231">
        <v>99.457</v>
      </c>
      <c r="I144" s="232"/>
      <c r="J144" s="228"/>
      <c r="K144" s="228"/>
      <c r="L144" s="233"/>
      <c r="M144" s="234"/>
      <c r="N144" s="235"/>
      <c r="O144" s="235"/>
      <c r="P144" s="235"/>
      <c r="Q144" s="235"/>
      <c r="R144" s="235"/>
      <c r="S144" s="235"/>
      <c r="T144" s="236"/>
      <c r="AT144" s="237" t="s">
        <v>179</v>
      </c>
      <c r="AU144" s="237" t="s">
        <v>86</v>
      </c>
      <c r="AV144" s="13" t="s">
        <v>175</v>
      </c>
      <c r="AW144" s="13" t="s">
        <v>41</v>
      </c>
      <c r="AX144" s="13" t="s">
        <v>24</v>
      </c>
      <c r="AY144" s="237" t="s">
        <v>168</v>
      </c>
    </row>
    <row r="145" spans="2:65" s="1" customFormat="1" ht="16.5" customHeight="1">
      <c r="B145" s="40"/>
      <c r="C145" s="191" t="s">
        <v>258</v>
      </c>
      <c r="D145" s="191" t="s">
        <v>170</v>
      </c>
      <c r="E145" s="192" t="s">
        <v>1890</v>
      </c>
      <c r="F145" s="193" t="s">
        <v>1891</v>
      </c>
      <c r="G145" s="194" t="s">
        <v>198</v>
      </c>
      <c r="H145" s="195">
        <v>11.051</v>
      </c>
      <c r="I145" s="196"/>
      <c r="J145" s="197">
        <f>ROUND(I145*H145,2)</f>
        <v>0</v>
      </c>
      <c r="K145" s="193" t="s">
        <v>174</v>
      </c>
      <c r="L145" s="60"/>
      <c r="M145" s="198" t="s">
        <v>22</v>
      </c>
      <c r="N145" s="199" t="s">
        <v>48</v>
      </c>
      <c r="O145" s="41"/>
      <c r="P145" s="200">
        <f>O145*H145</f>
        <v>0</v>
      </c>
      <c r="Q145" s="200">
        <v>0</v>
      </c>
      <c r="R145" s="200">
        <f>Q145*H145</f>
        <v>0</v>
      </c>
      <c r="S145" s="200">
        <v>0</v>
      </c>
      <c r="T145" s="201">
        <f>S145*H145</f>
        <v>0</v>
      </c>
      <c r="AR145" s="23" t="s">
        <v>175</v>
      </c>
      <c r="AT145" s="23" t="s">
        <v>170</v>
      </c>
      <c r="AU145" s="23" t="s">
        <v>86</v>
      </c>
      <c r="AY145" s="23" t="s">
        <v>168</v>
      </c>
      <c r="BE145" s="202">
        <f>IF(N145="základní",J145,0)</f>
        <v>0</v>
      </c>
      <c r="BF145" s="202">
        <f>IF(N145="snížená",J145,0)</f>
        <v>0</v>
      </c>
      <c r="BG145" s="202">
        <f>IF(N145="zákl. přenesená",J145,0)</f>
        <v>0</v>
      </c>
      <c r="BH145" s="202">
        <f>IF(N145="sníž. přenesená",J145,0)</f>
        <v>0</v>
      </c>
      <c r="BI145" s="202">
        <f>IF(N145="nulová",J145,0)</f>
        <v>0</v>
      </c>
      <c r="BJ145" s="23" t="s">
        <v>24</v>
      </c>
      <c r="BK145" s="202">
        <f>ROUND(I145*H145,2)</f>
        <v>0</v>
      </c>
      <c r="BL145" s="23" t="s">
        <v>175</v>
      </c>
      <c r="BM145" s="23" t="s">
        <v>1892</v>
      </c>
    </row>
    <row r="146" spans="2:51" s="11" customFormat="1" ht="13.5">
      <c r="B146" s="206"/>
      <c r="C146" s="207"/>
      <c r="D146" s="203" t="s">
        <v>179</v>
      </c>
      <c r="E146" s="208" t="s">
        <v>22</v>
      </c>
      <c r="F146" s="209" t="s">
        <v>1893</v>
      </c>
      <c r="G146" s="207"/>
      <c r="H146" s="210">
        <v>11.051</v>
      </c>
      <c r="I146" s="211"/>
      <c r="J146" s="207"/>
      <c r="K146" s="207"/>
      <c r="L146" s="212"/>
      <c r="M146" s="213"/>
      <c r="N146" s="214"/>
      <c r="O146" s="214"/>
      <c r="P146" s="214"/>
      <c r="Q146" s="214"/>
      <c r="R146" s="214"/>
      <c r="S146" s="214"/>
      <c r="T146" s="215"/>
      <c r="AT146" s="216" t="s">
        <v>179</v>
      </c>
      <c r="AU146" s="216" t="s">
        <v>86</v>
      </c>
      <c r="AV146" s="11" t="s">
        <v>86</v>
      </c>
      <c r="AW146" s="11" t="s">
        <v>41</v>
      </c>
      <c r="AX146" s="11" t="s">
        <v>77</v>
      </c>
      <c r="AY146" s="216" t="s">
        <v>168</v>
      </c>
    </row>
    <row r="147" spans="2:51" s="11" customFormat="1" ht="13.5">
      <c r="B147" s="206"/>
      <c r="C147" s="207"/>
      <c r="D147" s="203" t="s">
        <v>179</v>
      </c>
      <c r="E147" s="208" t="s">
        <v>22</v>
      </c>
      <c r="F147" s="209" t="s">
        <v>22</v>
      </c>
      <c r="G147" s="207"/>
      <c r="H147" s="210">
        <v>0</v>
      </c>
      <c r="I147" s="211"/>
      <c r="J147" s="207"/>
      <c r="K147" s="207"/>
      <c r="L147" s="212"/>
      <c r="M147" s="213"/>
      <c r="N147" s="214"/>
      <c r="O147" s="214"/>
      <c r="P147" s="214"/>
      <c r="Q147" s="214"/>
      <c r="R147" s="214"/>
      <c r="S147" s="214"/>
      <c r="T147" s="215"/>
      <c r="AT147" s="216" t="s">
        <v>179</v>
      </c>
      <c r="AU147" s="216" t="s">
        <v>86</v>
      </c>
      <c r="AV147" s="11" t="s">
        <v>86</v>
      </c>
      <c r="AW147" s="11" t="s">
        <v>41</v>
      </c>
      <c r="AX147" s="11" t="s">
        <v>77</v>
      </c>
      <c r="AY147" s="216" t="s">
        <v>168</v>
      </c>
    </row>
    <row r="148" spans="2:51" s="13" customFormat="1" ht="13.5">
      <c r="B148" s="227"/>
      <c r="C148" s="228"/>
      <c r="D148" s="203" t="s">
        <v>179</v>
      </c>
      <c r="E148" s="229" t="s">
        <v>22</v>
      </c>
      <c r="F148" s="230" t="s">
        <v>182</v>
      </c>
      <c r="G148" s="228"/>
      <c r="H148" s="231">
        <v>11.051</v>
      </c>
      <c r="I148" s="232"/>
      <c r="J148" s="228"/>
      <c r="K148" s="228"/>
      <c r="L148" s="233"/>
      <c r="M148" s="234"/>
      <c r="N148" s="235"/>
      <c r="O148" s="235"/>
      <c r="P148" s="235"/>
      <c r="Q148" s="235"/>
      <c r="R148" s="235"/>
      <c r="S148" s="235"/>
      <c r="T148" s="236"/>
      <c r="AT148" s="237" t="s">
        <v>179</v>
      </c>
      <c r="AU148" s="237" t="s">
        <v>86</v>
      </c>
      <c r="AV148" s="13" t="s">
        <v>175</v>
      </c>
      <c r="AW148" s="13" t="s">
        <v>41</v>
      </c>
      <c r="AX148" s="13" t="s">
        <v>24</v>
      </c>
      <c r="AY148" s="237" t="s">
        <v>168</v>
      </c>
    </row>
    <row r="149" spans="2:65" s="1" customFormat="1" ht="16.5" customHeight="1">
      <c r="B149" s="40"/>
      <c r="C149" s="191" t="s">
        <v>264</v>
      </c>
      <c r="D149" s="191" t="s">
        <v>170</v>
      </c>
      <c r="E149" s="192" t="s">
        <v>259</v>
      </c>
      <c r="F149" s="193" t="s">
        <v>260</v>
      </c>
      <c r="G149" s="194" t="s">
        <v>261</v>
      </c>
      <c r="H149" s="195">
        <v>199.065</v>
      </c>
      <c r="I149" s="196"/>
      <c r="J149" s="197">
        <f>ROUND(I149*H149,2)</f>
        <v>0</v>
      </c>
      <c r="K149" s="193" t="s">
        <v>174</v>
      </c>
      <c r="L149" s="60"/>
      <c r="M149" s="198" t="s">
        <v>22</v>
      </c>
      <c r="N149" s="199" t="s">
        <v>48</v>
      </c>
      <c r="O149" s="41"/>
      <c r="P149" s="200">
        <f>O149*H149</f>
        <v>0</v>
      </c>
      <c r="Q149" s="200">
        <v>0</v>
      </c>
      <c r="R149" s="200">
        <f>Q149*H149</f>
        <v>0</v>
      </c>
      <c r="S149" s="200">
        <v>0</v>
      </c>
      <c r="T149" s="201">
        <f>S149*H149</f>
        <v>0</v>
      </c>
      <c r="AR149" s="23" t="s">
        <v>175</v>
      </c>
      <c r="AT149" s="23" t="s">
        <v>170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1894</v>
      </c>
    </row>
    <row r="150" spans="2:51" s="11" customFormat="1" ht="13.5">
      <c r="B150" s="206"/>
      <c r="C150" s="207"/>
      <c r="D150" s="203" t="s">
        <v>179</v>
      </c>
      <c r="E150" s="208" t="s">
        <v>22</v>
      </c>
      <c r="F150" s="209" t="s">
        <v>1895</v>
      </c>
      <c r="G150" s="207"/>
      <c r="H150" s="210">
        <v>199.065</v>
      </c>
      <c r="I150" s="211"/>
      <c r="J150" s="207"/>
      <c r="K150" s="207"/>
      <c r="L150" s="212"/>
      <c r="M150" s="213"/>
      <c r="N150" s="214"/>
      <c r="O150" s="214"/>
      <c r="P150" s="214"/>
      <c r="Q150" s="214"/>
      <c r="R150" s="214"/>
      <c r="S150" s="214"/>
      <c r="T150" s="215"/>
      <c r="AT150" s="216" t="s">
        <v>179</v>
      </c>
      <c r="AU150" s="216" t="s">
        <v>86</v>
      </c>
      <c r="AV150" s="11" t="s">
        <v>86</v>
      </c>
      <c r="AW150" s="11" t="s">
        <v>41</v>
      </c>
      <c r="AX150" s="11" t="s">
        <v>77</v>
      </c>
      <c r="AY150" s="216" t="s">
        <v>168</v>
      </c>
    </row>
    <row r="151" spans="2:51" s="13" customFormat="1" ht="13.5">
      <c r="B151" s="227"/>
      <c r="C151" s="228"/>
      <c r="D151" s="203" t="s">
        <v>179</v>
      </c>
      <c r="E151" s="229" t="s">
        <v>22</v>
      </c>
      <c r="F151" s="230" t="s">
        <v>182</v>
      </c>
      <c r="G151" s="228"/>
      <c r="H151" s="231">
        <v>199.065</v>
      </c>
      <c r="I151" s="232"/>
      <c r="J151" s="228"/>
      <c r="K151" s="228"/>
      <c r="L151" s="233"/>
      <c r="M151" s="234"/>
      <c r="N151" s="235"/>
      <c r="O151" s="235"/>
      <c r="P151" s="235"/>
      <c r="Q151" s="235"/>
      <c r="R151" s="235"/>
      <c r="S151" s="235"/>
      <c r="T151" s="236"/>
      <c r="AT151" s="237" t="s">
        <v>179</v>
      </c>
      <c r="AU151" s="237" t="s">
        <v>86</v>
      </c>
      <c r="AV151" s="13" t="s">
        <v>175</v>
      </c>
      <c r="AW151" s="13" t="s">
        <v>41</v>
      </c>
      <c r="AX151" s="13" t="s">
        <v>24</v>
      </c>
      <c r="AY151" s="237" t="s">
        <v>168</v>
      </c>
    </row>
    <row r="152" spans="2:65" s="1" customFormat="1" ht="16.5" customHeight="1">
      <c r="B152" s="40"/>
      <c r="C152" s="191" t="s">
        <v>269</v>
      </c>
      <c r="D152" s="191" t="s">
        <v>170</v>
      </c>
      <c r="E152" s="192" t="s">
        <v>265</v>
      </c>
      <c r="F152" s="193" t="s">
        <v>616</v>
      </c>
      <c r="G152" s="194" t="s">
        <v>198</v>
      </c>
      <c r="H152" s="195">
        <v>41.348</v>
      </c>
      <c r="I152" s="196"/>
      <c r="J152" s="197">
        <f>ROUND(I152*H152,2)</f>
        <v>0</v>
      </c>
      <c r="K152" s="193" t="s">
        <v>174</v>
      </c>
      <c r="L152" s="60"/>
      <c r="M152" s="198" t="s">
        <v>22</v>
      </c>
      <c r="N152" s="199" t="s">
        <v>48</v>
      </c>
      <c r="O152" s="41"/>
      <c r="P152" s="200">
        <f>O152*H152</f>
        <v>0</v>
      </c>
      <c r="Q152" s="200">
        <v>0</v>
      </c>
      <c r="R152" s="200">
        <f>Q152*H152</f>
        <v>0</v>
      </c>
      <c r="S152" s="200">
        <v>0</v>
      </c>
      <c r="T152" s="201">
        <f>S152*H152</f>
        <v>0</v>
      </c>
      <c r="AR152" s="23" t="s">
        <v>175</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175</v>
      </c>
      <c r="BM152" s="23" t="s">
        <v>1896</v>
      </c>
    </row>
    <row r="153" spans="2:51" s="11" customFormat="1" ht="13.5">
      <c r="B153" s="206"/>
      <c r="C153" s="207"/>
      <c r="D153" s="203" t="s">
        <v>179</v>
      </c>
      <c r="E153" s="208" t="s">
        <v>22</v>
      </c>
      <c r="F153" s="209" t="s">
        <v>22</v>
      </c>
      <c r="G153" s="207"/>
      <c r="H153" s="210">
        <v>0</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51" s="11" customFormat="1" ht="13.5">
      <c r="B154" s="206"/>
      <c r="C154" s="207"/>
      <c r="D154" s="203" t="s">
        <v>179</v>
      </c>
      <c r="E154" s="208" t="s">
        <v>22</v>
      </c>
      <c r="F154" s="209" t="s">
        <v>22</v>
      </c>
      <c r="G154" s="207"/>
      <c r="H154" s="210">
        <v>0</v>
      </c>
      <c r="I154" s="211"/>
      <c r="J154" s="207"/>
      <c r="K154" s="207"/>
      <c r="L154" s="212"/>
      <c r="M154" s="213"/>
      <c r="N154" s="214"/>
      <c r="O154" s="214"/>
      <c r="P154" s="214"/>
      <c r="Q154" s="214"/>
      <c r="R154" s="214"/>
      <c r="S154" s="214"/>
      <c r="T154" s="215"/>
      <c r="AT154" s="216" t="s">
        <v>179</v>
      </c>
      <c r="AU154" s="216" t="s">
        <v>86</v>
      </c>
      <c r="AV154" s="11" t="s">
        <v>86</v>
      </c>
      <c r="AW154" s="11" t="s">
        <v>41</v>
      </c>
      <c r="AX154" s="11" t="s">
        <v>77</v>
      </c>
      <c r="AY154" s="216" t="s">
        <v>168</v>
      </c>
    </row>
    <row r="155" spans="2:51" s="11" customFormat="1" ht="13.5">
      <c r="B155" s="206"/>
      <c r="C155" s="207"/>
      <c r="D155" s="203" t="s">
        <v>179</v>
      </c>
      <c r="E155" s="208" t="s">
        <v>22</v>
      </c>
      <c r="F155" s="209" t="s">
        <v>1897</v>
      </c>
      <c r="G155" s="207"/>
      <c r="H155" s="210">
        <v>41.348</v>
      </c>
      <c r="I155" s="211"/>
      <c r="J155" s="207"/>
      <c r="K155" s="207"/>
      <c r="L155" s="212"/>
      <c r="M155" s="213"/>
      <c r="N155" s="214"/>
      <c r="O155" s="214"/>
      <c r="P155" s="214"/>
      <c r="Q155" s="214"/>
      <c r="R155" s="214"/>
      <c r="S155" s="214"/>
      <c r="T155" s="215"/>
      <c r="AT155" s="216" t="s">
        <v>179</v>
      </c>
      <c r="AU155" s="216" t="s">
        <v>86</v>
      </c>
      <c r="AV155" s="11" t="s">
        <v>86</v>
      </c>
      <c r="AW155" s="11" t="s">
        <v>41</v>
      </c>
      <c r="AX155" s="11" t="s">
        <v>77</v>
      </c>
      <c r="AY155" s="216" t="s">
        <v>168</v>
      </c>
    </row>
    <row r="156" spans="2:51" s="11" customFormat="1" ht="13.5">
      <c r="B156" s="206"/>
      <c r="C156" s="207"/>
      <c r="D156" s="203" t="s">
        <v>179</v>
      </c>
      <c r="E156" s="208" t="s">
        <v>22</v>
      </c>
      <c r="F156" s="209" t="s">
        <v>22</v>
      </c>
      <c r="G156" s="207"/>
      <c r="H156" s="210">
        <v>0</v>
      </c>
      <c r="I156" s="211"/>
      <c r="J156" s="207"/>
      <c r="K156" s="207"/>
      <c r="L156" s="212"/>
      <c r="M156" s="213"/>
      <c r="N156" s="214"/>
      <c r="O156" s="214"/>
      <c r="P156" s="214"/>
      <c r="Q156" s="214"/>
      <c r="R156" s="214"/>
      <c r="S156" s="214"/>
      <c r="T156" s="215"/>
      <c r="AT156" s="216" t="s">
        <v>179</v>
      </c>
      <c r="AU156" s="216" t="s">
        <v>86</v>
      </c>
      <c r="AV156" s="11" t="s">
        <v>86</v>
      </c>
      <c r="AW156" s="11" t="s">
        <v>41</v>
      </c>
      <c r="AX156" s="11" t="s">
        <v>77</v>
      </c>
      <c r="AY156" s="216" t="s">
        <v>168</v>
      </c>
    </row>
    <row r="157" spans="2:51" s="11" customFormat="1" ht="13.5">
      <c r="B157" s="206"/>
      <c r="C157" s="207"/>
      <c r="D157" s="203" t="s">
        <v>179</v>
      </c>
      <c r="E157" s="208" t="s">
        <v>22</v>
      </c>
      <c r="F157" s="209" t="s">
        <v>22</v>
      </c>
      <c r="G157" s="207"/>
      <c r="H157" s="210">
        <v>0</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51" s="11" customFormat="1" ht="13.5">
      <c r="B158" s="206"/>
      <c r="C158" s="207"/>
      <c r="D158" s="203" t="s">
        <v>179</v>
      </c>
      <c r="E158" s="208" t="s">
        <v>22</v>
      </c>
      <c r="F158" s="209" t="s">
        <v>22</v>
      </c>
      <c r="G158" s="207"/>
      <c r="H158" s="210">
        <v>0</v>
      </c>
      <c r="I158" s="211"/>
      <c r="J158" s="207"/>
      <c r="K158" s="207"/>
      <c r="L158" s="212"/>
      <c r="M158" s="213"/>
      <c r="N158" s="214"/>
      <c r="O158" s="214"/>
      <c r="P158" s="214"/>
      <c r="Q158" s="214"/>
      <c r="R158" s="214"/>
      <c r="S158" s="214"/>
      <c r="T158" s="215"/>
      <c r="AT158" s="216" t="s">
        <v>179</v>
      </c>
      <c r="AU158" s="216" t="s">
        <v>86</v>
      </c>
      <c r="AV158" s="11" t="s">
        <v>86</v>
      </c>
      <c r="AW158" s="11" t="s">
        <v>41</v>
      </c>
      <c r="AX158" s="11" t="s">
        <v>77</v>
      </c>
      <c r="AY158" s="216" t="s">
        <v>168</v>
      </c>
    </row>
    <row r="159" spans="2:51" s="13" customFormat="1" ht="13.5">
      <c r="B159" s="227"/>
      <c r="C159" s="228"/>
      <c r="D159" s="203" t="s">
        <v>179</v>
      </c>
      <c r="E159" s="229" t="s">
        <v>22</v>
      </c>
      <c r="F159" s="230" t="s">
        <v>182</v>
      </c>
      <c r="G159" s="228"/>
      <c r="H159" s="231">
        <v>41.348</v>
      </c>
      <c r="I159" s="232"/>
      <c r="J159" s="228"/>
      <c r="K159" s="228"/>
      <c r="L159" s="233"/>
      <c r="M159" s="234"/>
      <c r="N159" s="235"/>
      <c r="O159" s="235"/>
      <c r="P159" s="235"/>
      <c r="Q159" s="235"/>
      <c r="R159" s="235"/>
      <c r="S159" s="235"/>
      <c r="T159" s="236"/>
      <c r="AT159" s="237" t="s">
        <v>179</v>
      </c>
      <c r="AU159" s="237" t="s">
        <v>86</v>
      </c>
      <c r="AV159" s="13" t="s">
        <v>175</v>
      </c>
      <c r="AW159" s="13" t="s">
        <v>41</v>
      </c>
      <c r="AX159" s="13" t="s">
        <v>24</v>
      </c>
      <c r="AY159" s="237" t="s">
        <v>168</v>
      </c>
    </row>
    <row r="160" spans="2:65" s="1" customFormat="1" ht="25.5" customHeight="1">
      <c r="B160" s="40"/>
      <c r="C160" s="238" t="s">
        <v>275</v>
      </c>
      <c r="D160" s="238" t="s">
        <v>270</v>
      </c>
      <c r="E160" s="239" t="s">
        <v>1573</v>
      </c>
      <c r="F160" s="240" t="s">
        <v>1898</v>
      </c>
      <c r="G160" s="241" t="s">
        <v>261</v>
      </c>
      <c r="H160" s="242">
        <v>74.426</v>
      </c>
      <c r="I160" s="243"/>
      <c r="J160" s="244">
        <f>ROUND(I160*H160,2)</f>
        <v>0</v>
      </c>
      <c r="K160" s="240" t="s">
        <v>22</v>
      </c>
      <c r="L160" s="245"/>
      <c r="M160" s="246" t="s">
        <v>22</v>
      </c>
      <c r="N160" s="247" t="s">
        <v>48</v>
      </c>
      <c r="O160" s="41"/>
      <c r="P160" s="200">
        <f>O160*H160</f>
        <v>0</v>
      </c>
      <c r="Q160" s="200">
        <v>1</v>
      </c>
      <c r="R160" s="200">
        <f>Q160*H160</f>
        <v>74.426</v>
      </c>
      <c r="S160" s="200">
        <v>0</v>
      </c>
      <c r="T160" s="201">
        <f>S160*H160</f>
        <v>0</v>
      </c>
      <c r="AR160" s="23" t="s">
        <v>214</v>
      </c>
      <c r="AT160" s="23" t="s">
        <v>270</v>
      </c>
      <c r="AU160" s="23" t="s">
        <v>86</v>
      </c>
      <c r="AY160" s="23" t="s">
        <v>168</v>
      </c>
      <c r="BE160" s="202">
        <f>IF(N160="základní",J160,0)</f>
        <v>0</v>
      </c>
      <c r="BF160" s="202">
        <f>IF(N160="snížená",J160,0)</f>
        <v>0</v>
      </c>
      <c r="BG160" s="202">
        <f>IF(N160="zákl. přenesená",J160,0)</f>
        <v>0</v>
      </c>
      <c r="BH160" s="202">
        <f>IF(N160="sníž. přenesená",J160,0)</f>
        <v>0</v>
      </c>
      <c r="BI160" s="202">
        <f>IF(N160="nulová",J160,0)</f>
        <v>0</v>
      </c>
      <c r="BJ160" s="23" t="s">
        <v>24</v>
      </c>
      <c r="BK160" s="202">
        <f>ROUND(I160*H160,2)</f>
        <v>0</v>
      </c>
      <c r="BL160" s="23" t="s">
        <v>175</v>
      </c>
      <c r="BM160" s="23" t="s">
        <v>1899</v>
      </c>
    </row>
    <row r="161" spans="2:63" s="10" customFormat="1" ht="29.85" customHeight="1">
      <c r="B161" s="175"/>
      <c r="C161" s="176"/>
      <c r="D161" s="177" t="s">
        <v>76</v>
      </c>
      <c r="E161" s="189" t="s">
        <v>86</v>
      </c>
      <c r="F161" s="189" t="s">
        <v>290</v>
      </c>
      <c r="G161" s="176"/>
      <c r="H161" s="176"/>
      <c r="I161" s="179"/>
      <c r="J161" s="190">
        <f>BK161</f>
        <v>0</v>
      </c>
      <c r="K161" s="176"/>
      <c r="L161" s="181"/>
      <c r="M161" s="182"/>
      <c r="N161" s="183"/>
      <c r="O161" s="183"/>
      <c r="P161" s="184">
        <f>SUM(P162:P164)</f>
        <v>0</v>
      </c>
      <c r="Q161" s="183"/>
      <c r="R161" s="184">
        <f>SUM(R162:R164)</f>
        <v>13.285680000000001</v>
      </c>
      <c r="S161" s="183"/>
      <c r="T161" s="185">
        <f>SUM(T162:T164)</f>
        <v>0</v>
      </c>
      <c r="AR161" s="186" t="s">
        <v>24</v>
      </c>
      <c r="AT161" s="187" t="s">
        <v>76</v>
      </c>
      <c r="AU161" s="187" t="s">
        <v>24</v>
      </c>
      <c r="AY161" s="186" t="s">
        <v>168</v>
      </c>
      <c r="BK161" s="188">
        <f>SUM(BK162:BK164)</f>
        <v>0</v>
      </c>
    </row>
    <row r="162" spans="2:65" s="1" customFormat="1" ht="25.5" customHeight="1">
      <c r="B162" s="40"/>
      <c r="C162" s="191" t="s">
        <v>9</v>
      </c>
      <c r="D162" s="191" t="s">
        <v>170</v>
      </c>
      <c r="E162" s="192" t="s">
        <v>1900</v>
      </c>
      <c r="F162" s="193" t="s">
        <v>1901</v>
      </c>
      <c r="G162" s="194" t="s">
        <v>294</v>
      </c>
      <c r="H162" s="195">
        <v>56.2</v>
      </c>
      <c r="I162" s="196"/>
      <c r="J162" s="197">
        <f>ROUND(I162*H162,2)</f>
        <v>0</v>
      </c>
      <c r="K162" s="193" t="s">
        <v>174</v>
      </c>
      <c r="L162" s="60"/>
      <c r="M162" s="198" t="s">
        <v>22</v>
      </c>
      <c r="N162" s="199" t="s">
        <v>48</v>
      </c>
      <c r="O162" s="41"/>
      <c r="P162" s="200">
        <f>O162*H162</f>
        <v>0</v>
      </c>
      <c r="Q162" s="200">
        <v>0.2364</v>
      </c>
      <c r="R162" s="200">
        <f>Q162*H162</f>
        <v>13.285680000000001</v>
      </c>
      <c r="S162" s="200">
        <v>0</v>
      </c>
      <c r="T162" s="201">
        <f>S162*H162</f>
        <v>0</v>
      </c>
      <c r="AR162" s="23" t="s">
        <v>175</v>
      </c>
      <c r="AT162" s="23" t="s">
        <v>170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1902</v>
      </c>
    </row>
    <row r="163" spans="2:51" s="11" customFormat="1" ht="13.5">
      <c r="B163" s="206"/>
      <c r="C163" s="207"/>
      <c r="D163" s="203" t="s">
        <v>179</v>
      </c>
      <c r="E163" s="208" t="s">
        <v>22</v>
      </c>
      <c r="F163" s="209" t="s">
        <v>1903</v>
      </c>
      <c r="G163" s="207"/>
      <c r="H163" s="210">
        <v>56.2</v>
      </c>
      <c r="I163" s="211"/>
      <c r="J163" s="207"/>
      <c r="K163" s="207"/>
      <c r="L163" s="212"/>
      <c r="M163" s="213"/>
      <c r="N163" s="214"/>
      <c r="O163" s="214"/>
      <c r="P163" s="214"/>
      <c r="Q163" s="214"/>
      <c r="R163" s="214"/>
      <c r="S163" s="214"/>
      <c r="T163" s="215"/>
      <c r="AT163" s="216" t="s">
        <v>179</v>
      </c>
      <c r="AU163" s="216" t="s">
        <v>86</v>
      </c>
      <c r="AV163" s="11" t="s">
        <v>86</v>
      </c>
      <c r="AW163" s="11" t="s">
        <v>41</v>
      </c>
      <c r="AX163" s="11" t="s">
        <v>77</v>
      </c>
      <c r="AY163" s="216" t="s">
        <v>168</v>
      </c>
    </row>
    <row r="164" spans="2:51" s="13" customFormat="1" ht="13.5">
      <c r="B164" s="227"/>
      <c r="C164" s="228"/>
      <c r="D164" s="203" t="s">
        <v>179</v>
      </c>
      <c r="E164" s="229" t="s">
        <v>22</v>
      </c>
      <c r="F164" s="230" t="s">
        <v>182</v>
      </c>
      <c r="G164" s="228"/>
      <c r="H164" s="231">
        <v>56.2</v>
      </c>
      <c r="I164" s="232"/>
      <c r="J164" s="228"/>
      <c r="K164" s="228"/>
      <c r="L164" s="233"/>
      <c r="M164" s="234"/>
      <c r="N164" s="235"/>
      <c r="O164" s="235"/>
      <c r="P164" s="235"/>
      <c r="Q164" s="235"/>
      <c r="R164" s="235"/>
      <c r="S164" s="235"/>
      <c r="T164" s="236"/>
      <c r="AT164" s="237" t="s">
        <v>179</v>
      </c>
      <c r="AU164" s="237" t="s">
        <v>86</v>
      </c>
      <c r="AV164" s="13" t="s">
        <v>175</v>
      </c>
      <c r="AW164" s="13" t="s">
        <v>41</v>
      </c>
      <c r="AX164" s="13" t="s">
        <v>24</v>
      </c>
      <c r="AY164" s="237" t="s">
        <v>168</v>
      </c>
    </row>
    <row r="165" spans="2:63" s="10" customFormat="1" ht="29.85" customHeight="1">
      <c r="B165" s="175"/>
      <c r="C165" s="176"/>
      <c r="D165" s="177" t="s">
        <v>76</v>
      </c>
      <c r="E165" s="189" t="s">
        <v>175</v>
      </c>
      <c r="F165" s="189" t="s">
        <v>316</v>
      </c>
      <c r="G165" s="176"/>
      <c r="H165" s="176"/>
      <c r="I165" s="179"/>
      <c r="J165" s="190">
        <f>BK165</f>
        <v>0</v>
      </c>
      <c r="K165" s="176"/>
      <c r="L165" s="181"/>
      <c r="M165" s="182"/>
      <c r="N165" s="183"/>
      <c r="O165" s="183"/>
      <c r="P165" s="184">
        <f>SUM(P166:P173)</f>
        <v>0</v>
      </c>
      <c r="Q165" s="183"/>
      <c r="R165" s="184">
        <f>SUM(R166:R173)</f>
        <v>0</v>
      </c>
      <c r="S165" s="183"/>
      <c r="T165" s="185">
        <f>SUM(T166:T173)</f>
        <v>0</v>
      </c>
      <c r="AR165" s="186" t="s">
        <v>24</v>
      </c>
      <c r="AT165" s="187" t="s">
        <v>76</v>
      </c>
      <c r="AU165" s="187" t="s">
        <v>24</v>
      </c>
      <c r="AY165" s="186" t="s">
        <v>168</v>
      </c>
      <c r="BK165" s="188">
        <f>SUM(BK166:BK173)</f>
        <v>0</v>
      </c>
    </row>
    <row r="166" spans="2:65" s="1" customFormat="1" ht="16.5" customHeight="1">
      <c r="B166" s="40"/>
      <c r="C166" s="191" t="s">
        <v>285</v>
      </c>
      <c r="D166" s="191" t="s">
        <v>170</v>
      </c>
      <c r="E166" s="192" t="s">
        <v>1904</v>
      </c>
      <c r="F166" s="193" t="s">
        <v>1905</v>
      </c>
      <c r="G166" s="194" t="s">
        <v>198</v>
      </c>
      <c r="H166" s="195">
        <v>5.058</v>
      </c>
      <c r="I166" s="196"/>
      <c r="J166" s="197">
        <f>ROUND(I166*H166,2)</f>
        <v>0</v>
      </c>
      <c r="K166" s="193" t="s">
        <v>174</v>
      </c>
      <c r="L166" s="60"/>
      <c r="M166" s="198" t="s">
        <v>22</v>
      </c>
      <c r="N166" s="199" t="s">
        <v>48</v>
      </c>
      <c r="O166" s="41"/>
      <c r="P166" s="200">
        <f>O166*H166</f>
        <v>0</v>
      </c>
      <c r="Q166" s="200">
        <v>0</v>
      </c>
      <c r="R166" s="200">
        <f>Q166*H166</f>
        <v>0</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1906</v>
      </c>
    </row>
    <row r="167" spans="2:51" s="12" customFormat="1" ht="13.5">
      <c r="B167" s="217"/>
      <c r="C167" s="218"/>
      <c r="D167" s="203" t="s">
        <v>179</v>
      </c>
      <c r="E167" s="219" t="s">
        <v>22</v>
      </c>
      <c r="F167" s="220" t="s">
        <v>1907</v>
      </c>
      <c r="G167" s="218"/>
      <c r="H167" s="219" t="s">
        <v>22</v>
      </c>
      <c r="I167" s="221"/>
      <c r="J167" s="218"/>
      <c r="K167" s="218"/>
      <c r="L167" s="222"/>
      <c r="M167" s="223"/>
      <c r="N167" s="224"/>
      <c r="O167" s="224"/>
      <c r="P167" s="224"/>
      <c r="Q167" s="224"/>
      <c r="R167" s="224"/>
      <c r="S167" s="224"/>
      <c r="T167" s="225"/>
      <c r="AT167" s="226" t="s">
        <v>179</v>
      </c>
      <c r="AU167" s="226" t="s">
        <v>86</v>
      </c>
      <c r="AV167" s="12" t="s">
        <v>24</v>
      </c>
      <c r="AW167" s="12" t="s">
        <v>41</v>
      </c>
      <c r="AX167" s="12" t="s">
        <v>77</v>
      </c>
      <c r="AY167" s="226" t="s">
        <v>168</v>
      </c>
    </row>
    <row r="168" spans="2:51" s="11" customFormat="1" ht="13.5">
      <c r="B168" s="206"/>
      <c r="C168" s="207"/>
      <c r="D168" s="203" t="s">
        <v>179</v>
      </c>
      <c r="E168" s="208" t="s">
        <v>22</v>
      </c>
      <c r="F168" s="209" t="s">
        <v>1908</v>
      </c>
      <c r="G168" s="207"/>
      <c r="H168" s="210">
        <v>5.058</v>
      </c>
      <c r="I168" s="211"/>
      <c r="J168" s="207"/>
      <c r="K168" s="207"/>
      <c r="L168" s="212"/>
      <c r="M168" s="213"/>
      <c r="N168" s="214"/>
      <c r="O168" s="214"/>
      <c r="P168" s="214"/>
      <c r="Q168" s="214"/>
      <c r="R168" s="214"/>
      <c r="S168" s="214"/>
      <c r="T168" s="215"/>
      <c r="AT168" s="216" t="s">
        <v>179</v>
      </c>
      <c r="AU168" s="216" t="s">
        <v>86</v>
      </c>
      <c r="AV168" s="11" t="s">
        <v>86</v>
      </c>
      <c r="AW168" s="11" t="s">
        <v>41</v>
      </c>
      <c r="AX168" s="11" t="s">
        <v>77</v>
      </c>
      <c r="AY168" s="216" t="s">
        <v>168</v>
      </c>
    </row>
    <row r="169" spans="2:51" s="13" customFormat="1" ht="13.5">
      <c r="B169" s="227"/>
      <c r="C169" s="228"/>
      <c r="D169" s="203" t="s">
        <v>179</v>
      </c>
      <c r="E169" s="229" t="s">
        <v>22</v>
      </c>
      <c r="F169" s="230" t="s">
        <v>182</v>
      </c>
      <c r="G169" s="228"/>
      <c r="H169" s="231">
        <v>5.058</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291</v>
      </c>
      <c r="D170" s="191" t="s">
        <v>170</v>
      </c>
      <c r="E170" s="192" t="s">
        <v>1600</v>
      </c>
      <c r="F170" s="193" t="s">
        <v>1909</v>
      </c>
      <c r="G170" s="194" t="s">
        <v>198</v>
      </c>
      <c r="H170" s="195">
        <v>27.819</v>
      </c>
      <c r="I170" s="196"/>
      <c r="J170" s="197">
        <f>ROUND(I170*H170,2)</f>
        <v>0</v>
      </c>
      <c r="K170" s="193" t="s">
        <v>174</v>
      </c>
      <c r="L170" s="60"/>
      <c r="M170" s="198" t="s">
        <v>22</v>
      </c>
      <c r="N170" s="199" t="s">
        <v>48</v>
      </c>
      <c r="O170" s="41"/>
      <c r="P170" s="200">
        <f>O170*H170</f>
        <v>0</v>
      </c>
      <c r="Q170" s="200">
        <v>0</v>
      </c>
      <c r="R170" s="200">
        <f>Q170*H170</f>
        <v>0</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1910</v>
      </c>
    </row>
    <row r="171" spans="2:51" s="11" customFormat="1" ht="13.5">
      <c r="B171" s="206"/>
      <c r="C171" s="207"/>
      <c r="D171" s="203" t="s">
        <v>179</v>
      </c>
      <c r="E171" s="208" t="s">
        <v>22</v>
      </c>
      <c r="F171" s="209" t="s">
        <v>1911</v>
      </c>
      <c r="G171" s="207"/>
      <c r="H171" s="210">
        <v>27.819</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51" s="12" customFormat="1" ht="13.5">
      <c r="B172" s="217"/>
      <c r="C172" s="218"/>
      <c r="D172" s="203" t="s">
        <v>179</v>
      </c>
      <c r="E172" s="219" t="s">
        <v>22</v>
      </c>
      <c r="F172" s="220" t="s">
        <v>1912</v>
      </c>
      <c r="G172" s="218"/>
      <c r="H172" s="219" t="s">
        <v>22</v>
      </c>
      <c r="I172" s="221"/>
      <c r="J172" s="218"/>
      <c r="K172" s="218"/>
      <c r="L172" s="222"/>
      <c r="M172" s="223"/>
      <c r="N172" s="224"/>
      <c r="O172" s="224"/>
      <c r="P172" s="224"/>
      <c r="Q172" s="224"/>
      <c r="R172" s="224"/>
      <c r="S172" s="224"/>
      <c r="T172" s="225"/>
      <c r="AT172" s="226" t="s">
        <v>179</v>
      </c>
      <c r="AU172" s="226" t="s">
        <v>86</v>
      </c>
      <c r="AV172" s="12" t="s">
        <v>24</v>
      </c>
      <c r="AW172" s="12" t="s">
        <v>41</v>
      </c>
      <c r="AX172" s="12" t="s">
        <v>77</v>
      </c>
      <c r="AY172" s="226" t="s">
        <v>168</v>
      </c>
    </row>
    <row r="173" spans="2:51" s="13" customFormat="1" ht="13.5">
      <c r="B173" s="227"/>
      <c r="C173" s="228"/>
      <c r="D173" s="203" t="s">
        <v>179</v>
      </c>
      <c r="E173" s="229" t="s">
        <v>22</v>
      </c>
      <c r="F173" s="230" t="s">
        <v>182</v>
      </c>
      <c r="G173" s="228"/>
      <c r="H173" s="231">
        <v>27.819</v>
      </c>
      <c r="I173" s="232"/>
      <c r="J173" s="228"/>
      <c r="K173" s="228"/>
      <c r="L173" s="233"/>
      <c r="M173" s="234"/>
      <c r="N173" s="235"/>
      <c r="O173" s="235"/>
      <c r="P173" s="235"/>
      <c r="Q173" s="235"/>
      <c r="R173" s="235"/>
      <c r="S173" s="235"/>
      <c r="T173" s="236"/>
      <c r="AT173" s="237" t="s">
        <v>179</v>
      </c>
      <c r="AU173" s="237" t="s">
        <v>86</v>
      </c>
      <c r="AV173" s="13" t="s">
        <v>175</v>
      </c>
      <c r="AW173" s="13" t="s">
        <v>41</v>
      </c>
      <c r="AX173" s="13" t="s">
        <v>24</v>
      </c>
      <c r="AY173" s="237" t="s">
        <v>168</v>
      </c>
    </row>
    <row r="174" spans="2:63" s="10" customFormat="1" ht="29.85" customHeight="1">
      <c r="B174" s="175"/>
      <c r="C174" s="176"/>
      <c r="D174" s="177" t="s">
        <v>76</v>
      </c>
      <c r="E174" s="189" t="s">
        <v>214</v>
      </c>
      <c r="F174" s="189" t="s">
        <v>387</v>
      </c>
      <c r="G174" s="176"/>
      <c r="H174" s="176"/>
      <c r="I174" s="179"/>
      <c r="J174" s="190">
        <f>BK174</f>
        <v>0</v>
      </c>
      <c r="K174" s="176"/>
      <c r="L174" s="181"/>
      <c r="M174" s="182"/>
      <c r="N174" s="183"/>
      <c r="O174" s="183"/>
      <c r="P174" s="184">
        <f>SUM(P175:P207)</f>
        <v>0</v>
      </c>
      <c r="Q174" s="183"/>
      <c r="R174" s="184">
        <f>SUM(R175:R207)</f>
        <v>1.9443759999999999</v>
      </c>
      <c r="S174" s="183"/>
      <c r="T174" s="185">
        <f>SUM(T175:T207)</f>
        <v>0</v>
      </c>
      <c r="AR174" s="186" t="s">
        <v>24</v>
      </c>
      <c r="AT174" s="187" t="s">
        <v>76</v>
      </c>
      <c r="AU174" s="187" t="s">
        <v>24</v>
      </c>
      <c r="AY174" s="186" t="s">
        <v>168</v>
      </c>
      <c r="BK174" s="188">
        <f>SUM(BK175:BK207)</f>
        <v>0</v>
      </c>
    </row>
    <row r="175" spans="2:65" s="1" customFormat="1" ht="16.5" customHeight="1">
      <c r="B175" s="40"/>
      <c r="C175" s="191" t="s">
        <v>297</v>
      </c>
      <c r="D175" s="191" t="s">
        <v>170</v>
      </c>
      <c r="E175" s="192" t="s">
        <v>1913</v>
      </c>
      <c r="F175" s="193" t="s">
        <v>1914</v>
      </c>
      <c r="G175" s="194" t="s">
        <v>396</v>
      </c>
      <c r="H175" s="195">
        <v>8</v>
      </c>
      <c r="I175" s="196"/>
      <c r="J175" s="197">
        <f aca="true" t="shared" si="0" ref="J175:J185">ROUND(I175*H175,2)</f>
        <v>0</v>
      </c>
      <c r="K175" s="193" t="s">
        <v>174</v>
      </c>
      <c r="L175" s="60"/>
      <c r="M175" s="198" t="s">
        <v>22</v>
      </c>
      <c r="N175" s="199" t="s">
        <v>48</v>
      </c>
      <c r="O175" s="41"/>
      <c r="P175" s="200">
        <f aca="true" t="shared" si="1" ref="P175:P185">O175*H175</f>
        <v>0</v>
      </c>
      <c r="Q175" s="200">
        <v>0.2087</v>
      </c>
      <c r="R175" s="200">
        <f aca="true" t="shared" si="2" ref="R175:R185">Q175*H175</f>
        <v>1.6696</v>
      </c>
      <c r="S175" s="200">
        <v>0</v>
      </c>
      <c r="T175" s="201">
        <f aca="true" t="shared" si="3" ref="T175:T185">S175*H175</f>
        <v>0</v>
      </c>
      <c r="AR175" s="23" t="s">
        <v>175</v>
      </c>
      <c r="AT175" s="23" t="s">
        <v>170</v>
      </c>
      <c r="AU175" s="23" t="s">
        <v>86</v>
      </c>
      <c r="AY175" s="23" t="s">
        <v>168</v>
      </c>
      <c r="BE175" s="202">
        <f aca="true" t="shared" si="4" ref="BE175:BE185">IF(N175="základní",J175,0)</f>
        <v>0</v>
      </c>
      <c r="BF175" s="202">
        <f aca="true" t="shared" si="5" ref="BF175:BF185">IF(N175="snížená",J175,0)</f>
        <v>0</v>
      </c>
      <c r="BG175" s="202">
        <f aca="true" t="shared" si="6" ref="BG175:BG185">IF(N175="zákl. přenesená",J175,0)</f>
        <v>0</v>
      </c>
      <c r="BH175" s="202">
        <f aca="true" t="shared" si="7" ref="BH175:BH185">IF(N175="sníž. přenesená",J175,0)</f>
        <v>0</v>
      </c>
      <c r="BI175" s="202">
        <f aca="true" t="shared" si="8" ref="BI175:BI185">IF(N175="nulová",J175,0)</f>
        <v>0</v>
      </c>
      <c r="BJ175" s="23" t="s">
        <v>24</v>
      </c>
      <c r="BK175" s="202">
        <f aca="true" t="shared" si="9" ref="BK175:BK185">ROUND(I175*H175,2)</f>
        <v>0</v>
      </c>
      <c r="BL175" s="23" t="s">
        <v>175</v>
      </c>
      <c r="BM175" s="23" t="s">
        <v>1915</v>
      </c>
    </row>
    <row r="176" spans="2:65" s="1" customFormat="1" ht="16.5" customHeight="1">
      <c r="B176" s="40"/>
      <c r="C176" s="238" t="s">
        <v>301</v>
      </c>
      <c r="D176" s="238" t="s">
        <v>270</v>
      </c>
      <c r="E176" s="239" t="s">
        <v>1916</v>
      </c>
      <c r="F176" s="240" t="s">
        <v>1917</v>
      </c>
      <c r="G176" s="241" t="s">
        <v>396</v>
      </c>
      <c r="H176" s="242">
        <v>11</v>
      </c>
      <c r="I176" s="243"/>
      <c r="J176" s="244">
        <f t="shared" si="0"/>
        <v>0</v>
      </c>
      <c r="K176" s="240" t="s">
        <v>22</v>
      </c>
      <c r="L176" s="245"/>
      <c r="M176" s="246" t="s">
        <v>22</v>
      </c>
      <c r="N176" s="247" t="s">
        <v>48</v>
      </c>
      <c r="O176" s="41"/>
      <c r="P176" s="200">
        <f t="shared" si="1"/>
        <v>0</v>
      </c>
      <c r="Q176" s="200">
        <v>0.00026</v>
      </c>
      <c r="R176" s="200">
        <f t="shared" si="2"/>
        <v>0.0028599999999999997</v>
      </c>
      <c r="S176" s="200">
        <v>0</v>
      </c>
      <c r="T176" s="201">
        <f t="shared" si="3"/>
        <v>0</v>
      </c>
      <c r="AR176" s="23" t="s">
        <v>214</v>
      </c>
      <c r="AT176" s="23" t="s">
        <v>270</v>
      </c>
      <c r="AU176" s="23" t="s">
        <v>86</v>
      </c>
      <c r="AY176" s="23" t="s">
        <v>168</v>
      </c>
      <c r="BE176" s="202">
        <f t="shared" si="4"/>
        <v>0</v>
      </c>
      <c r="BF176" s="202">
        <f t="shared" si="5"/>
        <v>0</v>
      </c>
      <c r="BG176" s="202">
        <f t="shared" si="6"/>
        <v>0</v>
      </c>
      <c r="BH176" s="202">
        <f t="shared" si="7"/>
        <v>0</v>
      </c>
      <c r="BI176" s="202">
        <f t="shared" si="8"/>
        <v>0</v>
      </c>
      <c r="BJ176" s="23" t="s">
        <v>24</v>
      </c>
      <c r="BK176" s="202">
        <f t="shared" si="9"/>
        <v>0</v>
      </c>
      <c r="BL176" s="23" t="s">
        <v>175</v>
      </c>
      <c r="BM176" s="23" t="s">
        <v>1918</v>
      </c>
    </row>
    <row r="177" spans="2:65" s="1" customFormat="1" ht="16.5" customHeight="1">
      <c r="B177" s="40"/>
      <c r="C177" s="238" t="s">
        <v>305</v>
      </c>
      <c r="D177" s="238" t="s">
        <v>270</v>
      </c>
      <c r="E177" s="239" t="s">
        <v>1919</v>
      </c>
      <c r="F177" s="240" t="s">
        <v>1920</v>
      </c>
      <c r="G177" s="241" t="s">
        <v>396</v>
      </c>
      <c r="H177" s="242">
        <v>11</v>
      </c>
      <c r="I177" s="243"/>
      <c r="J177" s="244">
        <f t="shared" si="0"/>
        <v>0</v>
      </c>
      <c r="K177" s="240" t="s">
        <v>174</v>
      </c>
      <c r="L177" s="245"/>
      <c r="M177" s="246" t="s">
        <v>22</v>
      </c>
      <c r="N177" s="247" t="s">
        <v>48</v>
      </c>
      <c r="O177" s="41"/>
      <c r="P177" s="200">
        <f t="shared" si="1"/>
        <v>0</v>
      </c>
      <c r="Q177" s="200">
        <v>0.00054</v>
      </c>
      <c r="R177" s="200">
        <f t="shared" si="2"/>
        <v>0.00594</v>
      </c>
      <c r="S177" s="200">
        <v>0</v>
      </c>
      <c r="T177" s="201">
        <f t="shared" si="3"/>
        <v>0</v>
      </c>
      <c r="AR177" s="23" t="s">
        <v>214</v>
      </c>
      <c r="AT177" s="23" t="s">
        <v>270</v>
      </c>
      <c r="AU177" s="23" t="s">
        <v>86</v>
      </c>
      <c r="AY177" s="23" t="s">
        <v>168</v>
      </c>
      <c r="BE177" s="202">
        <f t="shared" si="4"/>
        <v>0</v>
      </c>
      <c r="BF177" s="202">
        <f t="shared" si="5"/>
        <v>0</v>
      </c>
      <c r="BG177" s="202">
        <f t="shared" si="6"/>
        <v>0</v>
      </c>
      <c r="BH177" s="202">
        <f t="shared" si="7"/>
        <v>0</v>
      </c>
      <c r="BI177" s="202">
        <f t="shared" si="8"/>
        <v>0</v>
      </c>
      <c r="BJ177" s="23" t="s">
        <v>24</v>
      </c>
      <c r="BK177" s="202">
        <f t="shared" si="9"/>
        <v>0</v>
      </c>
      <c r="BL177" s="23" t="s">
        <v>175</v>
      </c>
      <c r="BM177" s="23" t="s">
        <v>1921</v>
      </c>
    </row>
    <row r="178" spans="2:65" s="1" customFormat="1" ht="16.5" customHeight="1">
      <c r="B178" s="40"/>
      <c r="C178" s="238" t="s">
        <v>311</v>
      </c>
      <c r="D178" s="238" t="s">
        <v>270</v>
      </c>
      <c r="E178" s="239" t="s">
        <v>1922</v>
      </c>
      <c r="F178" s="240" t="s">
        <v>1923</v>
      </c>
      <c r="G178" s="241" t="s">
        <v>396</v>
      </c>
      <c r="H178" s="242">
        <v>11</v>
      </c>
      <c r="I178" s="243"/>
      <c r="J178" s="244">
        <f t="shared" si="0"/>
        <v>0</v>
      </c>
      <c r="K178" s="240" t="s">
        <v>174</v>
      </c>
      <c r="L178" s="245"/>
      <c r="M178" s="246" t="s">
        <v>22</v>
      </c>
      <c r="N178" s="247" t="s">
        <v>48</v>
      </c>
      <c r="O178" s="41"/>
      <c r="P178" s="200">
        <f t="shared" si="1"/>
        <v>0</v>
      </c>
      <c r="Q178" s="200">
        <v>0.00088</v>
      </c>
      <c r="R178" s="200">
        <f t="shared" si="2"/>
        <v>0.009680000000000001</v>
      </c>
      <c r="S178" s="200">
        <v>0</v>
      </c>
      <c r="T178" s="201">
        <f t="shared" si="3"/>
        <v>0</v>
      </c>
      <c r="AR178" s="23" t="s">
        <v>214</v>
      </c>
      <c r="AT178" s="23" t="s">
        <v>270</v>
      </c>
      <c r="AU178" s="23" t="s">
        <v>86</v>
      </c>
      <c r="AY178" s="23" t="s">
        <v>168</v>
      </c>
      <c r="BE178" s="202">
        <f t="shared" si="4"/>
        <v>0</v>
      </c>
      <c r="BF178" s="202">
        <f t="shared" si="5"/>
        <v>0</v>
      </c>
      <c r="BG178" s="202">
        <f t="shared" si="6"/>
        <v>0</v>
      </c>
      <c r="BH178" s="202">
        <f t="shared" si="7"/>
        <v>0</v>
      </c>
      <c r="BI178" s="202">
        <f t="shared" si="8"/>
        <v>0</v>
      </c>
      <c r="BJ178" s="23" t="s">
        <v>24</v>
      </c>
      <c r="BK178" s="202">
        <f t="shared" si="9"/>
        <v>0</v>
      </c>
      <c r="BL178" s="23" t="s">
        <v>175</v>
      </c>
      <c r="BM178" s="23" t="s">
        <v>1924</v>
      </c>
    </row>
    <row r="179" spans="2:65" s="1" customFormat="1" ht="16.5" customHeight="1">
      <c r="B179" s="40"/>
      <c r="C179" s="238" t="s">
        <v>317</v>
      </c>
      <c r="D179" s="238" t="s">
        <v>270</v>
      </c>
      <c r="E179" s="239" t="s">
        <v>1925</v>
      </c>
      <c r="F179" s="240" t="s">
        <v>1926</v>
      </c>
      <c r="G179" s="241" t="s">
        <v>396</v>
      </c>
      <c r="H179" s="242">
        <v>3</v>
      </c>
      <c r="I179" s="243"/>
      <c r="J179" s="244">
        <f t="shared" si="0"/>
        <v>0</v>
      </c>
      <c r="K179" s="240" t="s">
        <v>174</v>
      </c>
      <c r="L179" s="245"/>
      <c r="M179" s="246" t="s">
        <v>22</v>
      </c>
      <c r="N179" s="247" t="s">
        <v>48</v>
      </c>
      <c r="O179" s="41"/>
      <c r="P179" s="200">
        <f t="shared" si="1"/>
        <v>0</v>
      </c>
      <c r="Q179" s="200">
        <v>0.00065</v>
      </c>
      <c r="R179" s="200">
        <f t="shared" si="2"/>
        <v>0.00195</v>
      </c>
      <c r="S179" s="200">
        <v>0</v>
      </c>
      <c r="T179" s="201">
        <f t="shared" si="3"/>
        <v>0</v>
      </c>
      <c r="AR179" s="23" t="s">
        <v>214</v>
      </c>
      <c r="AT179" s="23" t="s">
        <v>270</v>
      </c>
      <c r="AU179" s="23" t="s">
        <v>86</v>
      </c>
      <c r="AY179" s="23" t="s">
        <v>168</v>
      </c>
      <c r="BE179" s="202">
        <f t="shared" si="4"/>
        <v>0</v>
      </c>
      <c r="BF179" s="202">
        <f t="shared" si="5"/>
        <v>0</v>
      </c>
      <c r="BG179" s="202">
        <f t="shared" si="6"/>
        <v>0</v>
      </c>
      <c r="BH179" s="202">
        <f t="shared" si="7"/>
        <v>0</v>
      </c>
      <c r="BI179" s="202">
        <f t="shared" si="8"/>
        <v>0</v>
      </c>
      <c r="BJ179" s="23" t="s">
        <v>24</v>
      </c>
      <c r="BK179" s="202">
        <f t="shared" si="9"/>
        <v>0</v>
      </c>
      <c r="BL179" s="23" t="s">
        <v>175</v>
      </c>
      <c r="BM179" s="23" t="s">
        <v>1927</v>
      </c>
    </row>
    <row r="180" spans="2:65" s="1" customFormat="1" ht="16.5" customHeight="1">
      <c r="B180" s="40"/>
      <c r="C180" s="238" t="s">
        <v>323</v>
      </c>
      <c r="D180" s="238" t="s">
        <v>270</v>
      </c>
      <c r="E180" s="239" t="s">
        <v>1928</v>
      </c>
      <c r="F180" s="240" t="s">
        <v>1929</v>
      </c>
      <c r="G180" s="241" t="s">
        <v>396</v>
      </c>
      <c r="H180" s="242">
        <v>1</v>
      </c>
      <c r="I180" s="243"/>
      <c r="J180" s="244">
        <f t="shared" si="0"/>
        <v>0</v>
      </c>
      <c r="K180" s="240" t="s">
        <v>174</v>
      </c>
      <c r="L180" s="245"/>
      <c r="M180" s="246" t="s">
        <v>22</v>
      </c>
      <c r="N180" s="247" t="s">
        <v>48</v>
      </c>
      <c r="O180" s="41"/>
      <c r="P180" s="200">
        <f t="shared" si="1"/>
        <v>0</v>
      </c>
      <c r="Q180" s="200">
        <v>0.00064</v>
      </c>
      <c r="R180" s="200">
        <f t="shared" si="2"/>
        <v>0.00064</v>
      </c>
      <c r="S180" s="200">
        <v>0</v>
      </c>
      <c r="T180" s="201">
        <f t="shared" si="3"/>
        <v>0</v>
      </c>
      <c r="AR180" s="23" t="s">
        <v>214</v>
      </c>
      <c r="AT180" s="23" t="s">
        <v>270</v>
      </c>
      <c r="AU180" s="23" t="s">
        <v>86</v>
      </c>
      <c r="AY180" s="23" t="s">
        <v>168</v>
      </c>
      <c r="BE180" s="202">
        <f t="shared" si="4"/>
        <v>0</v>
      </c>
      <c r="BF180" s="202">
        <f t="shared" si="5"/>
        <v>0</v>
      </c>
      <c r="BG180" s="202">
        <f t="shared" si="6"/>
        <v>0</v>
      </c>
      <c r="BH180" s="202">
        <f t="shared" si="7"/>
        <v>0</v>
      </c>
      <c r="BI180" s="202">
        <f t="shared" si="8"/>
        <v>0</v>
      </c>
      <c r="BJ180" s="23" t="s">
        <v>24</v>
      </c>
      <c r="BK180" s="202">
        <f t="shared" si="9"/>
        <v>0</v>
      </c>
      <c r="BL180" s="23" t="s">
        <v>175</v>
      </c>
      <c r="BM180" s="23" t="s">
        <v>1930</v>
      </c>
    </row>
    <row r="181" spans="2:65" s="1" customFormat="1" ht="25.5" customHeight="1">
      <c r="B181" s="40"/>
      <c r="C181" s="238" t="s">
        <v>330</v>
      </c>
      <c r="D181" s="238" t="s">
        <v>270</v>
      </c>
      <c r="E181" s="239" t="s">
        <v>1931</v>
      </c>
      <c r="F181" s="240" t="s">
        <v>1932</v>
      </c>
      <c r="G181" s="241" t="s">
        <v>396</v>
      </c>
      <c r="H181" s="242">
        <v>1</v>
      </c>
      <c r="I181" s="243"/>
      <c r="J181" s="244">
        <f t="shared" si="0"/>
        <v>0</v>
      </c>
      <c r="K181" s="240" t="s">
        <v>174</v>
      </c>
      <c r="L181" s="245"/>
      <c r="M181" s="246" t="s">
        <v>22</v>
      </c>
      <c r="N181" s="247" t="s">
        <v>48</v>
      </c>
      <c r="O181" s="41"/>
      <c r="P181" s="200">
        <f t="shared" si="1"/>
        <v>0</v>
      </c>
      <c r="Q181" s="200">
        <v>0.01</v>
      </c>
      <c r="R181" s="200">
        <f t="shared" si="2"/>
        <v>0.01</v>
      </c>
      <c r="S181" s="200">
        <v>0</v>
      </c>
      <c r="T181" s="201">
        <f t="shared" si="3"/>
        <v>0</v>
      </c>
      <c r="AR181" s="23" t="s">
        <v>214</v>
      </c>
      <c r="AT181" s="23" t="s">
        <v>270</v>
      </c>
      <c r="AU181" s="23" t="s">
        <v>86</v>
      </c>
      <c r="AY181" s="23" t="s">
        <v>168</v>
      </c>
      <c r="BE181" s="202">
        <f t="shared" si="4"/>
        <v>0</v>
      </c>
      <c r="BF181" s="202">
        <f t="shared" si="5"/>
        <v>0</v>
      </c>
      <c r="BG181" s="202">
        <f t="shared" si="6"/>
        <v>0</v>
      </c>
      <c r="BH181" s="202">
        <f t="shared" si="7"/>
        <v>0</v>
      </c>
      <c r="BI181" s="202">
        <f t="shared" si="8"/>
        <v>0</v>
      </c>
      <c r="BJ181" s="23" t="s">
        <v>24</v>
      </c>
      <c r="BK181" s="202">
        <f t="shared" si="9"/>
        <v>0</v>
      </c>
      <c r="BL181" s="23" t="s">
        <v>175</v>
      </c>
      <c r="BM181" s="23" t="s">
        <v>1933</v>
      </c>
    </row>
    <row r="182" spans="2:65" s="1" customFormat="1" ht="16.5" customHeight="1">
      <c r="B182" s="40"/>
      <c r="C182" s="238" t="s">
        <v>334</v>
      </c>
      <c r="D182" s="238" t="s">
        <v>270</v>
      </c>
      <c r="E182" s="239" t="s">
        <v>1934</v>
      </c>
      <c r="F182" s="240" t="s">
        <v>1935</v>
      </c>
      <c r="G182" s="241" t="s">
        <v>396</v>
      </c>
      <c r="H182" s="242">
        <v>11</v>
      </c>
      <c r="I182" s="243"/>
      <c r="J182" s="244">
        <f t="shared" si="0"/>
        <v>0</v>
      </c>
      <c r="K182" s="240" t="s">
        <v>22</v>
      </c>
      <c r="L182" s="245"/>
      <c r="M182" s="246" t="s">
        <v>22</v>
      </c>
      <c r="N182" s="247" t="s">
        <v>48</v>
      </c>
      <c r="O182" s="41"/>
      <c r="P182" s="200">
        <f t="shared" si="1"/>
        <v>0</v>
      </c>
      <c r="Q182" s="200">
        <v>0.00048</v>
      </c>
      <c r="R182" s="200">
        <f t="shared" si="2"/>
        <v>0.00528</v>
      </c>
      <c r="S182" s="200">
        <v>0</v>
      </c>
      <c r="T182" s="201">
        <f t="shared" si="3"/>
        <v>0</v>
      </c>
      <c r="AR182" s="23" t="s">
        <v>214</v>
      </c>
      <c r="AT182" s="23" t="s">
        <v>270</v>
      </c>
      <c r="AU182" s="23" t="s">
        <v>86</v>
      </c>
      <c r="AY182" s="23" t="s">
        <v>168</v>
      </c>
      <c r="BE182" s="202">
        <f t="shared" si="4"/>
        <v>0</v>
      </c>
      <c r="BF182" s="202">
        <f t="shared" si="5"/>
        <v>0</v>
      </c>
      <c r="BG182" s="202">
        <f t="shared" si="6"/>
        <v>0</v>
      </c>
      <c r="BH182" s="202">
        <f t="shared" si="7"/>
        <v>0</v>
      </c>
      <c r="BI182" s="202">
        <f t="shared" si="8"/>
        <v>0</v>
      </c>
      <c r="BJ182" s="23" t="s">
        <v>24</v>
      </c>
      <c r="BK182" s="202">
        <f t="shared" si="9"/>
        <v>0</v>
      </c>
      <c r="BL182" s="23" t="s">
        <v>175</v>
      </c>
      <c r="BM182" s="23" t="s">
        <v>1936</v>
      </c>
    </row>
    <row r="183" spans="2:65" s="1" customFormat="1" ht="16.5" customHeight="1">
      <c r="B183" s="40"/>
      <c r="C183" s="238" t="s">
        <v>342</v>
      </c>
      <c r="D183" s="238" t="s">
        <v>270</v>
      </c>
      <c r="E183" s="239" t="s">
        <v>1937</v>
      </c>
      <c r="F183" s="240" t="s">
        <v>1938</v>
      </c>
      <c r="G183" s="241" t="s">
        <v>396</v>
      </c>
      <c r="H183" s="242">
        <v>11</v>
      </c>
      <c r="I183" s="243"/>
      <c r="J183" s="244">
        <f t="shared" si="0"/>
        <v>0</v>
      </c>
      <c r="K183" s="240" t="s">
        <v>174</v>
      </c>
      <c r="L183" s="245"/>
      <c r="M183" s="246" t="s">
        <v>22</v>
      </c>
      <c r="N183" s="247" t="s">
        <v>48</v>
      </c>
      <c r="O183" s="41"/>
      <c r="P183" s="200">
        <f t="shared" si="1"/>
        <v>0</v>
      </c>
      <c r="Q183" s="200">
        <v>0.0004</v>
      </c>
      <c r="R183" s="200">
        <f t="shared" si="2"/>
        <v>0.0044</v>
      </c>
      <c r="S183" s="200">
        <v>0</v>
      </c>
      <c r="T183" s="201">
        <f t="shared" si="3"/>
        <v>0</v>
      </c>
      <c r="AR183" s="23" t="s">
        <v>214</v>
      </c>
      <c r="AT183" s="23" t="s">
        <v>270</v>
      </c>
      <c r="AU183" s="23" t="s">
        <v>86</v>
      </c>
      <c r="AY183" s="23" t="s">
        <v>168</v>
      </c>
      <c r="BE183" s="202">
        <f t="shared" si="4"/>
        <v>0</v>
      </c>
      <c r="BF183" s="202">
        <f t="shared" si="5"/>
        <v>0</v>
      </c>
      <c r="BG183" s="202">
        <f t="shared" si="6"/>
        <v>0</v>
      </c>
      <c r="BH183" s="202">
        <f t="shared" si="7"/>
        <v>0</v>
      </c>
      <c r="BI183" s="202">
        <f t="shared" si="8"/>
        <v>0</v>
      </c>
      <c r="BJ183" s="23" t="s">
        <v>24</v>
      </c>
      <c r="BK183" s="202">
        <f t="shared" si="9"/>
        <v>0</v>
      </c>
      <c r="BL183" s="23" t="s">
        <v>175</v>
      </c>
      <c r="BM183" s="23" t="s">
        <v>1939</v>
      </c>
    </row>
    <row r="184" spans="2:65" s="1" customFormat="1" ht="16.5" customHeight="1">
      <c r="B184" s="40"/>
      <c r="C184" s="238" t="s">
        <v>347</v>
      </c>
      <c r="D184" s="238" t="s">
        <v>270</v>
      </c>
      <c r="E184" s="239" t="s">
        <v>1940</v>
      </c>
      <c r="F184" s="240" t="s">
        <v>1941</v>
      </c>
      <c r="G184" s="241" t="s">
        <v>396</v>
      </c>
      <c r="H184" s="242">
        <v>8</v>
      </c>
      <c r="I184" s="243"/>
      <c r="J184" s="244">
        <f t="shared" si="0"/>
        <v>0</v>
      </c>
      <c r="K184" s="240" t="s">
        <v>22</v>
      </c>
      <c r="L184" s="245"/>
      <c r="M184" s="246" t="s">
        <v>22</v>
      </c>
      <c r="N184" s="247" t="s">
        <v>48</v>
      </c>
      <c r="O184" s="41"/>
      <c r="P184" s="200">
        <f t="shared" si="1"/>
        <v>0</v>
      </c>
      <c r="Q184" s="200">
        <v>0.00058</v>
      </c>
      <c r="R184" s="200">
        <f t="shared" si="2"/>
        <v>0.00464</v>
      </c>
      <c r="S184" s="200">
        <v>0</v>
      </c>
      <c r="T184" s="201">
        <f t="shared" si="3"/>
        <v>0</v>
      </c>
      <c r="AR184" s="23" t="s">
        <v>214</v>
      </c>
      <c r="AT184" s="23" t="s">
        <v>270</v>
      </c>
      <c r="AU184" s="23" t="s">
        <v>86</v>
      </c>
      <c r="AY184" s="23" t="s">
        <v>168</v>
      </c>
      <c r="BE184" s="202">
        <f t="shared" si="4"/>
        <v>0</v>
      </c>
      <c r="BF184" s="202">
        <f t="shared" si="5"/>
        <v>0</v>
      </c>
      <c r="BG184" s="202">
        <f t="shared" si="6"/>
        <v>0</v>
      </c>
      <c r="BH184" s="202">
        <f t="shared" si="7"/>
        <v>0</v>
      </c>
      <c r="BI184" s="202">
        <f t="shared" si="8"/>
        <v>0</v>
      </c>
      <c r="BJ184" s="23" t="s">
        <v>24</v>
      </c>
      <c r="BK184" s="202">
        <f t="shared" si="9"/>
        <v>0</v>
      </c>
      <c r="BL184" s="23" t="s">
        <v>175</v>
      </c>
      <c r="BM184" s="23" t="s">
        <v>1942</v>
      </c>
    </row>
    <row r="185" spans="2:65" s="1" customFormat="1" ht="16.5" customHeight="1">
      <c r="B185" s="40"/>
      <c r="C185" s="191" t="s">
        <v>352</v>
      </c>
      <c r="D185" s="191" t="s">
        <v>170</v>
      </c>
      <c r="E185" s="192" t="s">
        <v>389</v>
      </c>
      <c r="F185" s="193" t="s">
        <v>1943</v>
      </c>
      <c r="G185" s="194" t="s">
        <v>294</v>
      </c>
      <c r="H185" s="195">
        <v>67.2</v>
      </c>
      <c r="I185" s="196"/>
      <c r="J185" s="197">
        <f t="shared" si="0"/>
        <v>0</v>
      </c>
      <c r="K185" s="193" t="s">
        <v>174</v>
      </c>
      <c r="L185" s="60"/>
      <c r="M185" s="198" t="s">
        <v>22</v>
      </c>
      <c r="N185" s="199" t="s">
        <v>48</v>
      </c>
      <c r="O185" s="41"/>
      <c r="P185" s="200">
        <f t="shared" si="1"/>
        <v>0</v>
      </c>
      <c r="Q185" s="200">
        <v>0.0033</v>
      </c>
      <c r="R185" s="200">
        <f t="shared" si="2"/>
        <v>0.22176</v>
      </c>
      <c r="S185" s="200">
        <v>0</v>
      </c>
      <c r="T185" s="201">
        <f t="shared" si="3"/>
        <v>0</v>
      </c>
      <c r="AR185" s="23" t="s">
        <v>175</v>
      </c>
      <c r="AT185" s="23" t="s">
        <v>170</v>
      </c>
      <c r="AU185" s="23" t="s">
        <v>86</v>
      </c>
      <c r="AY185" s="23" t="s">
        <v>168</v>
      </c>
      <c r="BE185" s="202">
        <f t="shared" si="4"/>
        <v>0</v>
      </c>
      <c r="BF185" s="202">
        <f t="shared" si="5"/>
        <v>0</v>
      </c>
      <c r="BG185" s="202">
        <f t="shared" si="6"/>
        <v>0</v>
      </c>
      <c r="BH185" s="202">
        <f t="shared" si="7"/>
        <v>0</v>
      </c>
      <c r="BI185" s="202">
        <f t="shared" si="8"/>
        <v>0</v>
      </c>
      <c r="BJ185" s="23" t="s">
        <v>24</v>
      </c>
      <c r="BK185" s="202">
        <f t="shared" si="9"/>
        <v>0</v>
      </c>
      <c r="BL185" s="23" t="s">
        <v>175</v>
      </c>
      <c r="BM185" s="23" t="s">
        <v>1944</v>
      </c>
    </row>
    <row r="186" spans="2:51" s="11" customFormat="1" ht="13.5">
      <c r="B186" s="206"/>
      <c r="C186" s="207"/>
      <c r="D186" s="203" t="s">
        <v>179</v>
      </c>
      <c r="E186" s="208" t="s">
        <v>22</v>
      </c>
      <c r="F186" s="209" t="s">
        <v>1945</v>
      </c>
      <c r="G186" s="207"/>
      <c r="H186" s="210">
        <v>67.2</v>
      </c>
      <c r="I186" s="211"/>
      <c r="J186" s="207"/>
      <c r="K186" s="207"/>
      <c r="L186" s="212"/>
      <c r="M186" s="213"/>
      <c r="N186" s="214"/>
      <c r="O186" s="214"/>
      <c r="P186" s="214"/>
      <c r="Q186" s="214"/>
      <c r="R186" s="214"/>
      <c r="S186" s="214"/>
      <c r="T186" s="215"/>
      <c r="AT186" s="216" t="s">
        <v>179</v>
      </c>
      <c r="AU186" s="216" t="s">
        <v>86</v>
      </c>
      <c r="AV186" s="11" t="s">
        <v>86</v>
      </c>
      <c r="AW186" s="11" t="s">
        <v>41</v>
      </c>
      <c r="AX186" s="11" t="s">
        <v>77</v>
      </c>
      <c r="AY186" s="216" t="s">
        <v>168</v>
      </c>
    </row>
    <row r="187" spans="2:51" s="11" customFormat="1" ht="13.5">
      <c r="B187" s="206"/>
      <c r="C187" s="207"/>
      <c r="D187" s="203" t="s">
        <v>179</v>
      </c>
      <c r="E187" s="208" t="s">
        <v>22</v>
      </c>
      <c r="F187" s="209" t="s">
        <v>22</v>
      </c>
      <c r="G187" s="207"/>
      <c r="H187" s="210">
        <v>0</v>
      </c>
      <c r="I187" s="211"/>
      <c r="J187" s="207"/>
      <c r="K187" s="207"/>
      <c r="L187" s="212"/>
      <c r="M187" s="213"/>
      <c r="N187" s="214"/>
      <c r="O187" s="214"/>
      <c r="P187" s="214"/>
      <c r="Q187" s="214"/>
      <c r="R187" s="214"/>
      <c r="S187" s="214"/>
      <c r="T187" s="215"/>
      <c r="AT187" s="216" t="s">
        <v>179</v>
      </c>
      <c r="AU187" s="216" t="s">
        <v>86</v>
      </c>
      <c r="AV187" s="11" t="s">
        <v>86</v>
      </c>
      <c r="AW187" s="11" t="s">
        <v>41</v>
      </c>
      <c r="AX187" s="11" t="s">
        <v>77</v>
      </c>
      <c r="AY187" s="216" t="s">
        <v>168</v>
      </c>
    </row>
    <row r="188" spans="2:51" s="11" customFormat="1" ht="13.5">
      <c r="B188" s="206"/>
      <c r="C188" s="207"/>
      <c r="D188" s="203" t="s">
        <v>179</v>
      </c>
      <c r="E188" s="208" t="s">
        <v>22</v>
      </c>
      <c r="F188" s="209" t="s">
        <v>22</v>
      </c>
      <c r="G188" s="207"/>
      <c r="H188" s="210">
        <v>0</v>
      </c>
      <c r="I188" s="211"/>
      <c r="J188" s="207"/>
      <c r="K188" s="207"/>
      <c r="L188" s="212"/>
      <c r="M188" s="213"/>
      <c r="N188" s="214"/>
      <c r="O188" s="214"/>
      <c r="P188" s="214"/>
      <c r="Q188" s="214"/>
      <c r="R188" s="214"/>
      <c r="S188" s="214"/>
      <c r="T188" s="215"/>
      <c r="AT188" s="216" t="s">
        <v>179</v>
      </c>
      <c r="AU188" s="216" t="s">
        <v>86</v>
      </c>
      <c r="AV188" s="11" t="s">
        <v>86</v>
      </c>
      <c r="AW188" s="11" t="s">
        <v>41</v>
      </c>
      <c r="AX188" s="11" t="s">
        <v>77</v>
      </c>
      <c r="AY188" s="216" t="s">
        <v>168</v>
      </c>
    </row>
    <row r="189" spans="2:51" s="11" customFormat="1" ht="13.5">
      <c r="B189" s="206"/>
      <c r="C189" s="207"/>
      <c r="D189" s="203" t="s">
        <v>179</v>
      </c>
      <c r="E189" s="208" t="s">
        <v>22</v>
      </c>
      <c r="F189" s="209" t="s">
        <v>22</v>
      </c>
      <c r="G189" s="207"/>
      <c r="H189" s="210">
        <v>0</v>
      </c>
      <c r="I189" s="211"/>
      <c r="J189" s="207"/>
      <c r="K189" s="207"/>
      <c r="L189" s="212"/>
      <c r="M189" s="213"/>
      <c r="N189" s="214"/>
      <c r="O189" s="214"/>
      <c r="P189" s="214"/>
      <c r="Q189" s="214"/>
      <c r="R189" s="214"/>
      <c r="S189" s="214"/>
      <c r="T189" s="215"/>
      <c r="AT189" s="216" t="s">
        <v>179</v>
      </c>
      <c r="AU189" s="216" t="s">
        <v>86</v>
      </c>
      <c r="AV189" s="11" t="s">
        <v>86</v>
      </c>
      <c r="AW189" s="11" t="s">
        <v>41</v>
      </c>
      <c r="AX189" s="11" t="s">
        <v>77</v>
      </c>
      <c r="AY189" s="216" t="s">
        <v>168</v>
      </c>
    </row>
    <row r="190" spans="2:51" s="13" customFormat="1" ht="13.5">
      <c r="B190" s="227"/>
      <c r="C190" s="228"/>
      <c r="D190" s="203" t="s">
        <v>179</v>
      </c>
      <c r="E190" s="229" t="s">
        <v>22</v>
      </c>
      <c r="F190" s="230" t="s">
        <v>182</v>
      </c>
      <c r="G190" s="228"/>
      <c r="H190" s="231">
        <v>67.2</v>
      </c>
      <c r="I190" s="232"/>
      <c r="J190" s="228"/>
      <c r="K190" s="228"/>
      <c r="L190" s="233"/>
      <c r="M190" s="234"/>
      <c r="N190" s="235"/>
      <c r="O190" s="235"/>
      <c r="P190" s="235"/>
      <c r="Q190" s="235"/>
      <c r="R190" s="235"/>
      <c r="S190" s="235"/>
      <c r="T190" s="236"/>
      <c r="AT190" s="237" t="s">
        <v>179</v>
      </c>
      <c r="AU190" s="237" t="s">
        <v>86</v>
      </c>
      <c r="AV190" s="13" t="s">
        <v>175</v>
      </c>
      <c r="AW190" s="13" t="s">
        <v>41</v>
      </c>
      <c r="AX190" s="13" t="s">
        <v>24</v>
      </c>
      <c r="AY190" s="237" t="s">
        <v>168</v>
      </c>
    </row>
    <row r="191" spans="2:65" s="1" customFormat="1" ht="25.5" customHeight="1">
      <c r="B191" s="40"/>
      <c r="C191" s="191" t="s">
        <v>358</v>
      </c>
      <c r="D191" s="191" t="s">
        <v>170</v>
      </c>
      <c r="E191" s="192" t="s">
        <v>1946</v>
      </c>
      <c r="F191" s="193" t="s">
        <v>1947</v>
      </c>
      <c r="G191" s="194" t="s">
        <v>396</v>
      </c>
      <c r="H191" s="195">
        <v>11</v>
      </c>
      <c r="I191" s="196"/>
      <c r="J191" s="197">
        <f>ROUND(I191*H191,2)</f>
        <v>0</v>
      </c>
      <c r="K191" s="193" t="s">
        <v>22</v>
      </c>
      <c r="L191" s="60"/>
      <c r="M191" s="198" t="s">
        <v>22</v>
      </c>
      <c r="N191" s="199" t="s">
        <v>48</v>
      </c>
      <c r="O191" s="41"/>
      <c r="P191" s="200">
        <f>O191*H191</f>
        <v>0</v>
      </c>
      <c r="Q191" s="200">
        <v>0</v>
      </c>
      <c r="R191" s="200">
        <f>Q191*H191</f>
        <v>0</v>
      </c>
      <c r="S191" s="200">
        <v>0</v>
      </c>
      <c r="T191" s="201">
        <f>S191*H191</f>
        <v>0</v>
      </c>
      <c r="AR191" s="23" t="s">
        <v>175</v>
      </c>
      <c r="AT191" s="23" t="s">
        <v>170</v>
      </c>
      <c r="AU191" s="23" t="s">
        <v>86</v>
      </c>
      <c r="AY191" s="23" t="s">
        <v>168</v>
      </c>
      <c r="BE191" s="202">
        <f>IF(N191="základní",J191,0)</f>
        <v>0</v>
      </c>
      <c r="BF191" s="202">
        <f>IF(N191="snížená",J191,0)</f>
        <v>0</v>
      </c>
      <c r="BG191" s="202">
        <f>IF(N191="zákl. přenesená",J191,0)</f>
        <v>0</v>
      </c>
      <c r="BH191" s="202">
        <f>IF(N191="sníž. přenesená",J191,0)</f>
        <v>0</v>
      </c>
      <c r="BI191" s="202">
        <f>IF(N191="nulová",J191,0)</f>
        <v>0</v>
      </c>
      <c r="BJ191" s="23" t="s">
        <v>24</v>
      </c>
      <c r="BK191" s="202">
        <f>ROUND(I191*H191,2)</f>
        <v>0</v>
      </c>
      <c r="BL191" s="23" t="s">
        <v>175</v>
      </c>
      <c r="BM191" s="23" t="s">
        <v>1948</v>
      </c>
    </row>
    <row r="192" spans="2:51" s="11" customFormat="1" ht="13.5">
      <c r="B192" s="206"/>
      <c r="C192" s="207"/>
      <c r="D192" s="203" t="s">
        <v>179</v>
      </c>
      <c r="E192" s="208" t="s">
        <v>22</v>
      </c>
      <c r="F192" s="209" t="s">
        <v>232</v>
      </c>
      <c r="G192" s="207"/>
      <c r="H192" s="210">
        <v>11</v>
      </c>
      <c r="I192" s="211"/>
      <c r="J192" s="207"/>
      <c r="K192" s="207"/>
      <c r="L192" s="212"/>
      <c r="M192" s="213"/>
      <c r="N192" s="214"/>
      <c r="O192" s="214"/>
      <c r="P192" s="214"/>
      <c r="Q192" s="214"/>
      <c r="R192" s="214"/>
      <c r="S192" s="214"/>
      <c r="T192" s="215"/>
      <c r="AT192" s="216" t="s">
        <v>179</v>
      </c>
      <c r="AU192" s="216" t="s">
        <v>86</v>
      </c>
      <c r="AV192" s="11" t="s">
        <v>86</v>
      </c>
      <c r="AW192" s="11" t="s">
        <v>41</v>
      </c>
      <c r="AX192" s="11" t="s">
        <v>77</v>
      </c>
      <c r="AY192" s="216" t="s">
        <v>168</v>
      </c>
    </row>
    <row r="193" spans="2:51" s="13" customFormat="1" ht="13.5">
      <c r="B193" s="227"/>
      <c r="C193" s="228"/>
      <c r="D193" s="203" t="s">
        <v>179</v>
      </c>
      <c r="E193" s="229" t="s">
        <v>22</v>
      </c>
      <c r="F193" s="230" t="s">
        <v>182</v>
      </c>
      <c r="G193" s="228"/>
      <c r="H193" s="231">
        <v>11</v>
      </c>
      <c r="I193" s="232"/>
      <c r="J193" s="228"/>
      <c r="K193" s="228"/>
      <c r="L193" s="233"/>
      <c r="M193" s="234"/>
      <c r="N193" s="235"/>
      <c r="O193" s="235"/>
      <c r="P193" s="235"/>
      <c r="Q193" s="235"/>
      <c r="R193" s="235"/>
      <c r="S193" s="235"/>
      <c r="T193" s="236"/>
      <c r="AT193" s="237" t="s">
        <v>179</v>
      </c>
      <c r="AU193" s="237" t="s">
        <v>86</v>
      </c>
      <c r="AV193" s="13" t="s">
        <v>175</v>
      </c>
      <c r="AW193" s="13" t="s">
        <v>41</v>
      </c>
      <c r="AX193" s="13" t="s">
        <v>24</v>
      </c>
      <c r="AY193" s="237" t="s">
        <v>168</v>
      </c>
    </row>
    <row r="194" spans="2:65" s="1" customFormat="1" ht="16.5" customHeight="1">
      <c r="B194" s="40"/>
      <c r="C194" s="191" t="s">
        <v>315</v>
      </c>
      <c r="D194" s="191" t="s">
        <v>170</v>
      </c>
      <c r="E194" s="192" t="s">
        <v>1949</v>
      </c>
      <c r="F194" s="193" t="s">
        <v>1950</v>
      </c>
      <c r="G194" s="194" t="s">
        <v>396</v>
      </c>
      <c r="H194" s="195">
        <v>59</v>
      </c>
      <c r="I194" s="196"/>
      <c r="J194" s="197">
        <f>ROUND(I194*H194,2)</f>
        <v>0</v>
      </c>
      <c r="K194" s="193" t="s">
        <v>174</v>
      </c>
      <c r="L194" s="60"/>
      <c r="M194" s="198" t="s">
        <v>22</v>
      </c>
      <c r="N194" s="199" t="s">
        <v>48</v>
      </c>
      <c r="O194" s="41"/>
      <c r="P194" s="200">
        <f>O194*H194</f>
        <v>0</v>
      </c>
      <c r="Q194" s="200">
        <v>0</v>
      </c>
      <c r="R194" s="200">
        <f>Q194*H194</f>
        <v>0</v>
      </c>
      <c r="S194" s="200">
        <v>0</v>
      </c>
      <c r="T194" s="201">
        <f>S194*H194</f>
        <v>0</v>
      </c>
      <c r="AR194" s="23" t="s">
        <v>175</v>
      </c>
      <c r="AT194" s="23" t="s">
        <v>170</v>
      </c>
      <c r="AU194" s="23" t="s">
        <v>86</v>
      </c>
      <c r="AY194" s="23" t="s">
        <v>168</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175</v>
      </c>
      <c r="BM194" s="23" t="s">
        <v>1951</v>
      </c>
    </row>
    <row r="195" spans="2:51" s="11" customFormat="1" ht="13.5">
      <c r="B195" s="206"/>
      <c r="C195" s="207"/>
      <c r="D195" s="203" t="s">
        <v>179</v>
      </c>
      <c r="E195" s="208" t="s">
        <v>22</v>
      </c>
      <c r="F195" s="209" t="s">
        <v>22</v>
      </c>
      <c r="G195" s="207"/>
      <c r="H195" s="210">
        <v>0</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51" s="11" customFormat="1" ht="13.5">
      <c r="B196" s="206"/>
      <c r="C196" s="207"/>
      <c r="D196" s="203" t="s">
        <v>179</v>
      </c>
      <c r="E196" s="208" t="s">
        <v>22</v>
      </c>
      <c r="F196" s="209" t="s">
        <v>22</v>
      </c>
      <c r="G196" s="207"/>
      <c r="H196" s="210">
        <v>0</v>
      </c>
      <c r="I196" s="211"/>
      <c r="J196" s="207"/>
      <c r="K196" s="207"/>
      <c r="L196" s="212"/>
      <c r="M196" s="213"/>
      <c r="N196" s="214"/>
      <c r="O196" s="214"/>
      <c r="P196" s="214"/>
      <c r="Q196" s="214"/>
      <c r="R196" s="214"/>
      <c r="S196" s="214"/>
      <c r="T196" s="215"/>
      <c r="AT196" s="216" t="s">
        <v>179</v>
      </c>
      <c r="AU196" s="216" t="s">
        <v>86</v>
      </c>
      <c r="AV196" s="11" t="s">
        <v>86</v>
      </c>
      <c r="AW196" s="11" t="s">
        <v>41</v>
      </c>
      <c r="AX196" s="11" t="s">
        <v>77</v>
      </c>
      <c r="AY196" s="216" t="s">
        <v>168</v>
      </c>
    </row>
    <row r="197" spans="2:51" s="11" customFormat="1" ht="13.5">
      <c r="B197" s="206"/>
      <c r="C197" s="207"/>
      <c r="D197" s="203" t="s">
        <v>179</v>
      </c>
      <c r="E197" s="208" t="s">
        <v>22</v>
      </c>
      <c r="F197" s="209" t="s">
        <v>458</v>
      </c>
      <c r="G197" s="207"/>
      <c r="H197" s="210">
        <v>59</v>
      </c>
      <c r="I197" s="211"/>
      <c r="J197" s="207"/>
      <c r="K197" s="207"/>
      <c r="L197" s="212"/>
      <c r="M197" s="213"/>
      <c r="N197" s="214"/>
      <c r="O197" s="214"/>
      <c r="P197" s="214"/>
      <c r="Q197" s="214"/>
      <c r="R197" s="214"/>
      <c r="S197" s="214"/>
      <c r="T197" s="215"/>
      <c r="AT197" s="216" t="s">
        <v>179</v>
      </c>
      <c r="AU197" s="216" t="s">
        <v>86</v>
      </c>
      <c r="AV197" s="11" t="s">
        <v>86</v>
      </c>
      <c r="AW197" s="11" t="s">
        <v>41</v>
      </c>
      <c r="AX197" s="11" t="s">
        <v>77</v>
      </c>
      <c r="AY197" s="216" t="s">
        <v>168</v>
      </c>
    </row>
    <row r="198" spans="2:51" s="12" customFormat="1" ht="13.5">
      <c r="B198" s="217"/>
      <c r="C198" s="218"/>
      <c r="D198" s="203" t="s">
        <v>179</v>
      </c>
      <c r="E198" s="219" t="s">
        <v>22</v>
      </c>
      <c r="F198" s="220" t="s">
        <v>1952</v>
      </c>
      <c r="G198" s="218"/>
      <c r="H198" s="219" t="s">
        <v>22</v>
      </c>
      <c r="I198" s="221"/>
      <c r="J198" s="218"/>
      <c r="K198" s="218"/>
      <c r="L198" s="222"/>
      <c r="M198" s="223"/>
      <c r="N198" s="224"/>
      <c r="O198" s="224"/>
      <c r="P198" s="224"/>
      <c r="Q198" s="224"/>
      <c r="R198" s="224"/>
      <c r="S198" s="224"/>
      <c r="T198" s="225"/>
      <c r="AT198" s="226" t="s">
        <v>179</v>
      </c>
      <c r="AU198" s="226" t="s">
        <v>86</v>
      </c>
      <c r="AV198" s="12" t="s">
        <v>24</v>
      </c>
      <c r="AW198" s="12" t="s">
        <v>41</v>
      </c>
      <c r="AX198" s="12" t="s">
        <v>77</v>
      </c>
      <c r="AY198" s="226" t="s">
        <v>168</v>
      </c>
    </row>
    <row r="199" spans="2:51" s="11" customFormat="1" ht="13.5">
      <c r="B199" s="206"/>
      <c r="C199" s="207"/>
      <c r="D199" s="203" t="s">
        <v>179</v>
      </c>
      <c r="E199" s="208" t="s">
        <v>22</v>
      </c>
      <c r="F199" s="209" t="s">
        <v>22</v>
      </c>
      <c r="G199" s="207"/>
      <c r="H199" s="210">
        <v>0</v>
      </c>
      <c r="I199" s="211"/>
      <c r="J199" s="207"/>
      <c r="K199" s="207"/>
      <c r="L199" s="212"/>
      <c r="M199" s="213"/>
      <c r="N199" s="214"/>
      <c r="O199" s="214"/>
      <c r="P199" s="214"/>
      <c r="Q199" s="214"/>
      <c r="R199" s="214"/>
      <c r="S199" s="214"/>
      <c r="T199" s="215"/>
      <c r="AT199" s="216" t="s">
        <v>179</v>
      </c>
      <c r="AU199" s="216" t="s">
        <v>86</v>
      </c>
      <c r="AV199" s="11" t="s">
        <v>86</v>
      </c>
      <c r="AW199" s="11" t="s">
        <v>41</v>
      </c>
      <c r="AX199" s="11" t="s">
        <v>77</v>
      </c>
      <c r="AY199" s="216" t="s">
        <v>168</v>
      </c>
    </row>
    <row r="200" spans="2:51" s="11" customFormat="1" ht="13.5">
      <c r="B200" s="206"/>
      <c r="C200" s="207"/>
      <c r="D200" s="203" t="s">
        <v>179</v>
      </c>
      <c r="E200" s="208" t="s">
        <v>22</v>
      </c>
      <c r="F200" s="209" t="s">
        <v>22</v>
      </c>
      <c r="G200" s="207"/>
      <c r="H200" s="210">
        <v>0</v>
      </c>
      <c r="I200" s="211"/>
      <c r="J200" s="207"/>
      <c r="K200" s="207"/>
      <c r="L200" s="212"/>
      <c r="M200" s="213"/>
      <c r="N200" s="214"/>
      <c r="O200" s="214"/>
      <c r="P200" s="214"/>
      <c r="Q200" s="214"/>
      <c r="R200" s="214"/>
      <c r="S200" s="214"/>
      <c r="T200" s="215"/>
      <c r="AT200" s="216" t="s">
        <v>179</v>
      </c>
      <c r="AU200" s="216" t="s">
        <v>86</v>
      </c>
      <c r="AV200" s="11" t="s">
        <v>86</v>
      </c>
      <c r="AW200" s="11" t="s">
        <v>41</v>
      </c>
      <c r="AX200" s="11" t="s">
        <v>77</v>
      </c>
      <c r="AY200" s="216" t="s">
        <v>168</v>
      </c>
    </row>
    <row r="201" spans="2:51" s="13" customFormat="1" ht="13.5">
      <c r="B201" s="227"/>
      <c r="C201" s="228"/>
      <c r="D201" s="203" t="s">
        <v>179</v>
      </c>
      <c r="E201" s="229" t="s">
        <v>22</v>
      </c>
      <c r="F201" s="230" t="s">
        <v>182</v>
      </c>
      <c r="G201" s="228"/>
      <c r="H201" s="231">
        <v>59</v>
      </c>
      <c r="I201" s="232"/>
      <c r="J201" s="228"/>
      <c r="K201" s="228"/>
      <c r="L201" s="233"/>
      <c r="M201" s="234"/>
      <c r="N201" s="235"/>
      <c r="O201" s="235"/>
      <c r="P201" s="235"/>
      <c r="Q201" s="235"/>
      <c r="R201" s="235"/>
      <c r="S201" s="235"/>
      <c r="T201" s="236"/>
      <c r="AT201" s="237" t="s">
        <v>179</v>
      </c>
      <c r="AU201" s="237" t="s">
        <v>86</v>
      </c>
      <c r="AV201" s="13" t="s">
        <v>175</v>
      </c>
      <c r="AW201" s="13" t="s">
        <v>41</v>
      </c>
      <c r="AX201" s="13" t="s">
        <v>24</v>
      </c>
      <c r="AY201" s="237" t="s">
        <v>168</v>
      </c>
    </row>
    <row r="202" spans="2:65" s="1" customFormat="1" ht="16.5" customHeight="1">
      <c r="B202" s="40"/>
      <c r="C202" s="191" t="s">
        <v>367</v>
      </c>
      <c r="D202" s="191" t="s">
        <v>170</v>
      </c>
      <c r="E202" s="192" t="s">
        <v>1627</v>
      </c>
      <c r="F202" s="193" t="s">
        <v>1953</v>
      </c>
      <c r="G202" s="194" t="s">
        <v>1954</v>
      </c>
      <c r="H202" s="195">
        <v>1</v>
      </c>
      <c r="I202" s="196"/>
      <c r="J202" s="197">
        <f>ROUND(I202*H202,2)</f>
        <v>0</v>
      </c>
      <c r="K202" s="193" t="s">
        <v>22</v>
      </c>
      <c r="L202" s="60"/>
      <c r="M202" s="198" t="s">
        <v>22</v>
      </c>
      <c r="N202" s="199" t="s">
        <v>48</v>
      </c>
      <c r="O202" s="41"/>
      <c r="P202" s="200">
        <f>O202*H202</f>
        <v>0</v>
      </c>
      <c r="Q202" s="200">
        <v>8E-05</v>
      </c>
      <c r="R202" s="200">
        <f>Q202*H202</f>
        <v>8E-05</v>
      </c>
      <c r="S202" s="200">
        <v>0</v>
      </c>
      <c r="T202" s="201">
        <f>S202*H202</f>
        <v>0</v>
      </c>
      <c r="AR202" s="23" t="s">
        <v>175</v>
      </c>
      <c r="AT202" s="23" t="s">
        <v>170</v>
      </c>
      <c r="AU202" s="23" t="s">
        <v>86</v>
      </c>
      <c r="AY202" s="23" t="s">
        <v>168</v>
      </c>
      <c r="BE202" s="202">
        <f>IF(N202="základní",J202,0)</f>
        <v>0</v>
      </c>
      <c r="BF202" s="202">
        <f>IF(N202="snížená",J202,0)</f>
        <v>0</v>
      </c>
      <c r="BG202" s="202">
        <f>IF(N202="zákl. přenesená",J202,0)</f>
        <v>0</v>
      </c>
      <c r="BH202" s="202">
        <f>IF(N202="sníž. přenesená",J202,0)</f>
        <v>0</v>
      </c>
      <c r="BI202" s="202">
        <f>IF(N202="nulová",J202,0)</f>
        <v>0</v>
      </c>
      <c r="BJ202" s="23" t="s">
        <v>24</v>
      </c>
      <c r="BK202" s="202">
        <f>ROUND(I202*H202,2)</f>
        <v>0</v>
      </c>
      <c r="BL202" s="23" t="s">
        <v>175</v>
      </c>
      <c r="BM202" s="23" t="s">
        <v>1955</v>
      </c>
    </row>
    <row r="203" spans="2:65" s="1" customFormat="1" ht="16.5" customHeight="1">
      <c r="B203" s="40"/>
      <c r="C203" s="191" t="s">
        <v>372</v>
      </c>
      <c r="D203" s="191" t="s">
        <v>170</v>
      </c>
      <c r="E203" s="192" t="s">
        <v>1630</v>
      </c>
      <c r="F203" s="193" t="s">
        <v>1956</v>
      </c>
      <c r="G203" s="194" t="s">
        <v>1954</v>
      </c>
      <c r="H203" s="195">
        <v>2</v>
      </c>
      <c r="I203" s="196"/>
      <c r="J203" s="197">
        <f>ROUND(I203*H203,2)</f>
        <v>0</v>
      </c>
      <c r="K203" s="193" t="s">
        <v>22</v>
      </c>
      <c r="L203" s="60"/>
      <c r="M203" s="198" t="s">
        <v>22</v>
      </c>
      <c r="N203" s="199" t="s">
        <v>48</v>
      </c>
      <c r="O203" s="41"/>
      <c r="P203" s="200">
        <f>O203*H203</f>
        <v>0</v>
      </c>
      <c r="Q203" s="200">
        <v>8E-05</v>
      </c>
      <c r="R203" s="200">
        <f>Q203*H203</f>
        <v>0.00016</v>
      </c>
      <c r="S203" s="200">
        <v>0</v>
      </c>
      <c r="T203" s="201">
        <f>S203*H203</f>
        <v>0</v>
      </c>
      <c r="AR203" s="23" t="s">
        <v>175</v>
      </c>
      <c r="AT203" s="23" t="s">
        <v>170</v>
      </c>
      <c r="AU203" s="23" t="s">
        <v>86</v>
      </c>
      <c r="AY203" s="23" t="s">
        <v>168</v>
      </c>
      <c r="BE203" s="202">
        <f>IF(N203="základní",J203,0)</f>
        <v>0</v>
      </c>
      <c r="BF203" s="202">
        <f>IF(N203="snížená",J203,0)</f>
        <v>0</v>
      </c>
      <c r="BG203" s="202">
        <f>IF(N203="zákl. přenesená",J203,0)</f>
        <v>0</v>
      </c>
      <c r="BH203" s="202">
        <f>IF(N203="sníž. přenesená",J203,0)</f>
        <v>0</v>
      </c>
      <c r="BI203" s="202">
        <f>IF(N203="nulová",J203,0)</f>
        <v>0</v>
      </c>
      <c r="BJ203" s="23" t="s">
        <v>24</v>
      </c>
      <c r="BK203" s="202">
        <f>ROUND(I203*H203,2)</f>
        <v>0</v>
      </c>
      <c r="BL203" s="23" t="s">
        <v>175</v>
      </c>
      <c r="BM203" s="23" t="s">
        <v>1957</v>
      </c>
    </row>
    <row r="204" spans="2:65" s="1" customFormat="1" ht="16.5" customHeight="1">
      <c r="B204" s="40"/>
      <c r="C204" s="191" t="s">
        <v>378</v>
      </c>
      <c r="D204" s="191" t="s">
        <v>170</v>
      </c>
      <c r="E204" s="192" t="s">
        <v>1643</v>
      </c>
      <c r="F204" s="193" t="s">
        <v>1628</v>
      </c>
      <c r="G204" s="194" t="s">
        <v>1954</v>
      </c>
      <c r="H204" s="195">
        <v>1</v>
      </c>
      <c r="I204" s="196"/>
      <c r="J204" s="197">
        <f>ROUND(I204*H204,2)</f>
        <v>0</v>
      </c>
      <c r="K204" s="193" t="s">
        <v>22</v>
      </c>
      <c r="L204" s="60"/>
      <c r="M204" s="198" t="s">
        <v>22</v>
      </c>
      <c r="N204" s="199" t="s">
        <v>48</v>
      </c>
      <c r="O204" s="41"/>
      <c r="P204" s="200">
        <f>O204*H204</f>
        <v>0</v>
      </c>
      <c r="Q204" s="200">
        <v>8E-05</v>
      </c>
      <c r="R204" s="200">
        <f>Q204*H204</f>
        <v>8E-05</v>
      </c>
      <c r="S204" s="200">
        <v>0</v>
      </c>
      <c r="T204" s="201">
        <f>S204*H204</f>
        <v>0</v>
      </c>
      <c r="AR204" s="23" t="s">
        <v>175</v>
      </c>
      <c r="AT204" s="23" t="s">
        <v>170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1958</v>
      </c>
    </row>
    <row r="205" spans="2:65" s="1" customFormat="1" ht="16.5" customHeight="1">
      <c r="B205" s="40"/>
      <c r="C205" s="191" t="s">
        <v>380</v>
      </c>
      <c r="D205" s="191" t="s">
        <v>170</v>
      </c>
      <c r="E205" s="192" t="s">
        <v>1652</v>
      </c>
      <c r="F205" s="193" t="s">
        <v>1653</v>
      </c>
      <c r="G205" s="194" t="s">
        <v>294</v>
      </c>
      <c r="H205" s="195">
        <v>56.2</v>
      </c>
      <c r="I205" s="196"/>
      <c r="J205" s="197">
        <f>ROUND(I205*H205,2)</f>
        <v>0</v>
      </c>
      <c r="K205" s="193" t="s">
        <v>22</v>
      </c>
      <c r="L205" s="60"/>
      <c r="M205" s="198" t="s">
        <v>22</v>
      </c>
      <c r="N205" s="199" t="s">
        <v>48</v>
      </c>
      <c r="O205" s="41"/>
      <c r="P205" s="200">
        <f>O205*H205</f>
        <v>0</v>
      </c>
      <c r="Q205" s="200">
        <v>0.00013</v>
      </c>
      <c r="R205" s="200">
        <f>Q205*H205</f>
        <v>0.007306</v>
      </c>
      <c r="S205" s="200">
        <v>0</v>
      </c>
      <c r="T205" s="201">
        <f>S205*H205</f>
        <v>0</v>
      </c>
      <c r="AR205" s="23" t="s">
        <v>175</v>
      </c>
      <c r="AT205" s="23" t="s">
        <v>170</v>
      </c>
      <c r="AU205" s="23" t="s">
        <v>86</v>
      </c>
      <c r="AY205" s="23" t="s">
        <v>168</v>
      </c>
      <c r="BE205" s="202">
        <f>IF(N205="základní",J205,0)</f>
        <v>0</v>
      </c>
      <c r="BF205" s="202">
        <f>IF(N205="snížená",J205,0)</f>
        <v>0</v>
      </c>
      <c r="BG205" s="202">
        <f>IF(N205="zákl. přenesená",J205,0)</f>
        <v>0</v>
      </c>
      <c r="BH205" s="202">
        <f>IF(N205="sníž. přenesená",J205,0)</f>
        <v>0</v>
      </c>
      <c r="BI205" s="202">
        <f>IF(N205="nulová",J205,0)</f>
        <v>0</v>
      </c>
      <c r="BJ205" s="23" t="s">
        <v>24</v>
      </c>
      <c r="BK205" s="202">
        <f>ROUND(I205*H205,2)</f>
        <v>0</v>
      </c>
      <c r="BL205" s="23" t="s">
        <v>175</v>
      </c>
      <c r="BM205" s="23" t="s">
        <v>1959</v>
      </c>
    </row>
    <row r="206" spans="2:51" s="11" customFormat="1" ht="13.5">
      <c r="B206" s="206"/>
      <c r="C206" s="207"/>
      <c r="D206" s="203" t="s">
        <v>179</v>
      </c>
      <c r="E206" s="208" t="s">
        <v>22</v>
      </c>
      <c r="F206" s="209" t="s">
        <v>1903</v>
      </c>
      <c r="G206" s="207"/>
      <c r="H206" s="210">
        <v>56.2</v>
      </c>
      <c r="I206" s="211"/>
      <c r="J206" s="207"/>
      <c r="K206" s="207"/>
      <c r="L206" s="212"/>
      <c r="M206" s="213"/>
      <c r="N206" s="214"/>
      <c r="O206" s="214"/>
      <c r="P206" s="214"/>
      <c r="Q206" s="214"/>
      <c r="R206" s="214"/>
      <c r="S206" s="214"/>
      <c r="T206" s="215"/>
      <c r="AT206" s="216" t="s">
        <v>179</v>
      </c>
      <c r="AU206" s="216" t="s">
        <v>86</v>
      </c>
      <c r="AV206" s="11" t="s">
        <v>86</v>
      </c>
      <c r="AW206" s="11" t="s">
        <v>41</v>
      </c>
      <c r="AX206" s="11" t="s">
        <v>77</v>
      </c>
      <c r="AY206" s="216" t="s">
        <v>168</v>
      </c>
    </row>
    <row r="207" spans="2:51" s="13" customFormat="1" ht="13.5">
      <c r="B207" s="227"/>
      <c r="C207" s="228"/>
      <c r="D207" s="203" t="s">
        <v>179</v>
      </c>
      <c r="E207" s="229" t="s">
        <v>22</v>
      </c>
      <c r="F207" s="230" t="s">
        <v>182</v>
      </c>
      <c r="G207" s="228"/>
      <c r="H207" s="231">
        <v>56.2</v>
      </c>
      <c r="I207" s="232"/>
      <c r="J207" s="228"/>
      <c r="K207" s="228"/>
      <c r="L207" s="233"/>
      <c r="M207" s="234"/>
      <c r="N207" s="235"/>
      <c r="O207" s="235"/>
      <c r="P207" s="235"/>
      <c r="Q207" s="235"/>
      <c r="R207" s="235"/>
      <c r="S207" s="235"/>
      <c r="T207" s="236"/>
      <c r="AT207" s="237" t="s">
        <v>179</v>
      </c>
      <c r="AU207" s="237" t="s">
        <v>86</v>
      </c>
      <c r="AV207" s="13" t="s">
        <v>175</v>
      </c>
      <c r="AW207" s="13" t="s">
        <v>41</v>
      </c>
      <c r="AX207" s="13" t="s">
        <v>24</v>
      </c>
      <c r="AY207" s="237" t="s">
        <v>168</v>
      </c>
    </row>
    <row r="208" spans="2:63" s="10" customFormat="1" ht="29.85" customHeight="1">
      <c r="B208" s="175"/>
      <c r="C208" s="176"/>
      <c r="D208" s="177" t="s">
        <v>76</v>
      </c>
      <c r="E208" s="189" t="s">
        <v>220</v>
      </c>
      <c r="F208" s="189" t="s">
        <v>429</v>
      </c>
      <c r="G208" s="176"/>
      <c r="H208" s="176"/>
      <c r="I208" s="179"/>
      <c r="J208" s="190">
        <f>BK208</f>
        <v>0</v>
      </c>
      <c r="K208" s="176"/>
      <c r="L208" s="181"/>
      <c r="M208" s="182"/>
      <c r="N208" s="183"/>
      <c r="O208" s="183"/>
      <c r="P208" s="184">
        <f>SUM(P209:P212)</f>
        <v>0</v>
      </c>
      <c r="Q208" s="183"/>
      <c r="R208" s="184">
        <f>SUM(R209:R212)</f>
        <v>0.0037079999999999995</v>
      </c>
      <c r="S208" s="183"/>
      <c r="T208" s="185">
        <f>SUM(T209:T212)</f>
        <v>0.1512</v>
      </c>
      <c r="AR208" s="186" t="s">
        <v>24</v>
      </c>
      <c r="AT208" s="187" t="s">
        <v>76</v>
      </c>
      <c r="AU208" s="187" t="s">
        <v>24</v>
      </c>
      <c r="AY208" s="186" t="s">
        <v>168</v>
      </c>
      <c r="BK208" s="188">
        <f>SUM(BK209:BK212)</f>
        <v>0</v>
      </c>
    </row>
    <row r="209" spans="2:65" s="1" customFormat="1" ht="16.5" customHeight="1">
      <c r="B209" s="40"/>
      <c r="C209" s="191" t="s">
        <v>385</v>
      </c>
      <c r="D209" s="191" t="s">
        <v>170</v>
      </c>
      <c r="E209" s="192" t="s">
        <v>1960</v>
      </c>
      <c r="F209" s="193" t="s">
        <v>1961</v>
      </c>
      <c r="G209" s="194" t="s">
        <v>294</v>
      </c>
      <c r="H209" s="195">
        <v>1.2</v>
      </c>
      <c r="I209" s="196"/>
      <c r="J209" s="197">
        <f>ROUND(I209*H209,2)</f>
        <v>0</v>
      </c>
      <c r="K209" s="193" t="s">
        <v>174</v>
      </c>
      <c r="L209" s="60"/>
      <c r="M209" s="198" t="s">
        <v>22</v>
      </c>
      <c r="N209" s="199" t="s">
        <v>48</v>
      </c>
      <c r="O209" s="41"/>
      <c r="P209" s="200">
        <f>O209*H209</f>
        <v>0</v>
      </c>
      <c r="Q209" s="200">
        <v>0.00309</v>
      </c>
      <c r="R209" s="200">
        <f>Q209*H209</f>
        <v>0.0037079999999999995</v>
      </c>
      <c r="S209" s="200">
        <v>0.126</v>
      </c>
      <c r="T209" s="201">
        <f>S209*H209</f>
        <v>0.1512</v>
      </c>
      <c r="AR209" s="23" t="s">
        <v>175</v>
      </c>
      <c r="AT209" s="23" t="s">
        <v>170</v>
      </c>
      <c r="AU209" s="23" t="s">
        <v>86</v>
      </c>
      <c r="AY209" s="23" t="s">
        <v>168</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175</v>
      </c>
      <c r="BM209" s="23" t="s">
        <v>1962</v>
      </c>
    </row>
    <row r="210" spans="2:51" s="11" customFormat="1" ht="13.5">
      <c r="B210" s="206"/>
      <c r="C210" s="207"/>
      <c r="D210" s="203" t="s">
        <v>179</v>
      </c>
      <c r="E210" s="208" t="s">
        <v>22</v>
      </c>
      <c r="F210" s="209" t="s">
        <v>1963</v>
      </c>
      <c r="G210" s="207"/>
      <c r="H210" s="210">
        <v>1.2</v>
      </c>
      <c r="I210" s="211"/>
      <c r="J210" s="207"/>
      <c r="K210" s="207"/>
      <c r="L210" s="212"/>
      <c r="M210" s="213"/>
      <c r="N210" s="214"/>
      <c r="O210" s="214"/>
      <c r="P210" s="214"/>
      <c r="Q210" s="214"/>
      <c r="R210" s="214"/>
      <c r="S210" s="214"/>
      <c r="T210" s="215"/>
      <c r="AT210" s="216" t="s">
        <v>179</v>
      </c>
      <c r="AU210" s="216" t="s">
        <v>86</v>
      </c>
      <c r="AV210" s="11" t="s">
        <v>86</v>
      </c>
      <c r="AW210" s="11" t="s">
        <v>41</v>
      </c>
      <c r="AX210" s="11" t="s">
        <v>77</v>
      </c>
      <c r="AY210" s="216" t="s">
        <v>168</v>
      </c>
    </row>
    <row r="211" spans="2:51" s="12" customFormat="1" ht="13.5">
      <c r="B211" s="217"/>
      <c r="C211" s="218"/>
      <c r="D211" s="203" t="s">
        <v>179</v>
      </c>
      <c r="E211" s="219" t="s">
        <v>22</v>
      </c>
      <c r="F211" s="220" t="s">
        <v>1964</v>
      </c>
      <c r="G211" s="218"/>
      <c r="H211" s="219" t="s">
        <v>22</v>
      </c>
      <c r="I211" s="221"/>
      <c r="J211" s="218"/>
      <c r="K211" s="218"/>
      <c r="L211" s="222"/>
      <c r="M211" s="223"/>
      <c r="N211" s="224"/>
      <c r="O211" s="224"/>
      <c r="P211" s="224"/>
      <c r="Q211" s="224"/>
      <c r="R211" s="224"/>
      <c r="S211" s="224"/>
      <c r="T211" s="225"/>
      <c r="AT211" s="226" t="s">
        <v>179</v>
      </c>
      <c r="AU211" s="226" t="s">
        <v>86</v>
      </c>
      <c r="AV211" s="12" t="s">
        <v>24</v>
      </c>
      <c r="AW211" s="12" t="s">
        <v>41</v>
      </c>
      <c r="AX211" s="12" t="s">
        <v>77</v>
      </c>
      <c r="AY211" s="226" t="s">
        <v>168</v>
      </c>
    </row>
    <row r="212" spans="2:51" s="13" customFormat="1" ht="13.5">
      <c r="B212" s="227"/>
      <c r="C212" s="228"/>
      <c r="D212" s="203" t="s">
        <v>179</v>
      </c>
      <c r="E212" s="229" t="s">
        <v>22</v>
      </c>
      <c r="F212" s="230" t="s">
        <v>182</v>
      </c>
      <c r="G212" s="228"/>
      <c r="H212" s="231">
        <v>1.2</v>
      </c>
      <c r="I212" s="232"/>
      <c r="J212" s="228"/>
      <c r="K212" s="228"/>
      <c r="L212" s="233"/>
      <c r="M212" s="234"/>
      <c r="N212" s="235"/>
      <c r="O212" s="235"/>
      <c r="P212" s="235"/>
      <c r="Q212" s="235"/>
      <c r="R212" s="235"/>
      <c r="S212" s="235"/>
      <c r="T212" s="236"/>
      <c r="AT212" s="237" t="s">
        <v>179</v>
      </c>
      <c r="AU212" s="237" t="s">
        <v>86</v>
      </c>
      <c r="AV212" s="13" t="s">
        <v>175</v>
      </c>
      <c r="AW212" s="13" t="s">
        <v>41</v>
      </c>
      <c r="AX212" s="13" t="s">
        <v>24</v>
      </c>
      <c r="AY212" s="237" t="s">
        <v>168</v>
      </c>
    </row>
    <row r="213" spans="2:63" s="10" customFormat="1" ht="29.85" customHeight="1">
      <c r="B213" s="175"/>
      <c r="C213" s="176"/>
      <c r="D213" s="177" t="s">
        <v>76</v>
      </c>
      <c r="E213" s="189" t="s">
        <v>534</v>
      </c>
      <c r="F213" s="189" t="s">
        <v>535</v>
      </c>
      <c r="G213" s="176"/>
      <c r="H213" s="176"/>
      <c r="I213" s="179"/>
      <c r="J213" s="190">
        <f>BK213</f>
        <v>0</v>
      </c>
      <c r="K213" s="176"/>
      <c r="L213" s="181"/>
      <c r="M213" s="182"/>
      <c r="N213" s="183"/>
      <c r="O213" s="183"/>
      <c r="P213" s="184">
        <f>SUM(P214:P219)</f>
        <v>0</v>
      </c>
      <c r="Q213" s="183"/>
      <c r="R213" s="184">
        <f>SUM(R214:R219)</f>
        <v>0</v>
      </c>
      <c r="S213" s="183"/>
      <c r="T213" s="185">
        <f>SUM(T214:T219)</f>
        <v>0</v>
      </c>
      <c r="AR213" s="186" t="s">
        <v>24</v>
      </c>
      <c r="AT213" s="187" t="s">
        <v>76</v>
      </c>
      <c r="AU213" s="187" t="s">
        <v>24</v>
      </c>
      <c r="AY213" s="186" t="s">
        <v>168</v>
      </c>
      <c r="BK213" s="188">
        <f>SUM(BK214:BK219)</f>
        <v>0</v>
      </c>
    </row>
    <row r="214" spans="2:65" s="1" customFormat="1" ht="16.5" customHeight="1">
      <c r="B214" s="40"/>
      <c r="C214" s="191" t="s">
        <v>388</v>
      </c>
      <c r="D214" s="191" t="s">
        <v>170</v>
      </c>
      <c r="E214" s="192" t="s">
        <v>1062</v>
      </c>
      <c r="F214" s="193" t="s">
        <v>1063</v>
      </c>
      <c r="G214" s="194" t="s">
        <v>261</v>
      </c>
      <c r="H214" s="195">
        <v>0.151</v>
      </c>
      <c r="I214" s="196"/>
      <c r="J214" s="197">
        <f>ROUND(I214*H214,2)</f>
        <v>0</v>
      </c>
      <c r="K214" s="193" t="s">
        <v>174</v>
      </c>
      <c r="L214" s="60"/>
      <c r="M214" s="198" t="s">
        <v>22</v>
      </c>
      <c r="N214" s="199" t="s">
        <v>48</v>
      </c>
      <c r="O214" s="41"/>
      <c r="P214" s="200">
        <f>O214*H214</f>
        <v>0</v>
      </c>
      <c r="Q214" s="200">
        <v>0</v>
      </c>
      <c r="R214" s="200">
        <f>Q214*H214</f>
        <v>0</v>
      </c>
      <c r="S214" s="200">
        <v>0</v>
      </c>
      <c r="T214" s="201">
        <f>S214*H214</f>
        <v>0</v>
      </c>
      <c r="AR214" s="23" t="s">
        <v>175</v>
      </c>
      <c r="AT214" s="23" t="s">
        <v>170</v>
      </c>
      <c r="AU214" s="23" t="s">
        <v>86</v>
      </c>
      <c r="AY214" s="23" t="s">
        <v>168</v>
      </c>
      <c r="BE214" s="202">
        <f>IF(N214="základní",J214,0)</f>
        <v>0</v>
      </c>
      <c r="BF214" s="202">
        <f>IF(N214="snížená",J214,0)</f>
        <v>0</v>
      </c>
      <c r="BG214" s="202">
        <f>IF(N214="zákl. přenesená",J214,0)</f>
        <v>0</v>
      </c>
      <c r="BH214" s="202">
        <f>IF(N214="sníž. přenesená",J214,0)</f>
        <v>0</v>
      </c>
      <c r="BI214" s="202">
        <f>IF(N214="nulová",J214,0)</f>
        <v>0</v>
      </c>
      <c r="BJ214" s="23" t="s">
        <v>24</v>
      </c>
      <c r="BK214" s="202">
        <f>ROUND(I214*H214,2)</f>
        <v>0</v>
      </c>
      <c r="BL214" s="23" t="s">
        <v>175</v>
      </c>
      <c r="BM214" s="23" t="s">
        <v>1965</v>
      </c>
    </row>
    <row r="215" spans="2:65" s="1" customFormat="1" ht="16.5" customHeight="1">
      <c r="B215" s="40"/>
      <c r="C215" s="191" t="s">
        <v>393</v>
      </c>
      <c r="D215" s="191" t="s">
        <v>170</v>
      </c>
      <c r="E215" s="192" t="s">
        <v>1066</v>
      </c>
      <c r="F215" s="193" t="s">
        <v>1067</v>
      </c>
      <c r="G215" s="194" t="s">
        <v>261</v>
      </c>
      <c r="H215" s="195">
        <v>3.624</v>
      </c>
      <c r="I215" s="196"/>
      <c r="J215" s="197">
        <f>ROUND(I215*H215,2)</f>
        <v>0</v>
      </c>
      <c r="K215" s="193" t="s">
        <v>174</v>
      </c>
      <c r="L215" s="60"/>
      <c r="M215" s="198" t="s">
        <v>22</v>
      </c>
      <c r="N215" s="199" t="s">
        <v>48</v>
      </c>
      <c r="O215" s="41"/>
      <c r="P215" s="200">
        <f>O215*H215</f>
        <v>0</v>
      </c>
      <c r="Q215" s="200">
        <v>0</v>
      </c>
      <c r="R215" s="200">
        <f>Q215*H215</f>
        <v>0</v>
      </c>
      <c r="S215" s="200">
        <v>0</v>
      </c>
      <c r="T215" s="201">
        <f>S215*H215</f>
        <v>0</v>
      </c>
      <c r="AR215" s="23" t="s">
        <v>175</v>
      </c>
      <c r="AT215" s="23" t="s">
        <v>170</v>
      </c>
      <c r="AU215" s="23" t="s">
        <v>86</v>
      </c>
      <c r="AY215" s="23" t="s">
        <v>168</v>
      </c>
      <c r="BE215" s="202">
        <f>IF(N215="základní",J215,0)</f>
        <v>0</v>
      </c>
      <c r="BF215" s="202">
        <f>IF(N215="snížená",J215,0)</f>
        <v>0</v>
      </c>
      <c r="BG215" s="202">
        <f>IF(N215="zákl. přenesená",J215,0)</f>
        <v>0</v>
      </c>
      <c r="BH215" s="202">
        <f>IF(N215="sníž. přenesená",J215,0)</f>
        <v>0</v>
      </c>
      <c r="BI215" s="202">
        <f>IF(N215="nulová",J215,0)</f>
        <v>0</v>
      </c>
      <c r="BJ215" s="23" t="s">
        <v>24</v>
      </c>
      <c r="BK215" s="202">
        <f>ROUND(I215*H215,2)</f>
        <v>0</v>
      </c>
      <c r="BL215" s="23" t="s">
        <v>175</v>
      </c>
      <c r="BM215" s="23" t="s">
        <v>1966</v>
      </c>
    </row>
    <row r="216" spans="2:51" s="11" customFormat="1" ht="13.5">
      <c r="B216" s="206"/>
      <c r="C216" s="207"/>
      <c r="D216" s="203" t="s">
        <v>179</v>
      </c>
      <c r="E216" s="208" t="s">
        <v>22</v>
      </c>
      <c r="F216" s="209" t="s">
        <v>1967</v>
      </c>
      <c r="G216" s="207"/>
      <c r="H216" s="210">
        <v>3.624</v>
      </c>
      <c r="I216" s="211"/>
      <c r="J216" s="207"/>
      <c r="K216" s="207"/>
      <c r="L216" s="212"/>
      <c r="M216" s="213"/>
      <c r="N216" s="214"/>
      <c r="O216" s="214"/>
      <c r="P216" s="214"/>
      <c r="Q216" s="214"/>
      <c r="R216" s="214"/>
      <c r="S216" s="214"/>
      <c r="T216" s="215"/>
      <c r="AT216" s="216" t="s">
        <v>179</v>
      </c>
      <c r="AU216" s="216" t="s">
        <v>86</v>
      </c>
      <c r="AV216" s="11" t="s">
        <v>86</v>
      </c>
      <c r="AW216" s="11" t="s">
        <v>41</v>
      </c>
      <c r="AX216" s="11" t="s">
        <v>77</v>
      </c>
      <c r="AY216" s="216" t="s">
        <v>168</v>
      </c>
    </row>
    <row r="217" spans="2:51" s="13" customFormat="1" ht="13.5">
      <c r="B217" s="227"/>
      <c r="C217" s="228"/>
      <c r="D217" s="203" t="s">
        <v>179</v>
      </c>
      <c r="E217" s="229" t="s">
        <v>22</v>
      </c>
      <c r="F217" s="230" t="s">
        <v>182</v>
      </c>
      <c r="G217" s="228"/>
      <c r="H217" s="231">
        <v>3.624</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16.5" customHeight="1">
      <c r="B218" s="40"/>
      <c r="C218" s="191" t="s">
        <v>398</v>
      </c>
      <c r="D218" s="191" t="s">
        <v>170</v>
      </c>
      <c r="E218" s="192" t="s">
        <v>550</v>
      </c>
      <c r="F218" s="193" t="s">
        <v>551</v>
      </c>
      <c r="G218" s="194" t="s">
        <v>261</v>
      </c>
      <c r="H218" s="195">
        <v>0.151</v>
      </c>
      <c r="I218" s="196"/>
      <c r="J218" s="197">
        <f>ROUND(I218*H218,2)</f>
        <v>0</v>
      </c>
      <c r="K218" s="193" t="s">
        <v>174</v>
      </c>
      <c r="L218" s="60"/>
      <c r="M218" s="198" t="s">
        <v>22</v>
      </c>
      <c r="N218" s="199" t="s">
        <v>48</v>
      </c>
      <c r="O218" s="41"/>
      <c r="P218" s="200">
        <f>O218*H218</f>
        <v>0</v>
      </c>
      <c r="Q218" s="200">
        <v>0</v>
      </c>
      <c r="R218" s="200">
        <f>Q218*H218</f>
        <v>0</v>
      </c>
      <c r="S218" s="200">
        <v>0</v>
      </c>
      <c r="T218" s="201">
        <f>S218*H218</f>
        <v>0</v>
      </c>
      <c r="AR218" s="23" t="s">
        <v>175</v>
      </c>
      <c r="AT218" s="23" t="s">
        <v>170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1968</v>
      </c>
    </row>
    <row r="219" spans="2:65" s="1" customFormat="1" ht="16.5" customHeight="1">
      <c r="B219" s="40"/>
      <c r="C219" s="191" t="s">
        <v>402</v>
      </c>
      <c r="D219" s="191" t="s">
        <v>170</v>
      </c>
      <c r="E219" s="192" t="s">
        <v>1076</v>
      </c>
      <c r="F219" s="193" t="s">
        <v>1077</v>
      </c>
      <c r="G219" s="194" t="s">
        <v>261</v>
      </c>
      <c r="H219" s="195">
        <v>0.151</v>
      </c>
      <c r="I219" s="196"/>
      <c r="J219" s="197">
        <f>ROUND(I219*H219,2)</f>
        <v>0</v>
      </c>
      <c r="K219" s="193" t="s">
        <v>174</v>
      </c>
      <c r="L219" s="60"/>
      <c r="M219" s="198" t="s">
        <v>22</v>
      </c>
      <c r="N219" s="199" t="s">
        <v>48</v>
      </c>
      <c r="O219" s="41"/>
      <c r="P219" s="200">
        <f>O219*H219</f>
        <v>0</v>
      </c>
      <c r="Q219" s="200">
        <v>0</v>
      </c>
      <c r="R219" s="200">
        <f>Q219*H219</f>
        <v>0</v>
      </c>
      <c r="S219" s="200">
        <v>0</v>
      </c>
      <c r="T219" s="201">
        <f>S219*H219</f>
        <v>0</v>
      </c>
      <c r="AR219" s="23" t="s">
        <v>175</v>
      </c>
      <c r="AT219" s="23" t="s">
        <v>170</v>
      </c>
      <c r="AU219" s="23" t="s">
        <v>86</v>
      </c>
      <c r="AY219" s="23" t="s">
        <v>168</v>
      </c>
      <c r="BE219" s="202">
        <f>IF(N219="základní",J219,0)</f>
        <v>0</v>
      </c>
      <c r="BF219" s="202">
        <f>IF(N219="snížená",J219,0)</f>
        <v>0</v>
      </c>
      <c r="BG219" s="202">
        <f>IF(N219="zákl. přenesená",J219,0)</f>
        <v>0</v>
      </c>
      <c r="BH219" s="202">
        <f>IF(N219="sníž. přenesená",J219,0)</f>
        <v>0</v>
      </c>
      <c r="BI219" s="202">
        <f>IF(N219="nulová",J219,0)</f>
        <v>0</v>
      </c>
      <c r="BJ219" s="23" t="s">
        <v>24</v>
      </c>
      <c r="BK219" s="202">
        <f>ROUND(I219*H219,2)</f>
        <v>0</v>
      </c>
      <c r="BL219" s="23" t="s">
        <v>175</v>
      </c>
      <c r="BM219" s="23" t="s">
        <v>1969</v>
      </c>
    </row>
    <row r="220" spans="2:63" s="10" customFormat="1" ht="29.85" customHeight="1">
      <c r="B220" s="175"/>
      <c r="C220" s="176"/>
      <c r="D220" s="177" t="s">
        <v>76</v>
      </c>
      <c r="E220" s="189" t="s">
        <v>567</v>
      </c>
      <c r="F220" s="189" t="s">
        <v>568</v>
      </c>
      <c r="G220" s="176"/>
      <c r="H220" s="176"/>
      <c r="I220" s="179"/>
      <c r="J220" s="190">
        <f>BK220</f>
        <v>0</v>
      </c>
      <c r="K220" s="176"/>
      <c r="L220" s="181"/>
      <c r="M220" s="182"/>
      <c r="N220" s="183"/>
      <c r="O220" s="183"/>
      <c r="P220" s="184">
        <f>P221</f>
        <v>0</v>
      </c>
      <c r="Q220" s="183"/>
      <c r="R220" s="184">
        <f>R221</f>
        <v>0</v>
      </c>
      <c r="S220" s="183"/>
      <c r="T220" s="185">
        <f>T221</f>
        <v>0</v>
      </c>
      <c r="AR220" s="186" t="s">
        <v>24</v>
      </c>
      <c r="AT220" s="187" t="s">
        <v>76</v>
      </c>
      <c r="AU220" s="187" t="s">
        <v>24</v>
      </c>
      <c r="AY220" s="186" t="s">
        <v>168</v>
      </c>
      <c r="BK220" s="188">
        <f>BK221</f>
        <v>0</v>
      </c>
    </row>
    <row r="221" spans="2:65" s="1" customFormat="1" ht="16.5" customHeight="1">
      <c r="B221" s="40"/>
      <c r="C221" s="191" t="s">
        <v>406</v>
      </c>
      <c r="D221" s="191" t="s">
        <v>170</v>
      </c>
      <c r="E221" s="192" t="s">
        <v>1970</v>
      </c>
      <c r="F221" s="193" t="s">
        <v>1971</v>
      </c>
      <c r="G221" s="194" t="s">
        <v>261</v>
      </c>
      <c r="H221" s="195">
        <v>70.888</v>
      </c>
      <c r="I221" s="196"/>
      <c r="J221" s="197">
        <f>ROUND(I221*H221,2)</f>
        <v>0</v>
      </c>
      <c r="K221" s="193" t="s">
        <v>174</v>
      </c>
      <c r="L221" s="60"/>
      <c r="M221" s="198" t="s">
        <v>22</v>
      </c>
      <c r="N221" s="199" t="s">
        <v>48</v>
      </c>
      <c r="O221" s="41"/>
      <c r="P221" s="200">
        <f>O221*H221</f>
        <v>0</v>
      </c>
      <c r="Q221" s="200">
        <v>0</v>
      </c>
      <c r="R221" s="200">
        <f>Q221*H221</f>
        <v>0</v>
      </c>
      <c r="S221" s="200">
        <v>0</v>
      </c>
      <c r="T221" s="201">
        <f>S221*H221</f>
        <v>0</v>
      </c>
      <c r="AR221" s="23" t="s">
        <v>175</v>
      </c>
      <c r="AT221" s="23" t="s">
        <v>170</v>
      </c>
      <c r="AU221" s="23" t="s">
        <v>86</v>
      </c>
      <c r="AY221" s="23" t="s">
        <v>168</v>
      </c>
      <c r="BE221" s="202">
        <f>IF(N221="základní",J221,0)</f>
        <v>0</v>
      </c>
      <c r="BF221" s="202">
        <f>IF(N221="snížená",J221,0)</f>
        <v>0</v>
      </c>
      <c r="BG221" s="202">
        <f>IF(N221="zákl. přenesená",J221,0)</f>
        <v>0</v>
      </c>
      <c r="BH221" s="202">
        <f>IF(N221="sníž. přenesená",J221,0)</f>
        <v>0</v>
      </c>
      <c r="BI221" s="202">
        <f>IF(N221="nulová",J221,0)</f>
        <v>0</v>
      </c>
      <c r="BJ221" s="23" t="s">
        <v>24</v>
      </c>
      <c r="BK221" s="202">
        <f>ROUND(I221*H221,2)</f>
        <v>0</v>
      </c>
      <c r="BL221" s="23" t="s">
        <v>175</v>
      </c>
      <c r="BM221" s="23" t="s">
        <v>1972</v>
      </c>
    </row>
    <row r="222" spans="2:63" s="10" customFormat="1" ht="37.35" customHeight="1">
      <c r="B222" s="175"/>
      <c r="C222" s="176"/>
      <c r="D222" s="177" t="s">
        <v>76</v>
      </c>
      <c r="E222" s="178" t="s">
        <v>1973</v>
      </c>
      <c r="F222" s="178" t="s">
        <v>1974</v>
      </c>
      <c r="G222" s="176"/>
      <c r="H222" s="176"/>
      <c r="I222" s="179"/>
      <c r="J222" s="180">
        <f>BK222</f>
        <v>0</v>
      </c>
      <c r="K222" s="176"/>
      <c r="L222" s="181"/>
      <c r="M222" s="182"/>
      <c r="N222" s="183"/>
      <c r="O222" s="183"/>
      <c r="P222" s="184">
        <f>P223</f>
        <v>0</v>
      </c>
      <c r="Q222" s="183"/>
      <c r="R222" s="184">
        <f>R223</f>
        <v>0.01573</v>
      </c>
      <c r="S222" s="183"/>
      <c r="T222" s="185">
        <f>T223</f>
        <v>0</v>
      </c>
      <c r="AR222" s="186" t="s">
        <v>86</v>
      </c>
      <c r="AT222" s="187" t="s">
        <v>76</v>
      </c>
      <c r="AU222" s="187" t="s">
        <v>77</v>
      </c>
      <c r="AY222" s="186" t="s">
        <v>168</v>
      </c>
      <c r="BK222" s="188">
        <f>BK223</f>
        <v>0</v>
      </c>
    </row>
    <row r="223" spans="2:63" s="10" customFormat="1" ht="19.9" customHeight="1">
      <c r="B223" s="175"/>
      <c r="C223" s="176"/>
      <c r="D223" s="177" t="s">
        <v>76</v>
      </c>
      <c r="E223" s="189" t="s">
        <v>1975</v>
      </c>
      <c r="F223" s="189" t="s">
        <v>1976</v>
      </c>
      <c r="G223" s="176"/>
      <c r="H223" s="176"/>
      <c r="I223" s="179"/>
      <c r="J223" s="190">
        <f>BK223</f>
        <v>0</v>
      </c>
      <c r="K223" s="176"/>
      <c r="L223" s="181"/>
      <c r="M223" s="182"/>
      <c r="N223" s="183"/>
      <c r="O223" s="183"/>
      <c r="P223" s="184">
        <f>SUM(P224:P227)</f>
        <v>0</v>
      </c>
      <c r="Q223" s="183"/>
      <c r="R223" s="184">
        <f>SUM(R224:R227)</f>
        <v>0.01573</v>
      </c>
      <c r="S223" s="183"/>
      <c r="T223" s="185">
        <f>SUM(T224:T227)</f>
        <v>0</v>
      </c>
      <c r="AR223" s="186" t="s">
        <v>86</v>
      </c>
      <c r="AT223" s="187" t="s">
        <v>76</v>
      </c>
      <c r="AU223" s="187" t="s">
        <v>24</v>
      </c>
      <c r="AY223" s="186" t="s">
        <v>168</v>
      </c>
      <c r="BK223" s="188">
        <f>SUM(BK224:BK227)</f>
        <v>0</v>
      </c>
    </row>
    <row r="224" spans="2:65" s="1" customFormat="1" ht="25.5" customHeight="1">
      <c r="B224" s="40"/>
      <c r="C224" s="191" t="s">
        <v>410</v>
      </c>
      <c r="D224" s="191" t="s">
        <v>170</v>
      </c>
      <c r="E224" s="192" t="s">
        <v>1977</v>
      </c>
      <c r="F224" s="193" t="s">
        <v>1978</v>
      </c>
      <c r="G224" s="194" t="s">
        <v>396</v>
      </c>
      <c r="H224" s="195">
        <v>11</v>
      </c>
      <c r="I224" s="196"/>
      <c r="J224" s="197">
        <f>ROUND(I224*H224,2)</f>
        <v>0</v>
      </c>
      <c r="K224" s="193" t="s">
        <v>174</v>
      </c>
      <c r="L224" s="60"/>
      <c r="M224" s="198" t="s">
        <v>22</v>
      </c>
      <c r="N224" s="199" t="s">
        <v>48</v>
      </c>
      <c r="O224" s="41"/>
      <c r="P224" s="200">
        <f>O224*H224</f>
        <v>0</v>
      </c>
      <c r="Q224" s="200">
        <v>0.00143</v>
      </c>
      <c r="R224" s="200">
        <f>Q224*H224</f>
        <v>0.01573</v>
      </c>
      <c r="S224" s="200">
        <v>0</v>
      </c>
      <c r="T224" s="201">
        <f>S224*H224</f>
        <v>0</v>
      </c>
      <c r="AR224" s="23" t="s">
        <v>254</v>
      </c>
      <c r="AT224" s="23" t="s">
        <v>170</v>
      </c>
      <c r="AU224" s="23" t="s">
        <v>86</v>
      </c>
      <c r="AY224" s="23" t="s">
        <v>168</v>
      </c>
      <c r="BE224" s="202">
        <f>IF(N224="základní",J224,0)</f>
        <v>0</v>
      </c>
      <c r="BF224" s="202">
        <f>IF(N224="snížená",J224,0)</f>
        <v>0</v>
      </c>
      <c r="BG224" s="202">
        <f>IF(N224="zákl. přenesená",J224,0)</f>
        <v>0</v>
      </c>
      <c r="BH224" s="202">
        <f>IF(N224="sníž. přenesená",J224,0)</f>
        <v>0</v>
      </c>
      <c r="BI224" s="202">
        <f>IF(N224="nulová",J224,0)</f>
        <v>0</v>
      </c>
      <c r="BJ224" s="23" t="s">
        <v>24</v>
      </c>
      <c r="BK224" s="202">
        <f>ROUND(I224*H224,2)</f>
        <v>0</v>
      </c>
      <c r="BL224" s="23" t="s">
        <v>254</v>
      </c>
      <c r="BM224" s="23" t="s">
        <v>1979</v>
      </c>
    </row>
    <row r="225" spans="2:51" s="11" customFormat="1" ht="13.5">
      <c r="B225" s="206"/>
      <c r="C225" s="207"/>
      <c r="D225" s="203" t="s">
        <v>179</v>
      </c>
      <c r="E225" s="208" t="s">
        <v>22</v>
      </c>
      <c r="F225" s="209" t="s">
        <v>232</v>
      </c>
      <c r="G225" s="207"/>
      <c r="H225" s="210">
        <v>11</v>
      </c>
      <c r="I225" s="211"/>
      <c r="J225" s="207"/>
      <c r="K225" s="207"/>
      <c r="L225" s="212"/>
      <c r="M225" s="213"/>
      <c r="N225" s="214"/>
      <c r="O225" s="214"/>
      <c r="P225" s="214"/>
      <c r="Q225" s="214"/>
      <c r="R225" s="214"/>
      <c r="S225" s="214"/>
      <c r="T225" s="215"/>
      <c r="AT225" s="216" t="s">
        <v>179</v>
      </c>
      <c r="AU225" s="216" t="s">
        <v>86</v>
      </c>
      <c r="AV225" s="11" t="s">
        <v>86</v>
      </c>
      <c r="AW225" s="11" t="s">
        <v>41</v>
      </c>
      <c r="AX225" s="11" t="s">
        <v>77</v>
      </c>
      <c r="AY225" s="216" t="s">
        <v>168</v>
      </c>
    </row>
    <row r="226" spans="2:51" s="13" customFormat="1" ht="13.5">
      <c r="B226" s="227"/>
      <c r="C226" s="228"/>
      <c r="D226" s="203" t="s">
        <v>179</v>
      </c>
      <c r="E226" s="229" t="s">
        <v>22</v>
      </c>
      <c r="F226" s="230" t="s">
        <v>182</v>
      </c>
      <c r="G226" s="228"/>
      <c r="H226" s="231">
        <v>11</v>
      </c>
      <c r="I226" s="232"/>
      <c r="J226" s="228"/>
      <c r="K226" s="228"/>
      <c r="L226" s="233"/>
      <c r="M226" s="234"/>
      <c r="N226" s="235"/>
      <c r="O226" s="235"/>
      <c r="P226" s="235"/>
      <c r="Q226" s="235"/>
      <c r="R226" s="235"/>
      <c r="S226" s="235"/>
      <c r="T226" s="236"/>
      <c r="AT226" s="237" t="s">
        <v>179</v>
      </c>
      <c r="AU226" s="237" t="s">
        <v>86</v>
      </c>
      <c r="AV226" s="13" t="s">
        <v>175</v>
      </c>
      <c r="AW226" s="13" t="s">
        <v>41</v>
      </c>
      <c r="AX226" s="13" t="s">
        <v>24</v>
      </c>
      <c r="AY226" s="237" t="s">
        <v>168</v>
      </c>
    </row>
    <row r="227" spans="2:65" s="1" customFormat="1" ht="16.5" customHeight="1">
      <c r="B227" s="40"/>
      <c r="C227" s="191" t="s">
        <v>414</v>
      </c>
      <c r="D227" s="191" t="s">
        <v>170</v>
      </c>
      <c r="E227" s="192" t="s">
        <v>1980</v>
      </c>
      <c r="F227" s="193" t="s">
        <v>1981</v>
      </c>
      <c r="G227" s="194" t="s">
        <v>261</v>
      </c>
      <c r="H227" s="195">
        <v>0.016</v>
      </c>
      <c r="I227" s="196"/>
      <c r="J227" s="197">
        <f>ROUND(I227*H227,2)</f>
        <v>0</v>
      </c>
      <c r="K227" s="193" t="s">
        <v>174</v>
      </c>
      <c r="L227" s="60"/>
      <c r="M227" s="198" t="s">
        <v>22</v>
      </c>
      <c r="N227" s="248" t="s">
        <v>48</v>
      </c>
      <c r="O227" s="249"/>
      <c r="P227" s="250">
        <f>O227*H227</f>
        <v>0</v>
      </c>
      <c r="Q227" s="250">
        <v>0</v>
      </c>
      <c r="R227" s="250">
        <f>Q227*H227</f>
        <v>0</v>
      </c>
      <c r="S227" s="250">
        <v>0</v>
      </c>
      <c r="T227" s="251">
        <f>S227*H227</f>
        <v>0</v>
      </c>
      <c r="AR227" s="23" t="s">
        <v>254</v>
      </c>
      <c r="AT227" s="23" t="s">
        <v>170</v>
      </c>
      <c r="AU227" s="23" t="s">
        <v>86</v>
      </c>
      <c r="AY227" s="23" t="s">
        <v>168</v>
      </c>
      <c r="BE227" s="202">
        <f>IF(N227="základní",J227,0)</f>
        <v>0</v>
      </c>
      <c r="BF227" s="202">
        <f>IF(N227="snížená",J227,0)</f>
        <v>0</v>
      </c>
      <c r="BG227" s="202">
        <f>IF(N227="zákl. přenesená",J227,0)</f>
        <v>0</v>
      </c>
      <c r="BH227" s="202">
        <f>IF(N227="sníž. přenesená",J227,0)</f>
        <v>0</v>
      </c>
      <c r="BI227" s="202">
        <f>IF(N227="nulová",J227,0)</f>
        <v>0</v>
      </c>
      <c r="BJ227" s="23" t="s">
        <v>24</v>
      </c>
      <c r="BK227" s="202">
        <f>ROUND(I227*H227,2)</f>
        <v>0</v>
      </c>
      <c r="BL227" s="23" t="s">
        <v>254</v>
      </c>
      <c r="BM227" s="23" t="s">
        <v>1982</v>
      </c>
    </row>
    <row r="228" spans="2:12" s="1" customFormat="1" ht="6.95" customHeight="1">
      <c r="B228" s="55"/>
      <c r="C228" s="56"/>
      <c r="D228" s="56"/>
      <c r="E228" s="56"/>
      <c r="F228" s="56"/>
      <c r="G228" s="56"/>
      <c r="H228" s="56"/>
      <c r="I228" s="138"/>
      <c r="J228" s="56"/>
      <c r="K228" s="56"/>
      <c r="L228" s="60"/>
    </row>
  </sheetData>
  <sheetProtection algorithmName="SHA-512" hashValue="IQ7risvOg5oJ5JDEVjBXq3fZJDrp7LiRzXSxrfhZyET65mk8mlVMYJ5/SZIcJZMf2OeSuym0x9Y0WcLw76kohw==" saltValue="zcgip+M/94RxsY419GSVwbJgkAzrOe34VRvT6wkONdr0QtdDrPSRS+2XH1yqFe+ReENdpIWGmW2BJqiJK2ywIA==" spinCount="100000" sheet="1" objects="1" scenarios="1" formatColumns="0" formatRows="0" autoFilter="0"/>
  <autoFilter ref="C85:K227"/>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116</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1983</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ROUND(SUM(BE84:BE212),2)</f>
        <v>0</v>
      </c>
      <c r="G30" s="41"/>
      <c r="H30" s="41"/>
      <c r="I30" s="130">
        <v>0.21</v>
      </c>
      <c r="J30" s="129">
        <f>ROUND(ROUND((SUM(BE84:BE212)),2)*I30,2)</f>
        <v>0</v>
      </c>
      <c r="K30" s="44"/>
    </row>
    <row r="31" spans="2:11" s="1" customFormat="1" ht="14.45" customHeight="1">
      <c r="B31" s="40"/>
      <c r="C31" s="41"/>
      <c r="D31" s="41"/>
      <c r="E31" s="48" t="s">
        <v>49</v>
      </c>
      <c r="F31" s="129">
        <f>ROUND(SUM(BF84:BF212),2)</f>
        <v>0</v>
      </c>
      <c r="G31" s="41"/>
      <c r="H31" s="41"/>
      <c r="I31" s="130">
        <v>0.15</v>
      </c>
      <c r="J31" s="129">
        <f>ROUND(ROUND((SUM(BF84:BF212)),2)*I31,2)</f>
        <v>0</v>
      </c>
      <c r="K31" s="44"/>
    </row>
    <row r="32" spans="2:11" s="1" customFormat="1" ht="14.45" customHeight="1" hidden="1">
      <c r="B32" s="40"/>
      <c r="C32" s="41"/>
      <c r="D32" s="41"/>
      <c r="E32" s="48" t="s">
        <v>50</v>
      </c>
      <c r="F32" s="129">
        <f>ROUND(SUM(BG84:BG212),2)</f>
        <v>0</v>
      </c>
      <c r="G32" s="41"/>
      <c r="H32" s="41"/>
      <c r="I32" s="130">
        <v>0.21</v>
      </c>
      <c r="J32" s="129">
        <v>0</v>
      </c>
      <c r="K32" s="44"/>
    </row>
    <row r="33" spans="2:11" s="1" customFormat="1" ht="14.45" customHeight="1" hidden="1">
      <c r="B33" s="40"/>
      <c r="C33" s="41"/>
      <c r="D33" s="41"/>
      <c r="E33" s="48" t="s">
        <v>51</v>
      </c>
      <c r="F33" s="129">
        <f>ROUND(SUM(BH84:BH212),2)</f>
        <v>0</v>
      </c>
      <c r="G33" s="41"/>
      <c r="H33" s="41"/>
      <c r="I33" s="130">
        <v>0.15</v>
      </c>
      <c r="J33" s="129">
        <v>0</v>
      </c>
      <c r="K33" s="44"/>
    </row>
    <row r="34" spans="2:11" s="1" customFormat="1" ht="14.45" customHeight="1" hidden="1">
      <c r="B34" s="40"/>
      <c r="C34" s="41"/>
      <c r="D34" s="41"/>
      <c r="E34" s="48" t="s">
        <v>52</v>
      </c>
      <c r="F34" s="129">
        <f>ROUND(SUM(BI84:BI212),2)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SKU3912 - SO 302 Dešťové svody s přípojkami 2.etaoa</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J84</f>
        <v>0</v>
      </c>
      <c r="K56" s="44"/>
      <c r="AU56" s="23" t="s">
        <v>141</v>
      </c>
    </row>
    <row r="57" spans="2:11" s="7" customFormat="1" ht="24.95" customHeight="1">
      <c r="B57" s="148"/>
      <c r="C57" s="149"/>
      <c r="D57" s="150" t="s">
        <v>142</v>
      </c>
      <c r="E57" s="151"/>
      <c r="F57" s="151"/>
      <c r="G57" s="151"/>
      <c r="H57" s="151"/>
      <c r="I57" s="152"/>
      <c r="J57" s="153">
        <f>J85</f>
        <v>0</v>
      </c>
      <c r="K57" s="154"/>
    </row>
    <row r="58" spans="2:11" s="8" customFormat="1" ht="19.9" customHeight="1">
      <c r="B58" s="155"/>
      <c r="C58" s="156"/>
      <c r="D58" s="157" t="s">
        <v>143</v>
      </c>
      <c r="E58" s="158"/>
      <c r="F58" s="158"/>
      <c r="G58" s="158"/>
      <c r="H58" s="158"/>
      <c r="I58" s="159"/>
      <c r="J58" s="160">
        <f>J86</f>
        <v>0</v>
      </c>
      <c r="K58" s="161"/>
    </row>
    <row r="59" spans="2:11" s="8" customFormat="1" ht="19.9" customHeight="1">
      <c r="B59" s="155"/>
      <c r="C59" s="156"/>
      <c r="D59" s="157" t="s">
        <v>144</v>
      </c>
      <c r="E59" s="158"/>
      <c r="F59" s="158"/>
      <c r="G59" s="158"/>
      <c r="H59" s="158"/>
      <c r="I59" s="159"/>
      <c r="J59" s="160">
        <f>J159</f>
        <v>0</v>
      </c>
      <c r="K59" s="161"/>
    </row>
    <row r="60" spans="2:11" s="8" customFormat="1" ht="19.9" customHeight="1">
      <c r="B60" s="155"/>
      <c r="C60" s="156"/>
      <c r="D60" s="157" t="s">
        <v>146</v>
      </c>
      <c r="E60" s="158"/>
      <c r="F60" s="158"/>
      <c r="G60" s="158"/>
      <c r="H60" s="158"/>
      <c r="I60" s="159"/>
      <c r="J60" s="160">
        <f>J163</f>
        <v>0</v>
      </c>
      <c r="K60" s="161"/>
    </row>
    <row r="61" spans="2:11" s="8" customFormat="1" ht="19.9" customHeight="1">
      <c r="B61" s="155"/>
      <c r="C61" s="156"/>
      <c r="D61" s="157" t="s">
        <v>148</v>
      </c>
      <c r="E61" s="158"/>
      <c r="F61" s="158"/>
      <c r="G61" s="158"/>
      <c r="H61" s="158"/>
      <c r="I61" s="159"/>
      <c r="J61" s="160">
        <f>J172</f>
        <v>0</v>
      </c>
      <c r="K61" s="161"/>
    </row>
    <row r="62" spans="2:11" s="8" customFormat="1" ht="19.9" customHeight="1">
      <c r="B62" s="155"/>
      <c r="C62" s="156"/>
      <c r="D62" s="157" t="s">
        <v>151</v>
      </c>
      <c r="E62" s="158"/>
      <c r="F62" s="158"/>
      <c r="G62" s="158"/>
      <c r="H62" s="158"/>
      <c r="I62" s="159"/>
      <c r="J62" s="160">
        <f>J205</f>
        <v>0</v>
      </c>
      <c r="K62" s="161"/>
    </row>
    <row r="63" spans="2:11" s="7" customFormat="1" ht="24.95" customHeight="1">
      <c r="B63" s="148"/>
      <c r="C63" s="149"/>
      <c r="D63" s="150" t="s">
        <v>1858</v>
      </c>
      <c r="E63" s="151"/>
      <c r="F63" s="151"/>
      <c r="G63" s="151"/>
      <c r="H63" s="151"/>
      <c r="I63" s="152"/>
      <c r="J63" s="153">
        <f>J207</f>
        <v>0</v>
      </c>
      <c r="K63" s="154"/>
    </row>
    <row r="64" spans="2:11" s="8" customFormat="1" ht="19.9" customHeight="1">
      <c r="B64" s="155"/>
      <c r="C64" s="156"/>
      <c r="D64" s="157" t="s">
        <v>1859</v>
      </c>
      <c r="E64" s="158"/>
      <c r="F64" s="158"/>
      <c r="G64" s="158"/>
      <c r="H64" s="158"/>
      <c r="I64" s="159"/>
      <c r="J64" s="160">
        <f>J208</f>
        <v>0</v>
      </c>
      <c r="K64" s="161"/>
    </row>
    <row r="65" spans="2:11" s="1" customFormat="1" ht="21.75" customHeight="1">
      <c r="B65" s="40"/>
      <c r="C65" s="41"/>
      <c r="D65" s="41"/>
      <c r="E65" s="41"/>
      <c r="F65" s="41"/>
      <c r="G65" s="41"/>
      <c r="H65" s="41"/>
      <c r="I65" s="117"/>
      <c r="J65" s="41"/>
      <c r="K65" s="44"/>
    </row>
    <row r="66" spans="2:11"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 customHeight="1">
      <c r="B71" s="40"/>
      <c r="C71" s="61" t="s">
        <v>152</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16.5" customHeight="1">
      <c r="B74" s="40"/>
      <c r="C74" s="62"/>
      <c r="D74" s="62"/>
      <c r="E74" s="374" t="str">
        <f>E7</f>
        <v>II/145 a II/190 průtah Hartmanice</v>
      </c>
      <c r="F74" s="375"/>
      <c r="G74" s="375"/>
      <c r="H74" s="375"/>
      <c r="I74" s="162"/>
      <c r="J74" s="62"/>
      <c r="K74" s="62"/>
      <c r="L74" s="60"/>
    </row>
    <row r="75" spans="2:12" s="1" customFormat="1" ht="14.45" customHeight="1">
      <c r="B75" s="40"/>
      <c r="C75" s="64" t="s">
        <v>135</v>
      </c>
      <c r="D75" s="62"/>
      <c r="E75" s="62"/>
      <c r="F75" s="62"/>
      <c r="G75" s="62"/>
      <c r="H75" s="62"/>
      <c r="I75" s="162"/>
      <c r="J75" s="62"/>
      <c r="K75" s="62"/>
      <c r="L75" s="60"/>
    </row>
    <row r="76" spans="2:12" s="1" customFormat="1" ht="17.25" customHeight="1">
      <c r="B76" s="40"/>
      <c r="C76" s="62"/>
      <c r="D76" s="62"/>
      <c r="E76" s="349" t="str">
        <f>E9</f>
        <v>SKU3912 - SO 302 Dešťové svody s přípojkami 2.etaoa</v>
      </c>
      <c r="F76" s="376"/>
      <c r="G76" s="376"/>
      <c r="H76" s="376"/>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25</v>
      </c>
      <c r="D78" s="62"/>
      <c r="E78" s="62"/>
      <c r="F78" s="163" t="str">
        <f>F12</f>
        <v xml:space="preserve"> </v>
      </c>
      <c r="G78" s="62"/>
      <c r="H78" s="62"/>
      <c r="I78" s="164" t="s">
        <v>27</v>
      </c>
      <c r="J78" s="72" t="str">
        <f>IF(J12="","",J12)</f>
        <v>15. 11. 2016</v>
      </c>
      <c r="K78" s="62"/>
      <c r="L78" s="60"/>
    </row>
    <row r="79" spans="2:12" s="1" customFormat="1" ht="6.95" customHeight="1">
      <c r="B79" s="40"/>
      <c r="C79" s="62"/>
      <c r="D79" s="62"/>
      <c r="E79" s="62"/>
      <c r="F79" s="62"/>
      <c r="G79" s="62"/>
      <c r="H79" s="62"/>
      <c r="I79" s="162"/>
      <c r="J79" s="62"/>
      <c r="K79" s="62"/>
      <c r="L79" s="60"/>
    </row>
    <row r="80" spans="2:12" s="1" customFormat="1" ht="13.5">
      <c r="B80" s="40"/>
      <c r="C80" s="64" t="s">
        <v>31</v>
      </c>
      <c r="D80" s="62"/>
      <c r="E80" s="62"/>
      <c r="F80" s="163" t="str">
        <f>E15</f>
        <v>SÚS Plzeňského kraje</v>
      </c>
      <c r="G80" s="62"/>
      <c r="H80" s="62"/>
      <c r="I80" s="164" t="s">
        <v>37</v>
      </c>
      <c r="J80" s="163" t="str">
        <f>E21</f>
        <v>Projekční kancelář Ing.Škubalová</v>
      </c>
      <c r="K80" s="62"/>
      <c r="L80" s="60"/>
    </row>
    <row r="81" spans="2:12" s="1" customFormat="1" ht="14.45" customHeight="1">
      <c r="B81" s="40"/>
      <c r="C81" s="64" t="s">
        <v>35</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153</v>
      </c>
      <c r="D83" s="167" t="s">
        <v>62</v>
      </c>
      <c r="E83" s="167" t="s">
        <v>58</v>
      </c>
      <c r="F83" s="167" t="s">
        <v>154</v>
      </c>
      <c r="G83" s="167" t="s">
        <v>155</v>
      </c>
      <c r="H83" s="167" t="s">
        <v>156</v>
      </c>
      <c r="I83" s="168" t="s">
        <v>157</v>
      </c>
      <c r="J83" s="167" t="s">
        <v>139</v>
      </c>
      <c r="K83" s="169" t="s">
        <v>158</v>
      </c>
      <c r="L83" s="170"/>
      <c r="M83" s="80" t="s">
        <v>159</v>
      </c>
      <c r="N83" s="81" t="s">
        <v>47</v>
      </c>
      <c r="O83" s="81" t="s">
        <v>160</v>
      </c>
      <c r="P83" s="81" t="s">
        <v>161</v>
      </c>
      <c r="Q83" s="81" t="s">
        <v>162</v>
      </c>
      <c r="R83" s="81" t="s">
        <v>163</v>
      </c>
      <c r="S83" s="81" t="s">
        <v>164</v>
      </c>
      <c r="T83" s="82" t="s">
        <v>165</v>
      </c>
    </row>
    <row r="84" spans="2:63" s="1" customFormat="1" ht="29.25" customHeight="1">
      <c r="B84" s="40"/>
      <c r="C84" s="86" t="s">
        <v>140</v>
      </c>
      <c r="D84" s="62"/>
      <c r="E84" s="62"/>
      <c r="F84" s="62"/>
      <c r="G84" s="62"/>
      <c r="H84" s="62"/>
      <c r="I84" s="162"/>
      <c r="J84" s="171">
        <f>BK84</f>
        <v>0</v>
      </c>
      <c r="K84" s="62"/>
      <c r="L84" s="60"/>
      <c r="M84" s="83"/>
      <c r="N84" s="84"/>
      <c r="O84" s="84"/>
      <c r="P84" s="172">
        <f>P85+P207</f>
        <v>0</v>
      </c>
      <c r="Q84" s="84"/>
      <c r="R84" s="172">
        <f>R85+R207</f>
        <v>126.7355894</v>
      </c>
      <c r="S84" s="84"/>
      <c r="T84" s="173">
        <f>T85+T207</f>
        <v>0</v>
      </c>
      <c r="AT84" s="23" t="s">
        <v>76</v>
      </c>
      <c r="AU84" s="23" t="s">
        <v>141</v>
      </c>
      <c r="BK84" s="174">
        <f>BK85+BK207</f>
        <v>0</v>
      </c>
    </row>
    <row r="85" spans="2:63" s="10" customFormat="1" ht="37.35" customHeight="1">
      <c r="B85" s="175"/>
      <c r="C85" s="176"/>
      <c r="D85" s="177" t="s">
        <v>76</v>
      </c>
      <c r="E85" s="178" t="s">
        <v>166</v>
      </c>
      <c r="F85" s="178" t="s">
        <v>167</v>
      </c>
      <c r="G85" s="176"/>
      <c r="H85" s="176"/>
      <c r="I85" s="179"/>
      <c r="J85" s="180">
        <f>BK85</f>
        <v>0</v>
      </c>
      <c r="K85" s="176"/>
      <c r="L85" s="181"/>
      <c r="M85" s="182"/>
      <c r="N85" s="183"/>
      <c r="O85" s="183"/>
      <c r="P85" s="184">
        <f>P86+P159+P163+P172+P205</f>
        <v>0</v>
      </c>
      <c r="Q85" s="183"/>
      <c r="R85" s="184">
        <f>R86+R159+R163+R172+R205</f>
        <v>126.7127094</v>
      </c>
      <c r="S85" s="183"/>
      <c r="T85" s="185">
        <f>T86+T159+T163+T172+T205</f>
        <v>0</v>
      </c>
      <c r="AR85" s="186" t="s">
        <v>24</v>
      </c>
      <c r="AT85" s="187" t="s">
        <v>76</v>
      </c>
      <c r="AU85" s="187" t="s">
        <v>77</v>
      </c>
      <c r="AY85" s="186" t="s">
        <v>168</v>
      </c>
      <c r="BK85" s="188">
        <f>BK86+BK159+BK163+BK172+BK205</f>
        <v>0</v>
      </c>
    </row>
    <row r="86" spans="2:63" s="10" customFormat="1" ht="19.9" customHeight="1">
      <c r="B86" s="175"/>
      <c r="C86" s="176"/>
      <c r="D86" s="177" t="s">
        <v>76</v>
      </c>
      <c r="E86" s="189" t="s">
        <v>24</v>
      </c>
      <c r="F86" s="189" t="s">
        <v>169</v>
      </c>
      <c r="G86" s="176"/>
      <c r="H86" s="176"/>
      <c r="I86" s="179"/>
      <c r="J86" s="190">
        <f>BK86</f>
        <v>0</v>
      </c>
      <c r="K86" s="176"/>
      <c r="L86" s="181"/>
      <c r="M86" s="182"/>
      <c r="N86" s="183"/>
      <c r="O86" s="183"/>
      <c r="P86" s="184">
        <f>SUM(P87:P158)</f>
        <v>0</v>
      </c>
      <c r="Q86" s="183"/>
      <c r="R86" s="184">
        <f>SUM(R87:R158)</f>
        <v>110.0272104</v>
      </c>
      <c r="S86" s="183"/>
      <c r="T86" s="185">
        <f>SUM(T87:T158)</f>
        <v>0</v>
      </c>
      <c r="AR86" s="186" t="s">
        <v>24</v>
      </c>
      <c r="AT86" s="187" t="s">
        <v>76</v>
      </c>
      <c r="AU86" s="187" t="s">
        <v>24</v>
      </c>
      <c r="AY86" s="186" t="s">
        <v>168</v>
      </c>
      <c r="BK86" s="188">
        <f>SUM(BK87:BK158)</f>
        <v>0</v>
      </c>
    </row>
    <row r="87" spans="2:65" s="1" customFormat="1" ht="16.5" customHeight="1">
      <c r="B87" s="40"/>
      <c r="C87" s="191" t="s">
        <v>24</v>
      </c>
      <c r="D87" s="191" t="s">
        <v>170</v>
      </c>
      <c r="E87" s="192" t="s">
        <v>1506</v>
      </c>
      <c r="F87" s="193" t="s">
        <v>1507</v>
      </c>
      <c r="G87" s="194" t="s">
        <v>396</v>
      </c>
      <c r="H87" s="195">
        <v>2</v>
      </c>
      <c r="I87" s="196"/>
      <c r="J87" s="197">
        <f>ROUND(I87*H87,2)</f>
        <v>0</v>
      </c>
      <c r="K87" s="193" t="s">
        <v>22</v>
      </c>
      <c r="L87" s="60"/>
      <c r="M87" s="198" t="s">
        <v>22</v>
      </c>
      <c r="N87" s="199" t="s">
        <v>48</v>
      </c>
      <c r="O87" s="41"/>
      <c r="P87" s="200">
        <f>O87*H87</f>
        <v>0</v>
      </c>
      <c r="Q87" s="200">
        <v>0</v>
      </c>
      <c r="R87" s="200">
        <f>Q87*H87</f>
        <v>0</v>
      </c>
      <c r="S87" s="200">
        <v>0</v>
      </c>
      <c r="T87" s="201">
        <f>S87*H87</f>
        <v>0</v>
      </c>
      <c r="AR87" s="23" t="s">
        <v>175</v>
      </c>
      <c r="AT87" s="23" t="s">
        <v>170</v>
      </c>
      <c r="AU87" s="23" t="s">
        <v>86</v>
      </c>
      <c r="AY87" s="23" t="s">
        <v>168</v>
      </c>
      <c r="BE87" s="202">
        <f>IF(N87="základní",J87,0)</f>
        <v>0</v>
      </c>
      <c r="BF87" s="202">
        <f>IF(N87="snížená",J87,0)</f>
        <v>0</v>
      </c>
      <c r="BG87" s="202">
        <f>IF(N87="zákl. přenesená",J87,0)</f>
        <v>0</v>
      </c>
      <c r="BH87" s="202">
        <f>IF(N87="sníž. přenesená",J87,0)</f>
        <v>0</v>
      </c>
      <c r="BI87" s="202">
        <f>IF(N87="nulová",J87,0)</f>
        <v>0</v>
      </c>
      <c r="BJ87" s="23" t="s">
        <v>24</v>
      </c>
      <c r="BK87" s="202">
        <f>ROUND(I87*H87,2)</f>
        <v>0</v>
      </c>
      <c r="BL87" s="23" t="s">
        <v>175</v>
      </c>
      <c r="BM87" s="23" t="s">
        <v>1860</v>
      </c>
    </row>
    <row r="88" spans="2:65" s="1" customFormat="1" ht="16.5" customHeight="1">
      <c r="B88" s="40"/>
      <c r="C88" s="191" t="s">
        <v>86</v>
      </c>
      <c r="D88" s="191" t="s">
        <v>170</v>
      </c>
      <c r="E88" s="192" t="s">
        <v>1509</v>
      </c>
      <c r="F88" s="193" t="s">
        <v>1510</v>
      </c>
      <c r="G88" s="194" t="s">
        <v>396</v>
      </c>
      <c r="H88" s="195">
        <v>2</v>
      </c>
      <c r="I88" s="196"/>
      <c r="J88" s="197">
        <f>ROUND(I88*H88,2)</f>
        <v>0</v>
      </c>
      <c r="K88" s="193" t="s">
        <v>22</v>
      </c>
      <c r="L88" s="60"/>
      <c r="M88" s="198" t="s">
        <v>22</v>
      </c>
      <c r="N88" s="199" t="s">
        <v>48</v>
      </c>
      <c r="O88" s="41"/>
      <c r="P88" s="200">
        <f>O88*H88</f>
        <v>0</v>
      </c>
      <c r="Q88" s="200">
        <v>0</v>
      </c>
      <c r="R88" s="200">
        <f>Q88*H88</f>
        <v>0</v>
      </c>
      <c r="S88" s="200">
        <v>0</v>
      </c>
      <c r="T88" s="201">
        <f>S88*H88</f>
        <v>0</v>
      </c>
      <c r="AR88" s="23" t="s">
        <v>175</v>
      </c>
      <c r="AT88" s="23" t="s">
        <v>170</v>
      </c>
      <c r="AU88" s="23" t="s">
        <v>86</v>
      </c>
      <c r="AY88" s="23" t="s">
        <v>168</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175</v>
      </c>
      <c r="BM88" s="23" t="s">
        <v>1861</v>
      </c>
    </row>
    <row r="89" spans="2:65" s="1" customFormat="1" ht="16.5" customHeight="1">
      <c r="B89" s="40"/>
      <c r="C89" s="191" t="s">
        <v>187</v>
      </c>
      <c r="D89" s="191" t="s">
        <v>170</v>
      </c>
      <c r="E89" s="192" t="s">
        <v>1512</v>
      </c>
      <c r="F89" s="193" t="s">
        <v>1513</v>
      </c>
      <c r="G89" s="194" t="s">
        <v>294</v>
      </c>
      <c r="H89" s="195">
        <v>6</v>
      </c>
      <c r="I89" s="196"/>
      <c r="J89" s="197">
        <f>ROUND(I89*H89,2)</f>
        <v>0</v>
      </c>
      <c r="K89" s="193" t="s">
        <v>174</v>
      </c>
      <c r="L89" s="60"/>
      <c r="M89" s="198" t="s">
        <v>22</v>
      </c>
      <c r="N89" s="199" t="s">
        <v>48</v>
      </c>
      <c r="O89" s="41"/>
      <c r="P89" s="200">
        <f>O89*H89</f>
        <v>0</v>
      </c>
      <c r="Q89" s="200">
        <v>0.00868</v>
      </c>
      <c r="R89" s="200">
        <f>Q89*H89</f>
        <v>0.05208</v>
      </c>
      <c r="S89" s="200">
        <v>0</v>
      </c>
      <c r="T89" s="201">
        <f>S89*H89</f>
        <v>0</v>
      </c>
      <c r="AR89" s="23" t="s">
        <v>175</v>
      </c>
      <c r="AT89" s="23" t="s">
        <v>170</v>
      </c>
      <c r="AU89" s="23" t="s">
        <v>86</v>
      </c>
      <c r="AY89" s="23" t="s">
        <v>168</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175</v>
      </c>
      <c r="BM89" s="23" t="s">
        <v>1862</v>
      </c>
    </row>
    <row r="90" spans="2:51" s="11" customFormat="1" ht="13.5">
      <c r="B90" s="206"/>
      <c r="C90" s="207"/>
      <c r="D90" s="203" t="s">
        <v>179</v>
      </c>
      <c r="E90" s="208" t="s">
        <v>22</v>
      </c>
      <c r="F90" s="209" t="s">
        <v>201</v>
      </c>
      <c r="G90" s="207"/>
      <c r="H90" s="210">
        <v>6</v>
      </c>
      <c r="I90" s="211"/>
      <c r="J90" s="207"/>
      <c r="K90" s="207"/>
      <c r="L90" s="212"/>
      <c r="M90" s="213"/>
      <c r="N90" s="214"/>
      <c r="O90" s="214"/>
      <c r="P90" s="214"/>
      <c r="Q90" s="214"/>
      <c r="R90" s="214"/>
      <c r="S90" s="214"/>
      <c r="T90" s="215"/>
      <c r="AT90" s="216" t="s">
        <v>179</v>
      </c>
      <c r="AU90" s="216" t="s">
        <v>86</v>
      </c>
      <c r="AV90" s="11" t="s">
        <v>86</v>
      </c>
      <c r="AW90" s="11" t="s">
        <v>41</v>
      </c>
      <c r="AX90" s="11" t="s">
        <v>77</v>
      </c>
      <c r="AY90" s="216" t="s">
        <v>168</v>
      </c>
    </row>
    <row r="91" spans="2:51" s="13" customFormat="1" ht="13.5">
      <c r="B91" s="227"/>
      <c r="C91" s="228"/>
      <c r="D91" s="203" t="s">
        <v>179</v>
      </c>
      <c r="E91" s="229" t="s">
        <v>22</v>
      </c>
      <c r="F91" s="230" t="s">
        <v>182</v>
      </c>
      <c r="G91" s="228"/>
      <c r="H91" s="231">
        <v>6</v>
      </c>
      <c r="I91" s="232"/>
      <c r="J91" s="228"/>
      <c r="K91" s="228"/>
      <c r="L91" s="233"/>
      <c r="M91" s="234"/>
      <c r="N91" s="235"/>
      <c r="O91" s="235"/>
      <c r="P91" s="235"/>
      <c r="Q91" s="235"/>
      <c r="R91" s="235"/>
      <c r="S91" s="235"/>
      <c r="T91" s="236"/>
      <c r="AT91" s="237" t="s">
        <v>179</v>
      </c>
      <c r="AU91" s="237" t="s">
        <v>86</v>
      </c>
      <c r="AV91" s="13" t="s">
        <v>175</v>
      </c>
      <c r="AW91" s="13" t="s">
        <v>41</v>
      </c>
      <c r="AX91" s="13" t="s">
        <v>24</v>
      </c>
      <c r="AY91" s="237" t="s">
        <v>168</v>
      </c>
    </row>
    <row r="92" spans="2:65" s="1" customFormat="1" ht="16.5" customHeight="1">
      <c r="B92" s="40"/>
      <c r="C92" s="191" t="s">
        <v>175</v>
      </c>
      <c r="D92" s="191" t="s">
        <v>170</v>
      </c>
      <c r="E92" s="192" t="s">
        <v>1516</v>
      </c>
      <c r="F92" s="193" t="s">
        <v>1517</v>
      </c>
      <c r="G92" s="194" t="s">
        <v>294</v>
      </c>
      <c r="H92" s="195">
        <v>11</v>
      </c>
      <c r="I92" s="196"/>
      <c r="J92" s="197">
        <f>ROUND(I92*H92,2)</f>
        <v>0</v>
      </c>
      <c r="K92" s="193" t="s">
        <v>174</v>
      </c>
      <c r="L92" s="60"/>
      <c r="M92" s="198" t="s">
        <v>22</v>
      </c>
      <c r="N92" s="199" t="s">
        <v>48</v>
      </c>
      <c r="O92" s="41"/>
      <c r="P92" s="200">
        <f>O92*H92</f>
        <v>0</v>
      </c>
      <c r="Q92" s="200">
        <v>0.0369</v>
      </c>
      <c r="R92" s="200">
        <f>Q92*H92</f>
        <v>0.40590000000000004</v>
      </c>
      <c r="S92" s="200">
        <v>0</v>
      </c>
      <c r="T92" s="201">
        <f>S92*H92</f>
        <v>0</v>
      </c>
      <c r="AR92" s="23" t="s">
        <v>175</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175</v>
      </c>
      <c r="BM92" s="23" t="s">
        <v>1863</v>
      </c>
    </row>
    <row r="93" spans="2:51" s="11" customFormat="1" ht="13.5">
      <c r="B93" s="206"/>
      <c r="C93" s="207"/>
      <c r="D93" s="203" t="s">
        <v>179</v>
      </c>
      <c r="E93" s="208" t="s">
        <v>22</v>
      </c>
      <c r="F93" s="209" t="s">
        <v>232</v>
      </c>
      <c r="G93" s="207"/>
      <c r="H93" s="210">
        <v>11</v>
      </c>
      <c r="I93" s="211"/>
      <c r="J93" s="207"/>
      <c r="K93" s="207"/>
      <c r="L93" s="212"/>
      <c r="M93" s="213"/>
      <c r="N93" s="214"/>
      <c r="O93" s="214"/>
      <c r="P93" s="214"/>
      <c r="Q93" s="214"/>
      <c r="R93" s="214"/>
      <c r="S93" s="214"/>
      <c r="T93" s="215"/>
      <c r="AT93" s="216" t="s">
        <v>179</v>
      </c>
      <c r="AU93" s="216" t="s">
        <v>86</v>
      </c>
      <c r="AV93" s="11" t="s">
        <v>86</v>
      </c>
      <c r="AW93" s="11" t="s">
        <v>41</v>
      </c>
      <c r="AX93" s="11" t="s">
        <v>77</v>
      </c>
      <c r="AY93" s="216" t="s">
        <v>168</v>
      </c>
    </row>
    <row r="94" spans="2:51" s="13" customFormat="1" ht="13.5">
      <c r="B94" s="227"/>
      <c r="C94" s="228"/>
      <c r="D94" s="203" t="s">
        <v>179</v>
      </c>
      <c r="E94" s="229" t="s">
        <v>22</v>
      </c>
      <c r="F94" s="230" t="s">
        <v>182</v>
      </c>
      <c r="G94" s="228"/>
      <c r="H94" s="231">
        <v>11</v>
      </c>
      <c r="I94" s="232"/>
      <c r="J94" s="228"/>
      <c r="K94" s="228"/>
      <c r="L94" s="233"/>
      <c r="M94" s="234"/>
      <c r="N94" s="235"/>
      <c r="O94" s="235"/>
      <c r="P94" s="235"/>
      <c r="Q94" s="235"/>
      <c r="R94" s="235"/>
      <c r="S94" s="235"/>
      <c r="T94" s="236"/>
      <c r="AT94" s="237" t="s">
        <v>179</v>
      </c>
      <c r="AU94" s="237" t="s">
        <v>86</v>
      </c>
      <c r="AV94" s="13" t="s">
        <v>175</v>
      </c>
      <c r="AW94" s="13" t="s">
        <v>41</v>
      </c>
      <c r="AX94" s="13" t="s">
        <v>24</v>
      </c>
      <c r="AY94" s="237" t="s">
        <v>168</v>
      </c>
    </row>
    <row r="95" spans="2:65" s="1" customFormat="1" ht="16.5" customHeight="1">
      <c r="B95" s="40"/>
      <c r="C95" s="191" t="s">
        <v>195</v>
      </c>
      <c r="D95" s="191" t="s">
        <v>170</v>
      </c>
      <c r="E95" s="192" t="s">
        <v>1520</v>
      </c>
      <c r="F95" s="193" t="s">
        <v>1521</v>
      </c>
      <c r="G95" s="194" t="s">
        <v>198</v>
      </c>
      <c r="H95" s="195">
        <v>23.1</v>
      </c>
      <c r="I95" s="196"/>
      <c r="J95" s="197">
        <f>ROUND(I95*H95,2)</f>
        <v>0</v>
      </c>
      <c r="K95" s="193" t="s">
        <v>174</v>
      </c>
      <c r="L95" s="60"/>
      <c r="M95" s="198" t="s">
        <v>22</v>
      </c>
      <c r="N95" s="199" t="s">
        <v>48</v>
      </c>
      <c r="O95" s="41"/>
      <c r="P95" s="200">
        <f>O95*H95</f>
        <v>0</v>
      </c>
      <c r="Q95" s="200">
        <v>0</v>
      </c>
      <c r="R95" s="200">
        <f>Q95*H95</f>
        <v>0</v>
      </c>
      <c r="S95" s="200">
        <v>0</v>
      </c>
      <c r="T95" s="201">
        <f>S95*H95</f>
        <v>0</v>
      </c>
      <c r="AR95" s="23" t="s">
        <v>175</v>
      </c>
      <c r="AT95" s="23" t="s">
        <v>170</v>
      </c>
      <c r="AU95" s="23" t="s">
        <v>86</v>
      </c>
      <c r="AY95" s="23" t="s">
        <v>168</v>
      </c>
      <c r="BE95" s="202">
        <f>IF(N95="základní",J95,0)</f>
        <v>0</v>
      </c>
      <c r="BF95" s="202">
        <f>IF(N95="snížená",J95,0)</f>
        <v>0</v>
      </c>
      <c r="BG95" s="202">
        <f>IF(N95="zákl. přenesená",J95,0)</f>
        <v>0</v>
      </c>
      <c r="BH95" s="202">
        <f>IF(N95="sníž. přenesená",J95,0)</f>
        <v>0</v>
      </c>
      <c r="BI95" s="202">
        <f>IF(N95="nulová",J95,0)</f>
        <v>0</v>
      </c>
      <c r="BJ95" s="23" t="s">
        <v>24</v>
      </c>
      <c r="BK95" s="202">
        <f>ROUND(I95*H95,2)</f>
        <v>0</v>
      </c>
      <c r="BL95" s="23" t="s">
        <v>175</v>
      </c>
      <c r="BM95" s="23" t="s">
        <v>1864</v>
      </c>
    </row>
    <row r="96" spans="2:51" s="11" customFormat="1" ht="13.5">
      <c r="B96" s="206"/>
      <c r="C96" s="207"/>
      <c r="D96" s="203" t="s">
        <v>179</v>
      </c>
      <c r="E96" s="208" t="s">
        <v>22</v>
      </c>
      <c r="F96" s="209" t="s">
        <v>1984</v>
      </c>
      <c r="G96" s="207"/>
      <c r="H96" s="210">
        <v>23.1</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51" s="13" customFormat="1" ht="13.5">
      <c r="B97" s="227"/>
      <c r="C97" s="228"/>
      <c r="D97" s="203" t="s">
        <v>179</v>
      </c>
      <c r="E97" s="229" t="s">
        <v>22</v>
      </c>
      <c r="F97" s="230" t="s">
        <v>182</v>
      </c>
      <c r="G97" s="228"/>
      <c r="H97" s="231">
        <v>23.1</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201</v>
      </c>
      <c r="D98" s="191" t="s">
        <v>170</v>
      </c>
      <c r="E98" s="192" t="s">
        <v>1524</v>
      </c>
      <c r="F98" s="193" t="s">
        <v>1525</v>
      </c>
      <c r="G98" s="194" t="s">
        <v>198</v>
      </c>
      <c r="H98" s="195">
        <v>59.9</v>
      </c>
      <c r="I98" s="196"/>
      <c r="J98" s="197">
        <f>ROUND(I98*H98,2)</f>
        <v>0</v>
      </c>
      <c r="K98" s="193" t="s">
        <v>174</v>
      </c>
      <c r="L98" s="60"/>
      <c r="M98" s="198" t="s">
        <v>22</v>
      </c>
      <c r="N98" s="199" t="s">
        <v>48</v>
      </c>
      <c r="O98" s="41"/>
      <c r="P98" s="200">
        <f>O98*H98</f>
        <v>0</v>
      </c>
      <c r="Q98" s="200">
        <v>0</v>
      </c>
      <c r="R98" s="200">
        <f>Q98*H98</f>
        <v>0</v>
      </c>
      <c r="S98" s="200">
        <v>0</v>
      </c>
      <c r="T98" s="201">
        <f>S98*H98</f>
        <v>0</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1866</v>
      </c>
    </row>
    <row r="99" spans="2:51" s="11" customFormat="1" ht="13.5">
      <c r="B99" s="206"/>
      <c r="C99" s="207"/>
      <c r="D99" s="203" t="s">
        <v>179</v>
      </c>
      <c r="E99" s="208" t="s">
        <v>22</v>
      </c>
      <c r="F99" s="209" t="s">
        <v>1985</v>
      </c>
      <c r="G99" s="207"/>
      <c r="H99" s="210">
        <v>59.9</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51" s="11" customFormat="1" ht="13.5">
      <c r="B100" s="206"/>
      <c r="C100" s="207"/>
      <c r="D100" s="203" t="s">
        <v>179</v>
      </c>
      <c r="E100" s="208" t="s">
        <v>22</v>
      </c>
      <c r="F100" s="209" t="s">
        <v>22</v>
      </c>
      <c r="G100" s="207"/>
      <c r="H100" s="210">
        <v>0</v>
      </c>
      <c r="I100" s="211"/>
      <c r="J100" s="207"/>
      <c r="K100" s="207"/>
      <c r="L100" s="212"/>
      <c r="M100" s="213"/>
      <c r="N100" s="214"/>
      <c r="O100" s="214"/>
      <c r="P100" s="214"/>
      <c r="Q100" s="214"/>
      <c r="R100" s="214"/>
      <c r="S100" s="214"/>
      <c r="T100" s="215"/>
      <c r="AT100" s="216" t="s">
        <v>179</v>
      </c>
      <c r="AU100" s="216" t="s">
        <v>86</v>
      </c>
      <c r="AV100" s="11" t="s">
        <v>86</v>
      </c>
      <c r="AW100" s="11" t="s">
        <v>41</v>
      </c>
      <c r="AX100" s="11" t="s">
        <v>77</v>
      </c>
      <c r="AY100" s="216" t="s">
        <v>168</v>
      </c>
    </row>
    <row r="101" spans="2:51" s="13" customFormat="1" ht="13.5">
      <c r="B101" s="227"/>
      <c r="C101" s="228"/>
      <c r="D101" s="203" t="s">
        <v>179</v>
      </c>
      <c r="E101" s="229" t="s">
        <v>22</v>
      </c>
      <c r="F101" s="230" t="s">
        <v>182</v>
      </c>
      <c r="G101" s="228"/>
      <c r="H101" s="231">
        <v>59.9</v>
      </c>
      <c r="I101" s="232"/>
      <c r="J101" s="228"/>
      <c r="K101" s="228"/>
      <c r="L101" s="233"/>
      <c r="M101" s="234"/>
      <c r="N101" s="235"/>
      <c r="O101" s="235"/>
      <c r="P101" s="235"/>
      <c r="Q101" s="235"/>
      <c r="R101" s="235"/>
      <c r="S101" s="235"/>
      <c r="T101" s="236"/>
      <c r="AT101" s="237" t="s">
        <v>179</v>
      </c>
      <c r="AU101" s="237" t="s">
        <v>86</v>
      </c>
      <c r="AV101" s="13" t="s">
        <v>175</v>
      </c>
      <c r="AW101" s="13" t="s">
        <v>41</v>
      </c>
      <c r="AX101" s="13" t="s">
        <v>24</v>
      </c>
      <c r="AY101" s="237" t="s">
        <v>168</v>
      </c>
    </row>
    <row r="102" spans="2:65" s="1" customFormat="1" ht="16.5" customHeight="1">
      <c r="B102" s="40"/>
      <c r="C102" s="191" t="s">
        <v>209</v>
      </c>
      <c r="D102" s="191" t="s">
        <v>170</v>
      </c>
      <c r="E102" s="192" t="s">
        <v>1528</v>
      </c>
      <c r="F102" s="193" t="s">
        <v>1529</v>
      </c>
      <c r="G102" s="194" t="s">
        <v>198</v>
      </c>
      <c r="H102" s="195">
        <v>5.99</v>
      </c>
      <c r="I102" s="196"/>
      <c r="J102" s="197">
        <f>ROUND(I102*H102,2)</f>
        <v>0</v>
      </c>
      <c r="K102" s="193" t="s">
        <v>174</v>
      </c>
      <c r="L102" s="60"/>
      <c r="M102" s="198" t="s">
        <v>22</v>
      </c>
      <c r="N102" s="199" t="s">
        <v>48</v>
      </c>
      <c r="O102" s="41"/>
      <c r="P102" s="200">
        <f>O102*H102</f>
        <v>0</v>
      </c>
      <c r="Q102" s="200">
        <v>0</v>
      </c>
      <c r="R102" s="200">
        <f>Q102*H102</f>
        <v>0</v>
      </c>
      <c r="S102" s="200">
        <v>0</v>
      </c>
      <c r="T102" s="201">
        <f>S102*H102</f>
        <v>0</v>
      </c>
      <c r="AR102" s="23" t="s">
        <v>175</v>
      </c>
      <c r="AT102" s="23" t="s">
        <v>170</v>
      </c>
      <c r="AU102" s="23" t="s">
        <v>86</v>
      </c>
      <c r="AY102" s="23" t="s">
        <v>168</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175</v>
      </c>
      <c r="BM102" s="23" t="s">
        <v>1868</v>
      </c>
    </row>
    <row r="103" spans="2:51" s="11" customFormat="1" ht="13.5">
      <c r="B103" s="206"/>
      <c r="C103" s="207"/>
      <c r="D103" s="203" t="s">
        <v>179</v>
      </c>
      <c r="E103" s="208" t="s">
        <v>22</v>
      </c>
      <c r="F103" s="209" t="s">
        <v>1986</v>
      </c>
      <c r="G103" s="207"/>
      <c r="H103" s="210">
        <v>5.99</v>
      </c>
      <c r="I103" s="211"/>
      <c r="J103" s="207"/>
      <c r="K103" s="207"/>
      <c r="L103" s="212"/>
      <c r="M103" s="213"/>
      <c r="N103" s="214"/>
      <c r="O103" s="214"/>
      <c r="P103" s="214"/>
      <c r="Q103" s="214"/>
      <c r="R103" s="214"/>
      <c r="S103" s="214"/>
      <c r="T103" s="215"/>
      <c r="AT103" s="216" t="s">
        <v>179</v>
      </c>
      <c r="AU103" s="216" t="s">
        <v>86</v>
      </c>
      <c r="AV103" s="11" t="s">
        <v>86</v>
      </c>
      <c r="AW103" s="11" t="s">
        <v>41</v>
      </c>
      <c r="AX103" s="11" t="s">
        <v>77</v>
      </c>
      <c r="AY103" s="216" t="s">
        <v>168</v>
      </c>
    </row>
    <row r="104" spans="2:51" s="12" customFormat="1" ht="13.5">
      <c r="B104" s="217"/>
      <c r="C104" s="218"/>
      <c r="D104" s="203" t="s">
        <v>179</v>
      </c>
      <c r="E104" s="219" t="s">
        <v>22</v>
      </c>
      <c r="F104" s="220" t="s">
        <v>1870</v>
      </c>
      <c r="G104" s="218"/>
      <c r="H104" s="219" t="s">
        <v>22</v>
      </c>
      <c r="I104" s="221"/>
      <c r="J104" s="218"/>
      <c r="K104" s="218"/>
      <c r="L104" s="222"/>
      <c r="M104" s="223"/>
      <c r="N104" s="224"/>
      <c r="O104" s="224"/>
      <c r="P104" s="224"/>
      <c r="Q104" s="224"/>
      <c r="R104" s="224"/>
      <c r="S104" s="224"/>
      <c r="T104" s="225"/>
      <c r="AT104" s="226" t="s">
        <v>179</v>
      </c>
      <c r="AU104" s="226" t="s">
        <v>86</v>
      </c>
      <c r="AV104" s="12" t="s">
        <v>24</v>
      </c>
      <c r="AW104" s="12" t="s">
        <v>41</v>
      </c>
      <c r="AX104" s="12" t="s">
        <v>77</v>
      </c>
      <c r="AY104" s="226" t="s">
        <v>168</v>
      </c>
    </row>
    <row r="105" spans="2:51" s="13" customFormat="1" ht="13.5">
      <c r="B105" s="227"/>
      <c r="C105" s="228"/>
      <c r="D105" s="203" t="s">
        <v>179</v>
      </c>
      <c r="E105" s="229" t="s">
        <v>22</v>
      </c>
      <c r="F105" s="230" t="s">
        <v>182</v>
      </c>
      <c r="G105" s="228"/>
      <c r="H105" s="231">
        <v>5.99</v>
      </c>
      <c r="I105" s="232"/>
      <c r="J105" s="228"/>
      <c r="K105" s="228"/>
      <c r="L105" s="233"/>
      <c r="M105" s="234"/>
      <c r="N105" s="235"/>
      <c r="O105" s="235"/>
      <c r="P105" s="235"/>
      <c r="Q105" s="235"/>
      <c r="R105" s="235"/>
      <c r="S105" s="235"/>
      <c r="T105" s="236"/>
      <c r="AT105" s="237" t="s">
        <v>179</v>
      </c>
      <c r="AU105" s="237" t="s">
        <v>86</v>
      </c>
      <c r="AV105" s="13" t="s">
        <v>175</v>
      </c>
      <c r="AW105" s="13" t="s">
        <v>41</v>
      </c>
      <c r="AX105" s="13" t="s">
        <v>24</v>
      </c>
      <c r="AY105" s="237" t="s">
        <v>168</v>
      </c>
    </row>
    <row r="106" spans="2:65" s="1" customFormat="1" ht="16.5" customHeight="1">
      <c r="B106" s="40"/>
      <c r="C106" s="191" t="s">
        <v>214</v>
      </c>
      <c r="D106" s="191" t="s">
        <v>170</v>
      </c>
      <c r="E106" s="192" t="s">
        <v>225</v>
      </c>
      <c r="F106" s="193" t="s">
        <v>226</v>
      </c>
      <c r="G106" s="194" t="s">
        <v>198</v>
      </c>
      <c r="H106" s="195">
        <v>47.92</v>
      </c>
      <c r="I106" s="196"/>
      <c r="J106" s="197">
        <f>ROUND(I106*H106,2)</f>
        <v>0</v>
      </c>
      <c r="K106" s="193" t="s">
        <v>174</v>
      </c>
      <c r="L106" s="60"/>
      <c r="M106" s="198" t="s">
        <v>22</v>
      </c>
      <c r="N106" s="199" t="s">
        <v>48</v>
      </c>
      <c r="O106" s="41"/>
      <c r="P106" s="200">
        <f>O106*H106</f>
        <v>0</v>
      </c>
      <c r="Q106" s="200">
        <v>0</v>
      </c>
      <c r="R106" s="200">
        <f>Q106*H106</f>
        <v>0</v>
      </c>
      <c r="S106" s="200">
        <v>0</v>
      </c>
      <c r="T106" s="201">
        <f>S106*H106</f>
        <v>0</v>
      </c>
      <c r="AR106" s="23" t="s">
        <v>175</v>
      </c>
      <c r="AT106" s="23" t="s">
        <v>170</v>
      </c>
      <c r="AU106" s="23" t="s">
        <v>86</v>
      </c>
      <c r="AY106" s="23" t="s">
        <v>168</v>
      </c>
      <c r="BE106" s="202">
        <f>IF(N106="základní",J106,0)</f>
        <v>0</v>
      </c>
      <c r="BF106" s="202">
        <f>IF(N106="snížená",J106,0)</f>
        <v>0</v>
      </c>
      <c r="BG106" s="202">
        <f>IF(N106="zákl. přenesená",J106,0)</f>
        <v>0</v>
      </c>
      <c r="BH106" s="202">
        <f>IF(N106="sníž. přenesená",J106,0)</f>
        <v>0</v>
      </c>
      <c r="BI106" s="202">
        <f>IF(N106="nulová",J106,0)</f>
        <v>0</v>
      </c>
      <c r="BJ106" s="23" t="s">
        <v>24</v>
      </c>
      <c r="BK106" s="202">
        <f>ROUND(I106*H106,2)</f>
        <v>0</v>
      </c>
      <c r="BL106" s="23" t="s">
        <v>175</v>
      </c>
      <c r="BM106" s="23" t="s">
        <v>1871</v>
      </c>
    </row>
    <row r="107" spans="2:51" s="11" customFormat="1" ht="13.5">
      <c r="B107" s="206"/>
      <c r="C107" s="207"/>
      <c r="D107" s="203" t="s">
        <v>179</v>
      </c>
      <c r="E107" s="208" t="s">
        <v>22</v>
      </c>
      <c r="F107" s="209" t="s">
        <v>1987</v>
      </c>
      <c r="G107" s="207"/>
      <c r="H107" s="210">
        <v>47.92</v>
      </c>
      <c r="I107" s="211"/>
      <c r="J107" s="207"/>
      <c r="K107" s="207"/>
      <c r="L107" s="212"/>
      <c r="M107" s="213"/>
      <c r="N107" s="214"/>
      <c r="O107" s="214"/>
      <c r="P107" s="214"/>
      <c r="Q107" s="214"/>
      <c r="R107" s="214"/>
      <c r="S107" s="214"/>
      <c r="T107" s="215"/>
      <c r="AT107" s="216" t="s">
        <v>179</v>
      </c>
      <c r="AU107" s="216" t="s">
        <v>86</v>
      </c>
      <c r="AV107" s="11" t="s">
        <v>86</v>
      </c>
      <c r="AW107" s="11" t="s">
        <v>41</v>
      </c>
      <c r="AX107" s="11" t="s">
        <v>77</v>
      </c>
      <c r="AY107" s="216" t="s">
        <v>168</v>
      </c>
    </row>
    <row r="108" spans="2:51" s="12" customFormat="1" ht="13.5">
      <c r="B108" s="217"/>
      <c r="C108" s="218"/>
      <c r="D108" s="203" t="s">
        <v>179</v>
      </c>
      <c r="E108" s="219" t="s">
        <v>22</v>
      </c>
      <c r="F108" s="220" t="s">
        <v>1873</v>
      </c>
      <c r="G108" s="218"/>
      <c r="H108" s="219" t="s">
        <v>22</v>
      </c>
      <c r="I108" s="221"/>
      <c r="J108" s="218"/>
      <c r="K108" s="218"/>
      <c r="L108" s="222"/>
      <c r="M108" s="223"/>
      <c r="N108" s="224"/>
      <c r="O108" s="224"/>
      <c r="P108" s="224"/>
      <c r="Q108" s="224"/>
      <c r="R108" s="224"/>
      <c r="S108" s="224"/>
      <c r="T108" s="225"/>
      <c r="AT108" s="226" t="s">
        <v>179</v>
      </c>
      <c r="AU108" s="226" t="s">
        <v>86</v>
      </c>
      <c r="AV108" s="12" t="s">
        <v>24</v>
      </c>
      <c r="AW108" s="12" t="s">
        <v>41</v>
      </c>
      <c r="AX108" s="12" t="s">
        <v>77</v>
      </c>
      <c r="AY108" s="226" t="s">
        <v>168</v>
      </c>
    </row>
    <row r="109" spans="2:51" s="13" customFormat="1" ht="13.5">
      <c r="B109" s="227"/>
      <c r="C109" s="228"/>
      <c r="D109" s="203" t="s">
        <v>179</v>
      </c>
      <c r="E109" s="229" t="s">
        <v>22</v>
      </c>
      <c r="F109" s="230" t="s">
        <v>182</v>
      </c>
      <c r="G109" s="228"/>
      <c r="H109" s="231">
        <v>47.92</v>
      </c>
      <c r="I109" s="232"/>
      <c r="J109" s="228"/>
      <c r="K109" s="228"/>
      <c r="L109" s="233"/>
      <c r="M109" s="234"/>
      <c r="N109" s="235"/>
      <c r="O109" s="235"/>
      <c r="P109" s="235"/>
      <c r="Q109" s="235"/>
      <c r="R109" s="235"/>
      <c r="S109" s="235"/>
      <c r="T109" s="236"/>
      <c r="AT109" s="237" t="s">
        <v>179</v>
      </c>
      <c r="AU109" s="237" t="s">
        <v>86</v>
      </c>
      <c r="AV109" s="13" t="s">
        <v>175</v>
      </c>
      <c r="AW109" s="13" t="s">
        <v>41</v>
      </c>
      <c r="AX109" s="13" t="s">
        <v>24</v>
      </c>
      <c r="AY109" s="237" t="s">
        <v>168</v>
      </c>
    </row>
    <row r="110" spans="2:65" s="1" customFormat="1" ht="16.5" customHeight="1">
      <c r="B110" s="40"/>
      <c r="C110" s="191" t="s">
        <v>220</v>
      </c>
      <c r="D110" s="191" t="s">
        <v>170</v>
      </c>
      <c r="E110" s="192" t="s">
        <v>233</v>
      </c>
      <c r="F110" s="193" t="s">
        <v>234</v>
      </c>
      <c r="G110" s="194" t="s">
        <v>198</v>
      </c>
      <c r="H110" s="195">
        <v>4.792</v>
      </c>
      <c r="I110" s="196"/>
      <c r="J110" s="197">
        <f>ROUND(I110*H110,2)</f>
        <v>0</v>
      </c>
      <c r="K110" s="193" t="s">
        <v>174</v>
      </c>
      <c r="L110" s="60"/>
      <c r="M110" s="198" t="s">
        <v>22</v>
      </c>
      <c r="N110" s="199" t="s">
        <v>48</v>
      </c>
      <c r="O110" s="41"/>
      <c r="P110" s="200">
        <f>O110*H110</f>
        <v>0</v>
      </c>
      <c r="Q110" s="200">
        <v>0</v>
      </c>
      <c r="R110" s="200">
        <f>Q110*H110</f>
        <v>0</v>
      </c>
      <c r="S110" s="200">
        <v>0</v>
      </c>
      <c r="T110" s="201">
        <f>S110*H110</f>
        <v>0</v>
      </c>
      <c r="AR110" s="23" t="s">
        <v>175</v>
      </c>
      <c r="AT110" s="23" t="s">
        <v>170</v>
      </c>
      <c r="AU110" s="23" t="s">
        <v>86</v>
      </c>
      <c r="AY110" s="23" t="s">
        <v>168</v>
      </c>
      <c r="BE110" s="202">
        <f>IF(N110="základní",J110,0)</f>
        <v>0</v>
      </c>
      <c r="BF110" s="202">
        <f>IF(N110="snížená",J110,0)</f>
        <v>0</v>
      </c>
      <c r="BG110" s="202">
        <f>IF(N110="zákl. přenesená",J110,0)</f>
        <v>0</v>
      </c>
      <c r="BH110" s="202">
        <f>IF(N110="sníž. přenesená",J110,0)</f>
        <v>0</v>
      </c>
      <c r="BI110" s="202">
        <f>IF(N110="nulová",J110,0)</f>
        <v>0</v>
      </c>
      <c r="BJ110" s="23" t="s">
        <v>24</v>
      </c>
      <c r="BK110" s="202">
        <f>ROUND(I110*H110,2)</f>
        <v>0</v>
      </c>
      <c r="BL110" s="23" t="s">
        <v>175</v>
      </c>
      <c r="BM110" s="23" t="s">
        <v>1874</v>
      </c>
    </row>
    <row r="111" spans="2:51" s="11" customFormat="1" ht="13.5">
      <c r="B111" s="206"/>
      <c r="C111" s="207"/>
      <c r="D111" s="203" t="s">
        <v>179</v>
      </c>
      <c r="E111" s="208" t="s">
        <v>22</v>
      </c>
      <c r="F111" s="209" t="s">
        <v>1988</v>
      </c>
      <c r="G111" s="207"/>
      <c r="H111" s="210">
        <v>4.792</v>
      </c>
      <c r="I111" s="211"/>
      <c r="J111" s="207"/>
      <c r="K111" s="207"/>
      <c r="L111" s="212"/>
      <c r="M111" s="213"/>
      <c r="N111" s="214"/>
      <c r="O111" s="214"/>
      <c r="P111" s="214"/>
      <c r="Q111" s="214"/>
      <c r="R111" s="214"/>
      <c r="S111" s="214"/>
      <c r="T111" s="215"/>
      <c r="AT111" s="216" t="s">
        <v>179</v>
      </c>
      <c r="AU111" s="216" t="s">
        <v>86</v>
      </c>
      <c r="AV111" s="11" t="s">
        <v>86</v>
      </c>
      <c r="AW111" s="11" t="s">
        <v>41</v>
      </c>
      <c r="AX111" s="11" t="s">
        <v>77</v>
      </c>
      <c r="AY111" s="216" t="s">
        <v>168</v>
      </c>
    </row>
    <row r="112" spans="2:51" s="12" customFormat="1" ht="13.5">
      <c r="B112" s="217"/>
      <c r="C112" s="218"/>
      <c r="D112" s="203" t="s">
        <v>179</v>
      </c>
      <c r="E112" s="219" t="s">
        <v>22</v>
      </c>
      <c r="F112" s="220" t="s">
        <v>1870</v>
      </c>
      <c r="G112" s="218"/>
      <c r="H112" s="219" t="s">
        <v>22</v>
      </c>
      <c r="I112" s="221"/>
      <c r="J112" s="218"/>
      <c r="K112" s="218"/>
      <c r="L112" s="222"/>
      <c r="M112" s="223"/>
      <c r="N112" s="224"/>
      <c r="O112" s="224"/>
      <c r="P112" s="224"/>
      <c r="Q112" s="224"/>
      <c r="R112" s="224"/>
      <c r="S112" s="224"/>
      <c r="T112" s="225"/>
      <c r="AT112" s="226" t="s">
        <v>179</v>
      </c>
      <c r="AU112" s="226" t="s">
        <v>86</v>
      </c>
      <c r="AV112" s="12" t="s">
        <v>24</v>
      </c>
      <c r="AW112" s="12" t="s">
        <v>41</v>
      </c>
      <c r="AX112" s="12" t="s">
        <v>77</v>
      </c>
      <c r="AY112" s="226" t="s">
        <v>168</v>
      </c>
    </row>
    <row r="113" spans="2:51" s="13" customFormat="1" ht="13.5">
      <c r="B113" s="227"/>
      <c r="C113" s="228"/>
      <c r="D113" s="203" t="s">
        <v>179</v>
      </c>
      <c r="E113" s="229" t="s">
        <v>22</v>
      </c>
      <c r="F113" s="230" t="s">
        <v>182</v>
      </c>
      <c r="G113" s="228"/>
      <c r="H113" s="231">
        <v>4.792</v>
      </c>
      <c r="I113" s="232"/>
      <c r="J113" s="228"/>
      <c r="K113" s="228"/>
      <c r="L113" s="233"/>
      <c r="M113" s="234"/>
      <c r="N113" s="235"/>
      <c r="O113" s="235"/>
      <c r="P113" s="235"/>
      <c r="Q113" s="235"/>
      <c r="R113" s="235"/>
      <c r="S113" s="235"/>
      <c r="T113" s="236"/>
      <c r="AT113" s="237" t="s">
        <v>179</v>
      </c>
      <c r="AU113" s="237" t="s">
        <v>86</v>
      </c>
      <c r="AV113" s="13" t="s">
        <v>175</v>
      </c>
      <c r="AW113" s="13" t="s">
        <v>41</v>
      </c>
      <c r="AX113" s="13" t="s">
        <v>24</v>
      </c>
      <c r="AY113" s="237" t="s">
        <v>168</v>
      </c>
    </row>
    <row r="114" spans="2:65" s="1" customFormat="1" ht="16.5" customHeight="1">
      <c r="B114" s="40"/>
      <c r="C114" s="191" t="s">
        <v>29</v>
      </c>
      <c r="D114" s="191" t="s">
        <v>170</v>
      </c>
      <c r="E114" s="192" t="s">
        <v>1538</v>
      </c>
      <c r="F114" s="193" t="s">
        <v>1539</v>
      </c>
      <c r="G114" s="194" t="s">
        <v>198</v>
      </c>
      <c r="H114" s="195">
        <v>5.99</v>
      </c>
      <c r="I114" s="196"/>
      <c r="J114" s="197">
        <f>ROUND(I114*H114,2)</f>
        <v>0</v>
      </c>
      <c r="K114" s="193" t="s">
        <v>174</v>
      </c>
      <c r="L114" s="60"/>
      <c r="M114" s="198" t="s">
        <v>22</v>
      </c>
      <c r="N114" s="199" t="s">
        <v>48</v>
      </c>
      <c r="O114" s="41"/>
      <c r="P114" s="200">
        <f>O114*H114</f>
        <v>0</v>
      </c>
      <c r="Q114" s="200">
        <v>0.01046</v>
      </c>
      <c r="R114" s="200">
        <f>Q114*H114</f>
        <v>0.0626554</v>
      </c>
      <c r="S114" s="200">
        <v>0</v>
      </c>
      <c r="T114" s="201">
        <f>S114*H114</f>
        <v>0</v>
      </c>
      <c r="AR114" s="23" t="s">
        <v>175</v>
      </c>
      <c r="AT114" s="23" t="s">
        <v>170</v>
      </c>
      <c r="AU114" s="23" t="s">
        <v>86</v>
      </c>
      <c r="AY114" s="23" t="s">
        <v>168</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175</v>
      </c>
      <c r="BM114" s="23" t="s">
        <v>1876</v>
      </c>
    </row>
    <row r="115" spans="2:51" s="11" customFormat="1" ht="13.5">
      <c r="B115" s="206"/>
      <c r="C115" s="207"/>
      <c r="D115" s="203" t="s">
        <v>179</v>
      </c>
      <c r="E115" s="208" t="s">
        <v>22</v>
      </c>
      <c r="F115" s="209" t="s">
        <v>1986</v>
      </c>
      <c r="G115" s="207"/>
      <c r="H115" s="210">
        <v>5.99</v>
      </c>
      <c r="I115" s="211"/>
      <c r="J115" s="207"/>
      <c r="K115" s="207"/>
      <c r="L115" s="212"/>
      <c r="M115" s="213"/>
      <c r="N115" s="214"/>
      <c r="O115" s="214"/>
      <c r="P115" s="214"/>
      <c r="Q115" s="214"/>
      <c r="R115" s="214"/>
      <c r="S115" s="214"/>
      <c r="T115" s="215"/>
      <c r="AT115" s="216" t="s">
        <v>179</v>
      </c>
      <c r="AU115" s="216" t="s">
        <v>86</v>
      </c>
      <c r="AV115" s="11" t="s">
        <v>86</v>
      </c>
      <c r="AW115" s="11" t="s">
        <v>41</v>
      </c>
      <c r="AX115" s="11" t="s">
        <v>77</v>
      </c>
      <c r="AY115" s="216" t="s">
        <v>168</v>
      </c>
    </row>
    <row r="116" spans="2:51" s="12" customFormat="1" ht="13.5">
      <c r="B116" s="217"/>
      <c r="C116" s="218"/>
      <c r="D116" s="203" t="s">
        <v>179</v>
      </c>
      <c r="E116" s="219" t="s">
        <v>22</v>
      </c>
      <c r="F116" s="220" t="s">
        <v>1878</v>
      </c>
      <c r="G116" s="218"/>
      <c r="H116" s="219" t="s">
        <v>22</v>
      </c>
      <c r="I116" s="221"/>
      <c r="J116" s="218"/>
      <c r="K116" s="218"/>
      <c r="L116" s="222"/>
      <c r="M116" s="223"/>
      <c r="N116" s="224"/>
      <c r="O116" s="224"/>
      <c r="P116" s="224"/>
      <c r="Q116" s="224"/>
      <c r="R116" s="224"/>
      <c r="S116" s="224"/>
      <c r="T116" s="225"/>
      <c r="AT116" s="226" t="s">
        <v>179</v>
      </c>
      <c r="AU116" s="226" t="s">
        <v>86</v>
      </c>
      <c r="AV116" s="12" t="s">
        <v>24</v>
      </c>
      <c r="AW116" s="12" t="s">
        <v>41</v>
      </c>
      <c r="AX116" s="12" t="s">
        <v>77</v>
      </c>
      <c r="AY116" s="226" t="s">
        <v>168</v>
      </c>
    </row>
    <row r="117" spans="2:51" s="13" customFormat="1" ht="13.5">
      <c r="B117" s="227"/>
      <c r="C117" s="228"/>
      <c r="D117" s="203" t="s">
        <v>179</v>
      </c>
      <c r="E117" s="229" t="s">
        <v>22</v>
      </c>
      <c r="F117" s="230" t="s">
        <v>182</v>
      </c>
      <c r="G117" s="228"/>
      <c r="H117" s="231">
        <v>5.99</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16.5" customHeight="1">
      <c r="B118" s="40"/>
      <c r="C118" s="191" t="s">
        <v>232</v>
      </c>
      <c r="D118" s="191" t="s">
        <v>170</v>
      </c>
      <c r="E118" s="192" t="s">
        <v>1542</v>
      </c>
      <c r="F118" s="193" t="s">
        <v>1543</v>
      </c>
      <c r="G118" s="194" t="s">
        <v>173</v>
      </c>
      <c r="H118" s="195">
        <v>239.5</v>
      </c>
      <c r="I118" s="196"/>
      <c r="J118" s="197">
        <f>ROUND(I118*H118,2)</f>
        <v>0</v>
      </c>
      <c r="K118" s="193" t="s">
        <v>174</v>
      </c>
      <c r="L118" s="60"/>
      <c r="M118" s="198" t="s">
        <v>22</v>
      </c>
      <c r="N118" s="199" t="s">
        <v>48</v>
      </c>
      <c r="O118" s="41"/>
      <c r="P118" s="200">
        <f>O118*H118</f>
        <v>0</v>
      </c>
      <c r="Q118" s="200">
        <v>0.00085</v>
      </c>
      <c r="R118" s="200">
        <f>Q118*H118</f>
        <v>0.20357499999999998</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1879</v>
      </c>
    </row>
    <row r="119" spans="2:51" s="11" customFormat="1" ht="13.5">
      <c r="B119" s="206"/>
      <c r="C119" s="207"/>
      <c r="D119" s="203" t="s">
        <v>179</v>
      </c>
      <c r="E119" s="208" t="s">
        <v>22</v>
      </c>
      <c r="F119" s="209" t="s">
        <v>1989</v>
      </c>
      <c r="G119" s="207"/>
      <c r="H119" s="210">
        <v>239.5</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51" s="13" customFormat="1" ht="13.5">
      <c r="B120" s="227"/>
      <c r="C120" s="228"/>
      <c r="D120" s="203" t="s">
        <v>179</v>
      </c>
      <c r="E120" s="229" t="s">
        <v>22</v>
      </c>
      <c r="F120" s="230" t="s">
        <v>182</v>
      </c>
      <c r="G120" s="228"/>
      <c r="H120" s="231">
        <v>239.5</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16.5" customHeight="1">
      <c r="B121" s="40"/>
      <c r="C121" s="191" t="s">
        <v>237</v>
      </c>
      <c r="D121" s="191" t="s">
        <v>170</v>
      </c>
      <c r="E121" s="192" t="s">
        <v>1546</v>
      </c>
      <c r="F121" s="193" t="s">
        <v>1547</v>
      </c>
      <c r="G121" s="194" t="s">
        <v>173</v>
      </c>
      <c r="H121" s="195">
        <v>239.5</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1881</v>
      </c>
    </row>
    <row r="122" spans="2:51" s="11" customFormat="1" ht="13.5">
      <c r="B122" s="206"/>
      <c r="C122" s="207"/>
      <c r="D122" s="203" t="s">
        <v>179</v>
      </c>
      <c r="E122" s="208" t="s">
        <v>22</v>
      </c>
      <c r="F122" s="209" t="s">
        <v>1989</v>
      </c>
      <c r="G122" s="207"/>
      <c r="H122" s="210">
        <v>239.5</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51" s="13" customFormat="1" ht="13.5">
      <c r="B123" s="227"/>
      <c r="C123" s="228"/>
      <c r="D123" s="203" t="s">
        <v>179</v>
      </c>
      <c r="E123" s="229" t="s">
        <v>22</v>
      </c>
      <c r="F123" s="230" t="s">
        <v>182</v>
      </c>
      <c r="G123" s="228"/>
      <c r="H123" s="231">
        <v>239.5</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241</v>
      </c>
      <c r="D124" s="191" t="s">
        <v>170</v>
      </c>
      <c r="E124" s="192" t="s">
        <v>1549</v>
      </c>
      <c r="F124" s="193" t="s">
        <v>1550</v>
      </c>
      <c r="G124" s="194" t="s">
        <v>198</v>
      </c>
      <c r="H124" s="195">
        <v>119.8</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1882</v>
      </c>
    </row>
    <row r="125" spans="2:51" s="11" customFormat="1" ht="13.5">
      <c r="B125" s="206"/>
      <c r="C125" s="207"/>
      <c r="D125" s="203" t="s">
        <v>179</v>
      </c>
      <c r="E125" s="208" t="s">
        <v>22</v>
      </c>
      <c r="F125" s="209" t="s">
        <v>1990</v>
      </c>
      <c r="G125" s="207"/>
      <c r="H125" s="210">
        <v>119.8</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51" s="11" customFormat="1" ht="13.5">
      <c r="B126" s="206"/>
      <c r="C126" s="207"/>
      <c r="D126" s="203" t="s">
        <v>179</v>
      </c>
      <c r="E126" s="208" t="s">
        <v>22</v>
      </c>
      <c r="F126" s="209" t="s">
        <v>22</v>
      </c>
      <c r="G126" s="207"/>
      <c r="H126" s="210">
        <v>0</v>
      </c>
      <c r="I126" s="211"/>
      <c r="J126" s="207"/>
      <c r="K126" s="207"/>
      <c r="L126" s="212"/>
      <c r="M126" s="213"/>
      <c r="N126" s="214"/>
      <c r="O126" s="214"/>
      <c r="P126" s="214"/>
      <c r="Q126" s="214"/>
      <c r="R126" s="214"/>
      <c r="S126" s="214"/>
      <c r="T126" s="215"/>
      <c r="AT126" s="216" t="s">
        <v>179</v>
      </c>
      <c r="AU126" s="216" t="s">
        <v>86</v>
      </c>
      <c r="AV126" s="11" t="s">
        <v>86</v>
      </c>
      <c r="AW126" s="11" t="s">
        <v>41</v>
      </c>
      <c r="AX126" s="11" t="s">
        <v>77</v>
      </c>
      <c r="AY126" s="216" t="s">
        <v>168</v>
      </c>
    </row>
    <row r="127" spans="2:51" s="13" customFormat="1" ht="13.5">
      <c r="B127" s="227"/>
      <c r="C127" s="228"/>
      <c r="D127" s="203" t="s">
        <v>179</v>
      </c>
      <c r="E127" s="229" t="s">
        <v>22</v>
      </c>
      <c r="F127" s="230" t="s">
        <v>182</v>
      </c>
      <c r="G127" s="228"/>
      <c r="H127" s="231">
        <v>119.8</v>
      </c>
      <c r="I127" s="232"/>
      <c r="J127" s="228"/>
      <c r="K127" s="228"/>
      <c r="L127" s="233"/>
      <c r="M127" s="234"/>
      <c r="N127" s="235"/>
      <c r="O127" s="235"/>
      <c r="P127" s="235"/>
      <c r="Q127" s="235"/>
      <c r="R127" s="235"/>
      <c r="S127" s="235"/>
      <c r="T127" s="236"/>
      <c r="AT127" s="237" t="s">
        <v>179</v>
      </c>
      <c r="AU127" s="237" t="s">
        <v>86</v>
      </c>
      <c r="AV127" s="13" t="s">
        <v>175</v>
      </c>
      <c r="AW127" s="13" t="s">
        <v>41</v>
      </c>
      <c r="AX127" s="13" t="s">
        <v>24</v>
      </c>
      <c r="AY127" s="237" t="s">
        <v>168</v>
      </c>
    </row>
    <row r="128" spans="2:65" s="1" customFormat="1" ht="16.5" customHeight="1">
      <c r="B128" s="40"/>
      <c r="C128" s="191" t="s">
        <v>246</v>
      </c>
      <c r="D128" s="191" t="s">
        <v>170</v>
      </c>
      <c r="E128" s="192" t="s">
        <v>242</v>
      </c>
      <c r="F128" s="193" t="s">
        <v>243</v>
      </c>
      <c r="G128" s="194" t="s">
        <v>198</v>
      </c>
      <c r="H128" s="195">
        <v>155.644</v>
      </c>
      <c r="I128" s="196"/>
      <c r="J128" s="197">
        <f>ROUND(I128*H128,2)</f>
        <v>0</v>
      </c>
      <c r="K128" s="193" t="s">
        <v>174</v>
      </c>
      <c r="L128" s="60"/>
      <c r="M128" s="198" t="s">
        <v>22</v>
      </c>
      <c r="N128" s="199" t="s">
        <v>48</v>
      </c>
      <c r="O128" s="41"/>
      <c r="P128" s="200">
        <f>O128*H128</f>
        <v>0</v>
      </c>
      <c r="Q128" s="200">
        <v>0</v>
      </c>
      <c r="R128" s="200">
        <f>Q128*H128</f>
        <v>0</v>
      </c>
      <c r="S128" s="200">
        <v>0</v>
      </c>
      <c r="T128" s="201">
        <f>S128*H128</f>
        <v>0</v>
      </c>
      <c r="AR128" s="23" t="s">
        <v>175</v>
      </c>
      <c r="AT128" s="23" t="s">
        <v>170</v>
      </c>
      <c r="AU128" s="23" t="s">
        <v>86</v>
      </c>
      <c r="AY128" s="23" t="s">
        <v>168</v>
      </c>
      <c r="BE128" s="202">
        <f>IF(N128="základní",J128,0)</f>
        <v>0</v>
      </c>
      <c r="BF128" s="202">
        <f>IF(N128="snížená",J128,0)</f>
        <v>0</v>
      </c>
      <c r="BG128" s="202">
        <f>IF(N128="zákl. přenesená",J128,0)</f>
        <v>0</v>
      </c>
      <c r="BH128" s="202">
        <f>IF(N128="sníž. přenesená",J128,0)</f>
        <v>0</v>
      </c>
      <c r="BI128" s="202">
        <f>IF(N128="nulová",J128,0)</f>
        <v>0</v>
      </c>
      <c r="BJ128" s="23" t="s">
        <v>24</v>
      </c>
      <c r="BK128" s="202">
        <f>ROUND(I128*H128,2)</f>
        <v>0</v>
      </c>
      <c r="BL128" s="23" t="s">
        <v>175</v>
      </c>
      <c r="BM128" s="23" t="s">
        <v>1884</v>
      </c>
    </row>
    <row r="129" spans="2:51" s="11" customFormat="1" ht="13.5">
      <c r="B129" s="206"/>
      <c r="C129" s="207"/>
      <c r="D129" s="203" t="s">
        <v>179</v>
      </c>
      <c r="E129" s="208" t="s">
        <v>22</v>
      </c>
      <c r="F129" s="209" t="s">
        <v>22</v>
      </c>
      <c r="G129" s="207"/>
      <c r="H129" s="210">
        <v>0</v>
      </c>
      <c r="I129" s="211"/>
      <c r="J129" s="207"/>
      <c r="K129" s="207"/>
      <c r="L129" s="212"/>
      <c r="M129" s="213"/>
      <c r="N129" s="214"/>
      <c r="O129" s="214"/>
      <c r="P129" s="214"/>
      <c r="Q129" s="214"/>
      <c r="R129" s="214"/>
      <c r="S129" s="214"/>
      <c r="T129" s="215"/>
      <c r="AT129" s="216" t="s">
        <v>179</v>
      </c>
      <c r="AU129" s="216" t="s">
        <v>86</v>
      </c>
      <c r="AV129" s="11" t="s">
        <v>86</v>
      </c>
      <c r="AW129" s="11" t="s">
        <v>41</v>
      </c>
      <c r="AX129" s="11" t="s">
        <v>77</v>
      </c>
      <c r="AY129" s="216" t="s">
        <v>168</v>
      </c>
    </row>
    <row r="130" spans="2:51" s="11" customFormat="1" ht="13.5">
      <c r="B130" s="206"/>
      <c r="C130" s="207"/>
      <c r="D130" s="203" t="s">
        <v>179</v>
      </c>
      <c r="E130" s="208" t="s">
        <v>22</v>
      </c>
      <c r="F130" s="209" t="s">
        <v>1991</v>
      </c>
      <c r="G130" s="207"/>
      <c r="H130" s="210">
        <v>155.644</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51" s="11" customFormat="1" ht="13.5">
      <c r="B131" s="206"/>
      <c r="C131" s="207"/>
      <c r="D131" s="203" t="s">
        <v>179</v>
      </c>
      <c r="E131" s="208" t="s">
        <v>22</v>
      </c>
      <c r="F131" s="209" t="s">
        <v>22</v>
      </c>
      <c r="G131" s="207"/>
      <c r="H131" s="210">
        <v>0</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51" s="11" customFormat="1" ht="13.5">
      <c r="B132" s="206"/>
      <c r="C132" s="207"/>
      <c r="D132" s="203" t="s">
        <v>179</v>
      </c>
      <c r="E132" s="208" t="s">
        <v>22</v>
      </c>
      <c r="F132" s="209" t="s">
        <v>22</v>
      </c>
      <c r="G132" s="207"/>
      <c r="H132" s="210">
        <v>0</v>
      </c>
      <c r="I132" s="211"/>
      <c r="J132" s="207"/>
      <c r="K132" s="207"/>
      <c r="L132" s="212"/>
      <c r="M132" s="213"/>
      <c r="N132" s="214"/>
      <c r="O132" s="214"/>
      <c r="P132" s="214"/>
      <c r="Q132" s="214"/>
      <c r="R132" s="214"/>
      <c r="S132" s="214"/>
      <c r="T132" s="215"/>
      <c r="AT132" s="216" t="s">
        <v>179</v>
      </c>
      <c r="AU132" s="216" t="s">
        <v>86</v>
      </c>
      <c r="AV132" s="11" t="s">
        <v>86</v>
      </c>
      <c r="AW132" s="11" t="s">
        <v>41</v>
      </c>
      <c r="AX132" s="11" t="s">
        <v>77</v>
      </c>
      <c r="AY132" s="216" t="s">
        <v>168</v>
      </c>
    </row>
    <row r="133" spans="2:51" s="11" customFormat="1" ht="13.5">
      <c r="B133" s="206"/>
      <c r="C133" s="207"/>
      <c r="D133" s="203" t="s">
        <v>179</v>
      </c>
      <c r="E133" s="208" t="s">
        <v>22</v>
      </c>
      <c r="F133" s="209" t="s">
        <v>22</v>
      </c>
      <c r="G133" s="207"/>
      <c r="H133" s="210">
        <v>0</v>
      </c>
      <c r="I133" s="211"/>
      <c r="J133" s="207"/>
      <c r="K133" s="207"/>
      <c r="L133" s="212"/>
      <c r="M133" s="213"/>
      <c r="N133" s="214"/>
      <c r="O133" s="214"/>
      <c r="P133" s="214"/>
      <c r="Q133" s="214"/>
      <c r="R133" s="214"/>
      <c r="S133" s="214"/>
      <c r="T133" s="215"/>
      <c r="AT133" s="216" t="s">
        <v>179</v>
      </c>
      <c r="AU133" s="216" t="s">
        <v>86</v>
      </c>
      <c r="AV133" s="11" t="s">
        <v>86</v>
      </c>
      <c r="AW133" s="11" t="s">
        <v>41</v>
      </c>
      <c r="AX133" s="11" t="s">
        <v>77</v>
      </c>
      <c r="AY133" s="216" t="s">
        <v>168</v>
      </c>
    </row>
    <row r="134" spans="2:51" s="11" customFormat="1" ht="13.5">
      <c r="B134" s="206"/>
      <c r="C134" s="207"/>
      <c r="D134" s="203" t="s">
        <v>179</v>
      </c>
      <c r="E134" s="208" t="s">
        <v>22</v>
      </c>
      <c r="F134" s="209" t="s">
        <v>22</v>
      </c>
      <c r="G134" s="207"/>
      <c r="H134" s="210">
        <v>0</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51" s="13" customFormat="1" ht="13.5">
      <c r="B135" s="227"/>
      <c r="C135" s="228"/>
      <c r="D135" s="203" t="s">
        <v>179</v>
      </c>
      <c r="E135" s="229" t="s">
        <v>22</v>
      </c>
      <c r="F135" s="230" t="s">
        <v>182</v>
      </c>
      <c r="G135" s="228"/>
      <c r="H135" s="231">
        <v>155.644</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5" s="1" customFormat="1" ht="25.5" customHeight="1">
      <c r="B136" s="40"/>
      <c r="C136" s="191" t="s">
        <v>10</v>
      </c>
      <c r="D136" s="191" t="s">
        <v>170</v>
      </c>
      <c r="E136" s="192" t="s">
        <v>247</v>
      </c>
      <c r="F136" s="193" t="s">
        <v>248</v>
      </c>
      <c r="G136" s="194" t="s">
        <v>198</v>
      </c>
      <c r="H136" s="195">
        <v>3112.88</v>
      </c>
      <c r="I136" s="196"/>
      <c r="J136" s="197">
        <f>ROUND(I136*H136,2)</f>
        <v>0</v>
      </c>
      <c r="K136" s="193" t="s">
        <v>174</v>
      </c>
      <c r="L136" s="60"/>
      <c r="M136" s="198" t="s">
        <v>22</v>
      </c>
      <c r="N136" s="199" t="s">
        <v>48</v>
      </c>
      <c r="O136" s="41"/>
      <c r="P136" s="200">
        <f>O136*H136</f>
        <v>0</v>
      </c>
      <c r="Q136" s="200">
        <v>0</v>
      </c>
      <c r="R136" s="200">
        <f>Q136*H136</f>
        <v>0</v>
      </c>
      <c r="S136" s="200">
        <v>0</v>
      </c>
      <c r="T136" s="201">
        <f>S136*H136</f>
        <v>0</v>
      </c>
      <c r="AR136" s="23" t="s">
        <v>175</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175</v>
      </c>
      <c r="BM136" s="23" t="s">
        <v>1886</v>
      </c>
    </row>
    <row r="137" spans="2:51" s="11" customFormat="1" ht="13.5">
      <c r="B137" s="206"/>
      <c r="C137" s="207"/>
      <c r="D137" s="203" t="s">
        <v>179</v>
      </c>
      <c r="E137" s="208" t="s">
        <v>22</v>
      </c>
      <c r="F137" s="209" t="s">
        <v>1992</v>
      </c>
      <c r="G137" s="207"/>
      <c r="H137" s="210">
        <v>3112.88</v>
      </c>
      <c r="I137" s="211"/>
      <c r="J137" s="207"/>
      <c r="K137" s="207"/>
      <c r="L137" s="212"/>
      <c r="M137" s="213"/>
      <c r="N137" s="214"/>
      <c r="O137" s="214"/>
      <c r="P137" s="214"/>
      <c r="Q137" s="214"/>
      <c r="R137" s="214"/>
      <c r="S137" s="214"/>
      <c r="T137" s="215"/>
      <c r="AT137" s="216" t="s">
        <v>179</v>
      </c>
      <c r="AU137" s="216" t="s">
        <v>86</v>
      </c>
      <c r="AV137" s="11" t="s">
        <v>86</v>
      </c>
      <c r="AW137" s="11" t="s">
        <v>41</v>
      </c>
      <c r="AX137" s="11" t="s">
        <v>77</v>
      </c>
      <c r="AY137" s="216" t="s">
        <v>168</v>
      </c>
    </row>
    <row r="138" spans="2:51" s="13" customFormat="1" ht="13.5">
      <c r="B138" s="227"/>
      <c r="C138" s="228"/>
      <c r="D138" s="203" t="s">
        <v>179</v>
      </c>
      <c r="E138" s="229" t="s">
        <v>22</v>
      </c>
      <c r="F138" s="230" t="s">
        <v>182</v>
      </c>
      <c r="G138" s="228"/>
      <c r="H138" s="231">
        <v>3112.88</v>
      </c>
      <c r="I138" s="232"/>
      <c r="J138" s="228"/>
      <c r="K138" s="228"/>
      <c r="L138" s="233"/>
      <c r="M138" s="234"/>
      <c r="N138" s="235"/>
      <c r="O138" s="235"/>
      <c r="P138" s="235"/>
      <c r="Q138" s="235"/>
      <c r="R138" s="235"/>
      <c r="S138" s="235"/>
      <c r="T138" s="236"/>
      <c r="AT138" s="237" t="s">
        <v>179</v>
      </c>
      <c r="AU138" s="237" t="s">
        <v>86</v>
      </c>
      <c r="AV138" s="13" t="s">
        <v>175</v>
      </c>
      <c r="AW138" s="13" t="s">
        <v>41</v>
      </c>
      <c r="AX138" s="13" t="s">
        <v>24</v>
      </c>
      <c r="AY138" s="237" t="s">
        <v>168</v>
      </c>
    </row>
    <row r="139" spans="2:65" s="1" customFormat="1" ht="16.5" customHeight="1">
      <c r="B139" s="40"/>
      <c r="C139" s="191" t="s">
        <v>254</v>
      </c>
      <c r="D139" s="191" t="s">
        <v>170</v>
      </c>
      <c r="E139" s="192" t="s">
        <v>1557</v>
      </c>
      <c r="F139" s="193" t="s">
        <v>1558</v>
      </c>
      <c r="G139" s="194" t="s">
        <v>198</v>
      </c>
      <c r="H139" s="195">
        <v>140.08</v>
      </c>
      <c r="I139" s="196"/>
      <c r="J139" s="197">
        <f>ROUND(I139*H139,2)</f>
        <v>0</v>
      </c>
      <c r="K139" s="193" t="s">
        <v>174</v>
      </c>
      <c r="L139" s="60"/>
      <c r="M139" s="198" t="s">
        <v>22</v>
      </c>
      <c r="N139" s="199" t="s">
        <v>48</v>
      </c>
      <c r="O139" s="41"/>
      <c r="P139" s="200">
        <f>O139*H139</f>
        <v>0</v>
      </c>
      <c r="Q139" s="200">
        <v>0</v>
      </c>
      <c r="R139" s="200">
        <f>Q139*H139</f>
        <v>0</v>
      </c>
      <c r="S139" s="200">
        <v>0</v>
      </c>
      <c r="T139" s="201">
        <f>S139*H139</f>
        <v>0</v>
      </c>
      <c r="AR139" s="23" t="s">
        <v>175</v>
      </c>
      <c r="AT139" s="23" t="s">
        <v>170</v>
      </c>
      <c r="AU139" s="23" t="s">
        <v>86</v>
      </c>
      <c r="AY139" s="23" t="s">
        <v>168</v>
      </c>
      <c r="BE139" s="202">
        <f>IF(N139="základní",J139,0)</f>
        <v>0</v>
      </c>
      <c r="BF139" s="202">
        <f>IF(N139="snížená",J139,0)</f>
        <v>0</v>
      </c>
      <c r="BG139" s="202">
        <f>IF(N139="zákl. přenesená",J139,0)</f>
        <v>0</v>
      </c>
      <c r="BH139" s="202">
        <f>IF(N139="sníž. přenesená",J139,0)</f>
        <v>0</v>
      </c>
      <c r="BI139" s="202">
        <f>IF(N139="nulová",J139,0)</f>
        <v>0</v>
      </c>
      <c r="BJ139" s="23" t="s">
        <v>24</v>
      </c>
      <c r="BK139" s="202">
        <f>ROUND(I139*H139,2)</f>
        <v>0</v>
      </c>
      <c r="BL139" s="23" t="s">
        <v>175</v>
      </c>
      <c r="BM139" s="23" t="s">
        <v>1888</v>
      </c>
    </row>
    <row r="140" spans="2:51" s="11" customFormat="1" ht="13.5">
      <c r="B140" s="206"/>
      <c r="C140" s="207"/>
      <c r="D140" s="203" t="s">
        <v>179</v>
      </c>
      <c r="E140" s="208" t="s">
        <v>22</v>
      </c>
      <c r="F140" s="209" t="s">
        <v>1993</v>
      </c>
      <c r="G140" s="207"/>
      <c r="H140" s="210">
        <v>140.08</v>
      </c>
      <c r="I140" s="211"/>
      <c r="J140" s="207"/>
      <c r="K140" s="207"/>
      <c r="L140" s="212"/>
      <c r="M140" s="213"/>
      <c r="N140" s="214"/>
      <c r="O140" s="214"/>
      <c r="P140" s="214"/>
      <c r="Q140" s="214"/>
      <c r="R140" s="214"/>
      <c r="S140" s="214"/>
      <c r="T140" s="215"/>
      <c r="AT140" s="216" t="s">
        <v>179</v>
      </c>
      <c r="AU140" s="216" t="s">
        <v>86</v>
      </c>
      <c r="AV140" s="11" t="s">
        <v>86</v>
      </c>
      <c r="AW140" s="11" t="s">
        <v>41</v>
      </c>
      <c r="AX140" s="11" t="s">
        <v>77</v>
      </c>
      <c r="AY140" s="216" t="s">
        <v>168</v>
      </c>
    </row>
    <row r="141" spans="2:51" s="11" customFormat="1" ht="13.5">
      <c r="B141" s="206"/>
      <c r="C141" s="207"/>
      <c r="D141" s="203" t="s">
        <v>179</v>
      </c>
      <c r="E141" s="208" t="s">
        <v>22</v>
      </c>
      <c r="F141" s="209" t="s">
        <v>22</v>
      </c>
      <c r="G141" s="207"/>
      <c r="H141" s="210">
        <v>0</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51" s="13" customFormat="1" ht="13.5">
      <c r="B142" s="227"/>
      <c r="C142" s="228"/>
      <c r="D142" s="203" t="s">
        <v>179</v>
      </c>
      <c r="E142" s="229" t="s">
        <v>22</v>
      </c>
      <c r="F142" s="230" t="s">
        <v>182</v>
      </c>
      <c r="G142" s="228"/>
      <c r="H142" s="231">
        <v>140.08</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258</v>
      </c>
      <c r="D143" s="191" t="s">
        <v>170</v>
      </c>
      <c r="E143" s="192" t="s">
        <v>1890</v>
      </c>
      <c r="F143" s="193" t="s">
        <v>1891</v>
      </c>
      <c r="G143" s="194" t="s">
        <v>198</v>
      </c>
      <c r="H143" s="195">
        <v>15.564</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1892</v>
      </c>
    </row>
    <row r="144" spans="2:51" s="11" customFormat="1" ht="13.5">
      <c r="B144" s="206"/>
      <c r="C144" s="207"/>
      <c r="D144" s="203" t="s">
        <v>179</v>
      </c>
      <c r="E144" s="208" t="s">
        <v>22</v>
      </c>
      <c r="F144" s="209" t="s">
        <v>1994</v>
      </c>
      <c r="G144" s="207"/>
      <c r="H144" s="210">
        <v>15.564</v>
      </c>
      <c r="I144" s="211"/>
      <c r="J144" s="207"/>
      <c r="K144" s="207"/>
      <c r="L144" s="212"/>
      <c r="M144" s="213"/>
      <c r="N144" s="214"/>
      <c r="O144" s="214"/>
      <c r="P144" s="214"/>
      <c r="Q144" s="214"/>
      <c r="R144" s="214"/>
      <c r="S144" s="214"/>
      <c r="T144" s="215"/>
      <c r="AT144" s="216" t="s">
        <v>179</v>
      </c>
      <c r="AU144" s="216" t="s">
        <v>86</v>
      </c>
      <c r="AV144" s="11" t="s">
        <v>86</v>
      </c>
      <c r="AW144" s="11" t="s">
        <v>41</v>
      </c>
      <c r="AX144" s="11" t="s">
        <v>77</v>
      </c>
      <c r="AY144" s="216" t="s">
        <v>168</v>
      </c>
    </row>
    <row r="145" spans="2:51" s="11" customFormat="1" ht="13.5">
      <c r="B145" s="206"/>
      <c r="C145" s="207"/>
      <c r="D145" s="203" t="s">
        <v>179</v>
      </c>
      <c r="E145" s="208" t="s">
        <v>22</v>
      </c>
      <c r="F145" s="209" t="s">
        <v>22</v>
      </c>
      <c r="G145" s="207"/>
      <c r="H145" s="210">
        <v>0</v>
      </c>
      <c r="I145" s="211"/>
      <c r="J145" s="207"/>
      <c r="K145" s="207"/>
      <c r="L145" s="212"/>
      <c r="M145" s="213"/>
      <c r="N145" s="214"/>
      <c r="O145" s="214"/>
      <c r="P145" s="214"/>
      <c r="Q145" s="214"/>
      <c r="R145" s="214"/>
      <c r="S145" s="214"/>
      <c r="T145" s="215"/>
      <c r="AT145" s="216" t="s">
        <v>179</v>
      </c>
      <c r="AU145" s="216" t="s">
        <v>86</v>
      </c>
      <c r="AV145" s="11" t="s">
        <v>86</v>
      </c>
      <c r="AW145" s="11" t="s">
        <v>41</v>
      </c>
      <c r="AX145" s="11" t="s">
        <v>77</v>
      </c>
      <c r="AY145" s="216" t="s">
        <v>168</v>
      </c>
    </row>
    <row r="146" spans="2:51" s="13" customFormat="1" ht="13.5">
      <c r="B146" s="227"/>
      <c r="C146" s="228"/>
      <c r="D146" s="203" t="s">
        <v>179</v>
      </c>
      <c r="E146" s="229" t="s">
        <v>22</v>
      </c>
      <c r="F146" s="230" t="s">
        <v>182</v>
      </c>
      <c r="G146" s="228"/>
      <c r="H146" s="231">
        <v>15.564</v>
      </c>
      <c r="I146" s="232"/>
      <c r="J146" s="228"/>
      <c r="K146" s="228"/>
      <c r="L146" s="233"/>
      <c r="M146" s="234"/>
      <c r="N146" s="235"/>
      <c r="O146" s="235"/>
      <c r="P146" s="235"/>
      <c r="Q146" s="235"/>
      <c r="R146" s="235"/>
      <c r="S146" s="235"/>
      <c r="T146" s="236"/>
      <c r="AT146" s="237" t="s">
        <v>179</v>
      </c>
      <c r="AU146" s="237" t="s">
        <v>86</v>
      </c>
      <c r="AV146" s="13" t="s">
        <v>175</v>
      </c>
      <c r="AW146" s="13" t="s">
        <v>41</v>
      </c>
      <c r="AX146" s="13" t="s">
        <v>24</v>
      </c>
      <c r="AY146" s="237" t="s">
        <v>168</v>
      </c>
    </row>
    <row r="147" spans="2:65" s="1" customFormat="1" ht="16.5" customHeight="1">
      <c r="B147" s="40"/>
      <c r="C147" s="191" t="s">
        <v>264</v>
      </c>
      <c r="D147" s="191" t="s">
        <v>170</v>
      </c>
      <c r="E147" s="192" t="s">
        <v>259</v>
      </c>
      <c r="F147" s="193" t="s">
        <v>260</v>
      </c>
      <c r="G147" s="194" t="s">
        <v>261</v>
      </c>
      <c r="H147" s="195">
        <v>280.152</v>
      </c>
      <c r="I147" s="196"/>
      <c r="J147" s="197">
        <f>ROUND(I147*H147,2)</f>
        <v>0</v>
      </c>
      <c r="K147" s="193" t="s">
        <v>174</v>
      </c>
      <c r="L147" s="60"/>
      <c r="M147" s="198" t="s">
        <v>22</v>
      </c>
      <c r="N147" s="199" t="s">
        <v>48</v>
      </c>
      <c r="O147" s="41"/>
      <c r="P147" s="200">
        <f>O147*H147</f>
        <v>0</v>
      </c>
      <c r="Q147" s="200">
        <v>0</v>
      </c>
      <c r="R147" s="200">
        <f>Q147*H147</f>
        <v>0</v>
      </c>
      <c r="S147" s="200">
        <v>0</v>
      </c>
      <c r="T147" s="201">
        <f>S147*H147</f>
        <v>0</v>
      </c>
      <c r="AR147" s="23" t="s">
        <v>175</v>
      </c>
      <c r="AT147" s="23" t="s">
        <v>170</v>
      </c>
      <c r="AU147" s="23" t="s">
        <v>86</v>
      </c>
      <c r="AY147" s="23" t="s">
        <v>168</v>
      </c>
      <c r="BE147" s="202">
        <f>IF(N147="základní",J147,0)</f>
        <v>0</v>
      </c>
      <c r="BF147" s="202">
        <f>IF(N147="snížená",J147,0)</f>
        <v>0</v>
      </c>
      <c r="BG147" s="202">
        <f>IF(N147="zákl. přenesená",J147,0)</f>
        <v>0</v>
      </c>
      <c r="BH147" s="202">
        <f>IF(N147="sníž. přenesená",J147,0)</f>
        <v>0</v>
      </c>
      <c r="BI147" s="202">
        <f>IF(N147="nulová",J147,0)</f>
        <v>0</v>
      </c>
      <c r="BJ147" s="23" t="s">
        <v>24</v>
      </c>
      <c r="BK147" s="202">
        <f>ROUND(I147*H147,2)</f>
        <v>0</v>
      </c>
      <c r="BL147" s="23" t="s">
        <v>175</v>
      </c>
      <c r="BM147" s="23" t="s">
        <v>1894</v>
      </c>
    </row>
    <row r="148" spans="2:51" s="11" customFormat="1" ht="13.5">
      <c r="B148" s="206"/>
      <c r="C148" s="207"/>
      <c r="D148" s="203" t="s">
        <v>179</v>
      </c>
      <c r="E148" s="208" t="s">
        <v>22</v>
      </c>
      <c r="F148" s="209" t="s">
        <v>1995</v>
      </c>
      <c r="G148" s="207"/>
      <c r="H148" s="210">
        <v>280.152</v>
      </c>
      <c r="I148" s="211"/>
      <c r="J148" s="207"/>
      <c r="K148" s="207"/>
      <c r="L148" s="212"/>
      <c r="M148" s="213"/>
      <c r="N148" s="214"/>
      <c r="O148" s="214"/>
      <c r="P148" s="214"/>
      <c r="Q148" s="214"/>
      <c r="R148" s="214"/>
      <c r="S148" s="214"/>
      <c r="T148" s="215"/>
      <c r="AT148" s="216" t="s">
        <v>179</v>
      </c>
      <c r="AU148" s="216" t="s">
        <v>86</v>
      </c>
      <c r="AV148" s="11" t="s">
        <v>86</v>
      </c>
      <c r="AW148" s="11" t="s">
        <v>41</v>
      </c>
      <c r="AX148" s="11" t="s">
        <v>77</v>
      </c>
      <c r="AY148" s="216" t="s">
        <v>168</v>
      </c>
    </row>
    <row r="149" spans="2:51" s="13" customFormat="1" ht="13.5">
      <c r="B149" s="227"/>
      <c r="C149" s="228"/>
      <c r="D149" s="203" t="s">
        <v>179</v>
      </c>
      <c r="E149" s="229" t="s">
        <v>22</v>
      </c>
      <c r="F149" s="230" t="s">
        <v>182</v>
      </c>
      <c r="G149" s="228"/>
      <c r="H149" s="231">
        <v>280.152</v>
      </c>
      <c r="I149" s="232"/>
      <c r="J149" s="228"/>
      <c r="K149" s="228"/>
      <c r="L149" s="233"/>
      <c r="M149" s="234"/>
      <c r="N149" s="235"/>
      <c r="O149" s="235"/>
      <c r="P149" s="235"/>
      <c r="Q149" s="235"/>
      <c r="R149" s="235"/>
      <c r="S149" s="235"/>
      <c r="T149" s="236"/>
      <c r="AT149" s="237" t="s">
        <v>179</v>
      </c>
      <c r="AU149" s="237" t="s">
        <v>86</v>
      </c>
      <c r="AV149" s="13" t="s">
        <v>175</v>
      </c>
      <c r="AW149" s="13" t="s">
        <v>41</v>
      </c>
      <c r="AX149" s="13" t="s">
        <v>24</v>
      </c>
      <c r="AY149" s="237" t="s">
        <v>168</v>
      </c>
    </row>
    <row r="150" spans="2:65" s="1" customFormat="1" ht="16.5" customHeight="1">
      <c r="B150" s="40"/>
      <c r="C150" s="191" t="s">
        <v>269</v>
      </c>
      <c r="D150" s="191" t="s">
        <v>170</v>
      </c>
      <c r="E150" s="192" t="s">
        <v>265</v>
      </c>
      <c r="F150" s="193" t="s">
        <v>616</v>
      </c>
      <c r="G150" s="194" t="s">
        <v>198</v>
      </c>
      <c r="H150" s="195">
        <v>60.724</v>
      </c>
      <c r="I150" s="196"/>
      <c r="J150" s="197">
        <f>ROUND(I150*H150,2)</f>
        <v>0</v>
      </c>
      <c r="K150" s="193" t="s">
        <v>174</v>
      </c>
      <c r="L150" s="60"/>
      <c r="M150" s="198" t="s">
        <v>22</v>
      </c>
      <c r="N150" s="199" t="s">
        <v>48</v>
      </c>
      <c r="O150" s="41"/>
      <c r="P150" s="200">
        <f>O150*H150</f>
        <v>0</v>
      </c>
      <c r="Q150" s="200">
        <v>0</v>
      </c>
      <c r="R150" s="200">
        <f>Q150*H150</f>
        <v>0</v>
      </c>
      <c r="S150" s="200">
        <v>0</v>
      </c>
      <c r="T150" s="201">
        <f>S150*H150</f>
        <v>0</v>
      </c>
      <c r="AR150" s="23" t="s">
        <v>175</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175</v>
      </c>
      <c r="BM150" s="23" t="s">
        <v>1896</v>
      </c>
    </row>
    <row r="151" spans="2:51" s="11" customFormat="1" ht="13.5">
      <c r="B151" s="206"/>
      <c r="C151" s="207"/>
      <c r="D151" s="203" t="s">
        <v>179</v>
      </c>
      <c r="E151" s="208" t="s">
        <v>22</v>
      </c>
      <c r="F151" s="209" t="s">
        <v>22</v>
      </c>
      <c r="G151" s="207"/>
      <c r="H151" s="210">
        <v>0</v>
      </c>
      <c r="I151" s="211"/>
      <c r="J151" s="207"/>
      <c r="K151" s="207"/>
      <c r="L151" s="212"/>
      <c r="M151" s="213"/>
      <c r="N151" s="214"/>
      <c r="O151" s="214"/>
      <c r="P151" s="214"/>
      <c r="Q151" s="214"/>
      <c r="R151" s="214"/>
      <c r="S151" s="214"/>
      <c r="T151" s="215"/>
      <c r="AT151" s="216" t="s">
        <v>179</v>
      </c>
      <c r="AU151" s="216" t="s">
        <v>86</v>
      </c>
      <c r="AV151" s="11" t="s">
        <v>86</v>
      </c>
      <c r="AW151" s="11" t="s">
        <v>41</v>
      </c>
      <c r="AX151" s="11" t="s">
        <v>77</v>
      </c>
      <c r="AY151" s="216" t="s">
        <v>168</v>
      </c>
    </row>
    <row r="152" spans="2:51" s="11" customFormat="1" ht="13.5">
      <c r="B152" s="206"/>
      <c r="C152" s="207"/>
      <c r="D152" s="203" t="s">
        <v>179</v>
      </c>
      <c r="E152" s="208" t="s">
        <v>22</v>
      </c>
      <c r="F152" s="209" t="s">
        <v>22</v>
      </c>
      <c r="G152" s="207"/>
      <c r="H152" s="210">
        <v>0</v>
      </c>
      <c r="I152" s="211"/>
      <c r="J152" s="207"/>
      <c r="K152" s="207"/>
      <c r="L152" s="212"/>
      <c r="M152" s="213"/>
      <c r="N152" s="214"/>
      <c r="O152" s="214"/>
      <c r="P152" s="214"/>
      <c r="Q152" s="214"/>
      <c r="R152" s="214"/>
      <c r="S152" s="214"/>
      <c r="T152" s="215"/>
      <c r="AT152" s="216" t="s">
        <v>179</v>
      </c>
      <c r="AU152" s="216" t="s">
        <v>86</v>
      </c>
      <c r="AV152" s="11" t="s">
        <v>86</v>
      </c>
      <c r="AW152" s="11" t="s">
        <v>41</v>
      </c>
      <c r="AX152" s="11" t="s">
        <v>77</v>
      </c>
      <c r="AY152" s="216" t="s">
        <v>168</v>
      </c>
    </row>
    <row r="153" spans="2:51" s="11" customFormat="1" ht="13.5">
      <c r="B153" s="206"/>
      <c r="C153" s="207"/>
      <c r="D153" s="203" t="s">
        <v>179</v>
      </c>
      <c r="E153" s="208" t="s">
        <v>22</v>
      </c>
      <c r="F153" s="209" t="s">
        <v>1996</v>
      </c>
      <c r="G153" s="207"/>
      <c r="H153" s="210">
        <v>60.724</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51" s="11" customFormat="1" ht="13.5">
      <c r="B154" s="206"/>
      <c r="C154" s="207"/>
      <c r="D154" s="203" t="s">
        <v>179</v>
      </c>
      <c r="E154" s="208" t="s">
        <v>22</v>
      </c>
      <c r="F154" s="209" t="s">
        <v>22</v>
      </c>
      <c r="G154" s="207"/>
      <c r="H154" s="210">
        <v>0</v>
      </c>
      <c r="I154" s="211"/>
      <c r="J154" s="207"/>
      <c r="K154" s="207"/>
      <c r="L154" s="212"/>
      <c r="M154" s="213"/>
      <c r="N154" s="214"/>
      <c r="O154" s="214"/>
      <c r="P154" s="214"/>
      <c r="Q154" s="214"/>
      <c r="R154" s="214"/>
      <c r="S154" s="214"/>
      <c r="T154" s="215"/>
      <c r="AT154" s="216" t="s">
        <v>179</v>
      </c>
      <c r="AU154" s="216" t="s">
        <v>86</v>
      </c>
      <c r="AV154" s="11" t="s">
        <v>86</v>
      </c>
      <c r="AW154" s="11" t="s">
        <v>41</v>
      </c>
      <c r="AX154" s="11" t="s">
        <v>77</v>
      </c>
      <c r="AY154" s="216" t="s">
        <v>168</v>
      </c>
    </row>
    <row r="155" spans="2:51" s="11" customFormat="1" ht="13.5">
      <c r="B155" s="206"/>
      <c r="C155" s="207"/>
      <c r="D155" s="203" t="s">
        <v>179</v>
      </c>
      <c r="E155" s="208" t="s">
        <v>22</v>
      </c>
      <c r="F155" s="209" t="s">
        <v>22</v>
      </c>
      <c r="G155" s="207"/>
      <c r="H155" s="210">
        <v>0</v>
      </c>
      <c r="I155" s="211"/>
      <c r="J155" s="207"/>
      <c r="K155" s="207"/>
      <c r="L155" s="212"/>
      <c r="M155" s="213"/>
      <c r="N155" s="214"/>
      <c r="O155" s="214"/>
      <c r="P155" s="214"/>
      <c r="Q155" s="214"/>
      <c r="R155" s="214"/>
      <c r="S155" s="214"/>
      <c r="T155" s="215"/>
      <c r="AT155" s="216" t="s">
        <v>179</v>
      </c>
      <c r="AU155" s="216" t="s">
        <v>86</v>
      </c>
      <c r="AV155" s="11" t="s">
        <v>86</v>
      </c>
      <c r="AW155" s="11" t="s">
        <v>41</v>
      </c>
      <c r="AX155" s="11" t="s">
        <v>77</v>
      </c>
      <c r="AY155" s="216" t="s">
        <v>168</v>
      </c>
    </row>
    <row r="156" spans="2:51" s="11" customFormat="1" ht="13.5">
      <c r="B156" s="206"/>
      <c r="C156" s="207"/>
      <c r="D156" s="203" t="s">
        <v>179</v>
      </c>
      <c r="E156" s="208" t="s">
        <v>22</v>
      </c>
      <c r="F156" s="209" t="s">
        <v>22</v>
      </c>
      <c r="G156" s="207"/>
      <c r="H156" s="210">
        <v>0</v>
      </c>
      <c r="I156" s="211"/>
      <c r="J156" s="207"/>
      <c r="K156" s="207"/>
      <c r="L156" s="212"/>
      <c r="M156" s="213"/>
      <c r="N156" s="214"/>
      <c r="O156" s="214"/>
      <c r="P156" s="214"/>
      <c r="Q156" s="214"/>
      <c r="R156" s="214"/>
      <c r="S156" s="214"/>
      <c r="T156" s="215"/>
      <c r="AT156" s="216" t="s">
        <v>179</v>
      </c>
      <c r="AU156" s="216" t="s">
        <v>86</v>
      </c>
      <c r="AV156" s="11" t="s">
        <v>86</v>
      </c>
      <c r="AW156" s="11" t="s">
        <v>41</v>
      </c>
      <c r="AX156" s="11" t="s">
        <v>77</v>
      </c>
      <c r="AY156" s="216" t="s">
        <v>168</v>
      </c>
    </row>
    <row r="157" spans="2:51" s="13" customFormat="1" ht="13.5">
      <c r="B157" s="227"/>
      <c r="C157" s="228"/>
      <c r="D157" s="203" t="s">
        <v>179</v>
      </c>
      <c r="E157" s="229" t="s">
        <v>22</v>
      </c>
      <c r="F157" s="230" t="s">
        <v>182</v>
      </c>
      <c r="G157" s="228"/>
      <c r="H157" s="231">
        <v>60.724</v>
      </c>
      <c r="I157" s="232"/>
      <c r="J157" s="228"/>
      <c r="K157" s="228"/>
      <c r="L157" s="233"/>
      <c r="M157" s="234"/>
      <c r="N157" s="235"/>
      <c r="O157" s="235"/>
      <c r="P157" s="235"/>
      <c r="Q157" s="235"/>
      <c r="R157" s="235"/>
      <c r="S157" s="235"/>
      <c r="T157" s="236"/>
      <c r="AT157" s="237" t="s">
        <v>179</v>
      </c>
      <c r="AU157" s="237" t="s">
        <v>86</v>
      </c>
      <c r="AV157" s="13" t="s">
        <v>175</v>
      </c>
      <c r="AW157" s="13" t="s">
        <v>41</v>
      </c>
      <c r="AX157" s="13" t="s">
        <v>24</v>
      </c>
      <c r="AY157" s="237" t="s">
        <v>168</v>
      </c>
    </row>
    <row r="158" spans="2:65" s="1" customFormat="1" ht="25.5" customHeight="1">
      <c r="B158" s="40"/>
      <c r="C158" s="238" t="s">
        <v>275</v>
      </c>
      <c r="D158" s="238" t="s">
        <v>270</v>
      </c>
      <c r="E158" s="239" t="s">
        <v>1573</v>
      </c>
      <c r="F158" s="240" t="s">
        <v>1898</v>
      </c>
      <c r="G158" s="241" t="s">
        <v>261</v>
      </c>
      <c r="H158" s="242">
        <v>109.303</v>
      </c>
      <c r="I158" s="243"/>
      <c r="J158" s="244">
        <f>ROUND(I158*H158,2)</f>
        <v>0</v>
      </c>
      <c r="K158" s="240" t="s">
        <v>22</v>
      </c>
      <c r="L158" s="245"/>
      <c r="M158" s="246" t="s">
        <v>22</v>
      </c>
      <c r="N158" s="247" t="s">
        <v>48</v>
      </c>
      <c r="O158" s="41"/>
      <c r="P158" s="200">
        <f>O158*H158</f>
        <v>0</v>
      </c>
      <c r="Q158" s="200">
        <v>1</v>
      </c>
      <c r="R158" s="200">
        <f>Q158*H158</f>
        <v>109.303</v>
      </c>
      <c r="S158" s="200">
        <v>0</v>
      </c>
      <c r="T158" s="201">
        <f>S158*H158</f>
        <v>0</v>
      </c>
      <c r="AR158" s="23" t="s">
        <v>214</v>
      </c>
      <c r="AT158" s="23" t="s">
        <v>270</v>
      </c>
      <c r="AU158" s="23" t="s">
        <v>86</v>
      </c>
      <c r="AY158" s="23" t="s">
        <v>168</v>
      </c>
      <c r="BE158" s="202">
        <f>IF(N158="základní",J158,0)</f>
        <v>0</v>
      </c>
      <c r="BF158" s="202">
        <f>IF(N158="snížená",J158,0)</f>
        <v>0</v>
      </c>
      <c r="BG158" s="202">
        <f>IF(N158="zákl. přenesená",J158,0)</f>
        <v>0</v>
      </c>
      <c r="BH158" s="202">
        <f>IF(N158="sníž. přenesená",J158,0)</f>
        <v>0</v>
      </c>
      <c r="BI158" s="202">
        <f>IF(N158="nulová",J158,0)</f>
        <v>0</v>
      </c>
      <c r="BJ158" s="23" t="s">
        <v>24</v>
      </c>
      <c r="BK158" s="202">
        <f>ROUND(I158*H158,2)</f>
        <v>0</v>
      </c>
      <c r="BL158" s="23" t="s">
        <v>175</v>
      </c>
      <c r="BM158" s="23" t="s">
        <v>1899</v>
      </c>
    </row>
    <row r="159" spans="2:63" s="10" customFormat="1" ht="29.85" customHeight="1">
      <c r="B159" s="175"/>
      <c r="C159" s="176"/>
      <c r="D159" s="177" t="s">
        <v>76</v>
      </c>
      <c r="E159" s="189" t="s">
        <v>86</v>
      </c>
      <c r="F159" s="189" t="s">
        <v>290</v>
      </c>
      <c r="G159" s="176"/>
      <c r="H159" s="176"/>
      <c r="I159" s="179"/>
      <c r="J159" s="190">
        <f>BK159</f>
        <v>0</v>
      </c>
      <c r="K159" s="176"/>
      <c r="L159" s="181"/>
      <c r="M159" s="182"/>
      <c r="N159" s="183"/>
      <c r="O159" s="183"/>
      <c r="P159" s="184">
        <f>SUM(P160:P162)</f>
        <v>0</v>
      </c>
      <c r="Q159" s="183"/>
      <c r="R159" s="184">
        <f>SUM(R160:R162)</f>
        <v>16.33524</v>
      </c>
      <c r="S159" s="183"/>
      <c r="T159" s="185">
        <f>SUM(T160:T162)</f>
        <v>0</v>
      </c>
      <c r="AR159" s="186" t="s">
        <v>24</v>
      </c>
      <c r="AT159" s="187" t="s">
        <v>76</v>
      </c>
      <c r="AU159" s="187" t="s">
        <v>24</v>
      </c>
      <c r="AY159" s="186" t="s">
        <v>168</v>
      </c>
      <c r="BK159" s="188">
        <f>SUM(BK160:BK162)</f>
        <v>0</v>
      </c>
    </row>
    <row r="160" spans="2:65" s="1" customFormat="1" ht="25.5" customHeight="1">
      <c r="B160" s="40"/>
      <c r="C160" s="191" t="s">
        <v>9</v>
      </c>
      <c r="D160" s="191" t="s">
        <v>170</v>
      </c>
      <c r="E160" s="192" t="s">
        <v>1900</v>
      </c>
      <c r="F160" s="193" t="s">
        <v>1901</v>
      </c>
      <c r="G160" s="194" t="s">
        <v>294</v>
      </c>
      <c r="H160" s="195">
        <v>69.1</v>
      </c>
      <c r="I160" s="196"/>
      <c r="J160" s="197">
        <f>ROUND(I160*H160,2)</f>
        <v>0</v>
      </c>
      <c r="K160" s="193" t="s">
        <v>174</v>
      </c>
      <c r="L160" s="60"/>
      <c r="M160" s="198" t="s">
        <v>22</v>
      </c>
      <c r="N160" s="199" t="s">
        <v>48</v>
      </c>
      <c r="O160" s="41"/>
      <c r="P160" s="200">
        <f>O160*H160</f>
        <v>0</v>
      </c>
      <c r="Q160" s="200">
        <v>0.2364</v>
      </c>
      <c r="R160" s="200">
        <f>Q160*H160</f>
        <v>16.33524</v>
      </c>
      <c r="S160" s="200">
        <v>0</v>
      </c>
      <c r="T160" s="201">
        <f>S160*H160</f>
        <v>0</v>
      </c>
      <c r="AR160" s="23" t="s">
        <v>175</v>
      </c>
      <c r="AT160" s="23" t="s">
        <v>170</v>
      </c>
      <c r="AU160" s="23" t="s">
        <v>86</v>
      </c>
      <c r="AY160" s="23" t="s">
        <v>168</v>
      </c>
      <c r="BE160" s="202">
        <f>IF(N160="základní",J160,0)</f>
        <v>0</v>
      </c>
      <c r="BF160" s="202">
        <f>IF(N160="snížená",J160,0)</f>
        <v>0</v>
      </c>
      <c r="BG160" s="202">
        <f>IF(N160="zákl. přenesená",J160,0)</f>
        <v>0</v>
      </c>
      <c r="BH160" s="202">
        <f>IF(N160="sníž. přenesená",J160,0)</f>
        <v>0</v>
      </c>
      <c r="BI160" s="202">
        <f>IF(N160="nulová",J160,0)</f>
        <v>0</v>
      </c>
      <c r="BJ160" s="23" t="s">
        <v>24</v>
      </c>
      <c r="BK160" s="202">
        <f>ROUND(I160*H160,2)</f>
        <v>0</v>
      </c>
      <c r="BL160" s="23" t="s">
        <v>175</v>
      </c>
      <c r="BM160" s="23" t="s">
        <v>1902</v>
      </c>
    </row>
    <row r="161" spans="2:51" s="11" customFormat="1" ht="13.5">
      <c r="B161" s="206"/>
      <c r="C161" s="207"/>
      <c r="D161" s="203" t="s">
        <v>179</v>
      </c>
      <c r="E161" s="208" t="s">
        <v>22</v>
      </c>
      <c r="F161" s="209" t="s">
        <v>1997</v>
      </c>
      <c r="G161" s="207"/>
      <c r="H161" s="210">
        <v>69.1</v>
      </c>
      <c r="I161" s="211"/>
      <c r="J161" s="207"/>
      <c r="K161" s="207"/>
      <c r="L161" s="212"/>
      <c r="M161" s="213"/>
      <c r="N161" s="214"/>
      <c r="O161" s="214"/>
      <c r="P161" s="214"/>
      <c r="Q161" s="214"/>
      <c r="R161" s="214"/>
      <c r="S161" s="214"/>
      <c r="T161" s="215"/>
      <c r="AT161" s="216" t="s">
        <v>179</v>
      </c>
      <c r="AU161" s="216" t="s">
        <v>86</v>
      </c>
      <c r="AV161" s="11" t="s">
        <v>86</v>
      </c>
      <c r="AW161" s="11" t="s">
        <v>41</v>
      </c>
      <c r="AX161" s="11" t="s">
        <v>77</v>
      </c>
      <c r="AY161" s="216" t="s">
        <v>168</v>
      </c>
    </row>
    <row r="162" spans="2:51" s="13" customFormat="1" ht="13.5">
      <c r="B162" s="227"/>
      <c r="C162" s="228"/>
      <c r="D162" s="203" t="s">
        <v>179</v>
      </c>
      <c r="E162" s="229" t="s">
        <v>22</v>
      </c>
      <c r="F162" s="230" t="s">
        <v>182</v>
      </c>
      <c r="G162" s="228"/>
      <c r="H162" s="231">
        <v>69.1</v>
      </c>
      <c r="I162" s="232"/>
      <c r="J162" s="228"/>
      <c r="K162" s="228"/>
      <c r="L162" s="233"/>
      <c r="M162" s="234"/>
      <c r="N162" s="235"/>
      <c r="O162" s="235"/>
      <c r="P162" s="235"/>
      <c r="Q162" s="235"/>
      <c r="R162" s="235"/>
      <c r="S162" s="235"/>
      <c r="T162" s="236"/>
      <c r="AT162" s="237" t="s">
        <v>179</v>
      </c>
      <c r="AU162" s="237" t="s">
        <v>86</v>
      </c>
      <c r="AV162" s="13" t="s">
        <v>175</v>
      </c>
      <c r="AW162" s="13" t="s">
        <v>41</v>
      </c>
      <c r="AX162" s="13" t="s">
        <v>24</v>
      </c>
      <c r="AY162" s="237" t="s">
        <v>168</v>
      </c>
    </row>
    <row r="163" spans="2:63" s="10" customFormat="1" ht="29.85" customHeight="1">
      <c r="B163" s="175"/>
      <c r="C163" s="176"/>
      <c r="D163" s="177" t="s">
        <v>76</v>
      </c>
      <c r="E163" s="189" t="s">
        <v>175</v>
      </c>
      <c r="F163" s="189" t="s">
        <v>316</v>
      </c>
      <c r="G163" s="176"/>
      <c r="H163" s="176"/>
      <c r="I163" s="179"/>
      <c r="J163" s="190">
        <f>BK163</f>
        <v>0</v>
      </c>
      <c r="K163" s="176"/>
      <c r="L163" s="181"/>
      <c r="M163" s="182"/>
      <c r="N163" s="183"/>
      <c r="O163" s="183"/>
      <c r="P163" s="184">
        <f>SUM(P164:P171)</f>
        <v>0</v>
      </c>
      <c r="Q163" s="183"/>
      <c r="R163" s="184">
        <f>SUM(R164:R171)</f>
        <v>0</v>
      </c>
      <c r="S163" s="183"/>
      <c r="T163" s="185">
        <f>SUM(T164:T171)</f>
        <v>0</v>
      </c>
      <c r="AR163" s="186" t="s">
        <v>24</v>
      </c>
      <c r="AT163" s="187" t="s">
        <v>76</v>
      </c>
      <c r="AU163" s="187" t="s">
        <v>24</v>
      </c>
      <c r="AY163" s="186" t="s">
        <v>168</v>
      </c>
      <c r="BK163" s="188">
        <f>SUM(BK164:BK171)</f>
        <v>0</v>
      </c>
    </row>
    <row r="164" spans="2:65" s="1" customFormat="1" ht="16.5" customHeight="1">
      <c r="B164" s="40"/>
      <c r="C164" s="191" t="s">
        <v>285</v>
      </c>
      <c r="D164" s="191" t="s">
        <v>170</v>
      </c>
      <c r="E164" s="192" t="s">
        <v>1904</v>
      </c>
      <c r="F164" s="193" t="s">
        <v>1905</v>
      </c>
      <c r="G164" s="194" t="s">
        <v>198</v>
      </c>
      <c r="H164" s="195">
        <v>6.219</v>
      </c>
      <c r="I164" s="196"/>
      <c r="J164" s="197">
        <f>ROUND(I164*H164,2)</f>
        <v>0</v>
      </c>
      <c r="K164" s="193" t="s">
        <v>174</v>
      </c>
      <c r="L164" s="60"/>
      <c r="M164" s="198" t="s">
        <v>22</v>
      </c>
      <c r="N164" s="199" t="s">
        <v>48</v>
      </c>
      <c r="O164" s="41"/>
      <c r="P164" s="200">
        <f>O164*H164</f>
        <v>0</v>
      </c>
      <c r="Q164" s="200">
        <v>0</v>
      </c>
      <c r="R164" s="200">
        <f>Q164*H164</f>
        <v>0</v>
      </c>
      <c r="S164" s="200">
        <v>0</v>
      </c>
      <c r="T164" s="201">
        <f>S164*H164</f>
        <v>0</v>
      </c>
      <c r="AR164" s="23" t="s">
        <v>175</v>
      </c>
      <c r="AT164" s="23" t="s">
        <v>170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1906</v>
      </c>
    </row>
    <row r="165" spans="2:51" s="12" customFormat="1" ht="13.5">
      <c r="B165" s="217"/>
      <c r="C165" s="218"/>
      <c r="D165" s="203" t="s">
        <v>179</v>
      </c>
      <c r="E165" s="219" t="s">
        <v>22</v>
      </c>
      <c r="F165" s="220" t="s">
        <v>1907</v>
      </c>
      <c r="G165" s="218"/>
      <c r="H165" s="219" t="s">
        <v>22</v>
      </c>
      <c r="I165" s="221"/>
      <c r="J165" s="218"/>
      <c r="K165" s="218"/>
      <c r="L165" s="222"/>
      <c r="M165" s="223"/>
      <c r="N165" s="224"/>
      <c r="O165" s="224"/>
      <c r="P165" s="224"/>
      <c r="Q165" s="224"/>
      <c r="R165" s="224"/>
      <c r="S165" s="224"/>
      <c r="T165" s="225"/>
      <c r="AT165" s="226" t="s">
        <v>179</v>
      </c>
      <c r="AU165" s="226" t="s">
        <v>86</v>
      </c>
      <c r="AV165" s="12" t="s">
        <v>24</v>
      </c>
      <c r="AW165" s="12" t="s">
        <v>41</v>
      </c>
      <c r="AX165" s="12" t="s">
        <v>77</v>
      </c>
      <c r="AY165" s="226" t="s">
        <v>168</v>
      </c>
    </row>
    <row r="166" spans="2:51" s="11" customFormat="1" ht="13.5">
      <c r="B166" s="206"/>
      <c r="C166" s="207"/>
      <c r="D166" s="203" t="s">
        <v>179</v>
      </c>
      <c r="E166" s="208" t="s">
        <v>22</v>
      </c>
      <c r="F166" s="209" t="s">
        <v>1998</v>
      </c>
      <c r="G166" s="207"/>
      <c r="H166" s="210">
        <v>6.219</v>
      </c>
      <c r="I166" s="211"/>
      <c r="J166" s="207"/>
      <c r="K166" s="207"/>
      <c r="L166" s="212"/>
      <c r="M166" s="213"/>
      <c r="N166" s="214"/>
      <c r="O166" s="214"/>
      <c r="P166" s="214"/>
      <c r="Q166" s="214"/>
      <c r="R166" s="214"/>
      <c r="S166" s="214"/>
      <c r="T166" s="215"/>
      <c r="AT166" s="216" t="s">
        <v>179</v>
      </c>
      <c r="AU166" s="216" t="s">
        <v>86</v>
      </c>
      <c r="AV166" s="11" t="s">
        <v>86</v>
      </c>
      <c r="AW166" s="11" t="s">
        <v>41</v>
      </c>
      <c r="AX166" s="11" t="s">
        <v>77</v>
      </c>
      <c r="AY166" s="216" t="s">
        <v>168</v>
      </c>
    </row>
    <row r="167" spans="2:51" s="13" customFormat="1" ht="13.5">
      <c r="B167" s="227"/>
      <c r="C167" s="228"/>
      <c r="D167" s="203" t="s">
        <v>179</v>
      </c>
      <c r="E167" s="229" t="s">
        <v>22</v>
      </c>
      <c r="F167" s="230" t="s">
        <v>182</v>
      </c>
      <c r="G167" s="228"/>
      <c r="H167" s="231">
        <v>6.219</v>
      </c>
      <c r="I167" s="232"/>
      <c r="J167" s="228"/>
      <c r="K167" s="228"/>
      <c r="L167" s="233"/>
      <c r="M167" s="234"/>
      <c r="N167" s="235"/>
      <c r="O167" s="235"/>
      <c r="P167" s="235"/>
      <c r="Q167" s="235"/>
      <c r="R167" s="235"/>
      <c r="S167" s="235"/>
      <c r="T167" s="236"/>
      <c r="AT167" s="237" t="s">
        <v>179</v>
      </c>
      <c r="AU167" s="237" t="s">
        <v>86</v>
      </c>
      <c r="AV167" s="13" t="s">
        <v>175</v>
      </c>
      <c r="AW167" s="13" t="s">
        <v>41</v>
      </c>
      <c r="AX167" s="13" t="s">
        <v>24</v>
      </c>
      <c r="AY167" s="237" t="s">
        <v>168</v>
      </c>
    </row>
    <row r="168" spans="2:65" s="1" customFormat="1" ht="16.5" customHeight="1">
      <c r="B168" s="40"/>
      <c r="C168" s="191" t="s">
        <v>291</v>
      </c>
      <c r="D168" s="191" t="s">
        <v>170</v>
      </c>
      <c r="E168" s="192" t="s">
        <v>1600</v>
      </c>
      <c r="F168" s="193" t="s">
        <v>1909</v>
      </c>
      <c r="G168" s="194" t="s">
        <v>198</v>
      </c>
      <c r="H168" s="195">
        <v>34.205</v>
      </c>
      <c r="I168" s="196"/>
      <c r="J168" s="197">
        <f>ROUND(I168*H168,2)</f>
        <v>0</v>
      </c>
      <c r="K168" s="193" t="s">
        <v>174</v>
      </c>
      <c r="L168" s="60"/>
      <c r="M168" s="198" t="s">
        <v>22</v>
      </c>
      <c r="N168" s="199" t="s">
        <v>48</v>
      </c>
      <c r="O168" s="41"/>
      <c r="P168" s="200">
        <f>O168*H168</f>
        <v>0</v>
      </c>
      <c r="Q168" s="200">
        <v>0</v>
      </c>
      <c r="R168" s="200">
        <f>Q168*H168</f>
        <v>0</v>
      </c>
      <c r="S168" s="200">
        <v>0</v>
      </c>
      <c r="T168" s="201">
        <f>S168*H168</f>
        <v>0</v>
      </c>
      <c r="AR168" s="23" t="s">
        <v>175</v>
      </c>
      <c r="AT168" s="23" t="s">
        <v>170</v>
      </c>
      <c r="AU168" s="23" t="s">
        <v>86</v>
      </c>
      <c r="AY168" s="23" t="s">
        <v>168</v>
      </c>
      <c r="BE168" s="202">
        <f>IF(N168="základní",J168,0)</f>
        <v>0</v>
      </c>
      <c r="BF168" s="202">
        <f>IF(N168="snížená",J168,0)</f>
        <v>0</v>
      </c>
      <c r="BG168" s="202">
        <f>IF(N168="zákl. přenesená",J168,0)</f>
        <v>0</v>
      </c>
      <c r="BH168" s="202">
        <f>IF(N168="sníž. přenesená",J168,0)</f>
        <v>0</v>
      </c>
      <c r="BI168" s="202">
        <f>IF(N168="nulová",J168,0)</f>
        <v>0</v>
      </c>
      <c r="BJ168" s="23" t="s">
        <v>24</v>
      </c>
      <c r="BK168" s="202">
        <f>ROUND(I168*H168,2)</f>
        <v>0</v>
      </c>
      <c r="BL168" s="23" t="s">
        <v>175</v>
      </c>
      <c r="BM168" s="23" t="s">
        <v>1910</v>
      </c>
    </row>
    <row r="169" spans="2:51" s="11" customFormat="1" ht="13.5">
      <c r="B169" s="206"/>
      <c r="C169" s="207"/>
      <c r="D169" s="203" t="s">
        <v>179</v>
      </c>
      <c r="E169" s="208" t="s">
        <v>22</v>
      </c>
      <c r="F169" s="209" t="s">
        <v>1999</v>
      </c>
      <c r="G169" s="207"/>
      <c r="H169" s="210">
        <v>34.205</v>
      </c>
      <c r="I169" s="211"/>
      <c r="J169" s="207"/>
      <c r="K169" s="207"/>
      <c r="L169" s="212"/>
      <c r="M169" s="213"/>
      <c r="N169" s="214"/>
      <c r="O169" s="214"/>
      <c r="P169" s="214"/>
      <c r="Q169" s="214"/>
      <c r="R169" s="214"/>
      <c r="S169" s="214"/>
      <c r="T169" s="215"/>
      <c r="AT169" s="216" t="s">
        <v>179</v>
      </c>
      <c r="AU169" s="216" t="s">
        <v>86</v>
      </c>
      <c r="AV169" s="11" t="s">
        <v>86</v>
      </c>
      <c r="AW169" s="11" t="s">
        <v>41</v>
      </c>
      <c r="AX169" s="11" t="s">
        <v>77</v>
      </c>
      <c r="AY169" s="216" t="s">
        <v>168</v>
      </c>
    </row>
    <row r="170" spans="2:51" s="12" customFormat="1" ht="13.5">
      <c r="B170" s="217"/>
      <c r="C170" s="218"/>
      <c r="D170" s="203" t="s">
        <v>179</v>
      </c>
      <c r="E170" s="219" t="s">
        <v>22</v>
      </c>
      <c r="F170" s="220" t="s">
        <v>1912</v>
      </c>
      <c r="G170" s="218"/>
      <c r="H170" s="219" t="s">
        <v>22</v>
      </c>
      <c r="I170" s="221"/>
      <c r="J170" s="218"/>
      <c r="K170" s="218"/>
      <c r="L170" s="222"/>
      <c r="M170" s="223"/>
      <c r="N170" s="224"/>
      <c r="O170" s="224"/>
      <c r="P170" s="224"/>
      <c r="Q170" s="224"/>
      <c r="R170" s="224"/>
      <c r="S170" s="224"/>
      <c r="T170" s="225"/>
      <c r="AT170" s="226" t="s">
        <v>179</v>
      </c>
      <c r="AU170" s="226" t="s">
        <v>86</v>
      </c>
      <c r="AV170" s="12" t="s">
        <v>24</v>
      </c>
      <c r="AW170" s="12" t="s">
        <v>41</v>
      </c>
      <c r="AX170" s="12" t="s">
        <v>77</v>
      </c>
      <c r="AY170" s="226" t="s">
        <v>168</v>
      </c>
    </row>
    <row r="171" spans="2:51" s="13" customFormat="1" ht="13.5">
      <c r="B171" s="227"/>
      <c r="C171" s="228"/>
      <c r="D171" s="203" t="s">
        <v>179</v>
      </c>
      <c r="E171" s="229" t="s">
        <v>22</v>
      </c>
      <c r="F171" s="230" t="s">
        <v>182</v>
      </c>
      <c r="G171" s="228"/>
      <c r="H171" s="231">
        <v>34.205</v>
      </c>
      <c r="I171" s="232"/>
      <c r="J171" s="228"/>
      <c r="K171" s="228"/>
      <c r="L171" s="233"/>
      <c r="M171" s="234"/>
      <c r="N171" s="235"/>
      <c r="O171" s="235"/>
      <c r="P171" s="235"/>
      <c r="Q171" s="235"/>
      <c r="R171" s="235"/>
      <c r="S171" s="235"/>
      <c r="T171" s="236"/>
      <c r="AT171" s="237" t="s">
        <v>179</v>
      </c>
      <c r="AU171" s="237" t="s">
        <v>86</v>
      </c>
      <c r="AV171" s="13" t="s">
        <v>175</v>
      </c>
      <c r="AW171" s="13" t="s">
        <v>41</v>
      </c>
      <c r="AX171" s="13" t="s">
        <v>24</v>
      </c>
      <c r="AY171" s="237" t="s">
        <v>168</v>
      </c>
    </row>
    <row r="172" spans="2:63" s="10" customFormat="1" ht="29.85" customHeight="1">
      <c r="B172" s="175"/>
      <c r="C172" s="176"/>
      <c r="D172" s="177" t="s">
        <v>76</v>
      </c>
      <c r="E172" s="189" t="s">
        <v>214</v>
      </c>
      <c r="F172" s="189" t="s">
        <v>387</v>
      </c>
      <c r="G172" s="176"/>
      <c r="H172" s="176"/>
      <c r="I172" s="179"/>
      <c r="J172" s="190">
        <f>BK172</f>
        <v>0</v>
      </c>
      <c r="K172" s="176"/>
      <c r="L172" s="181"/>
      <c r="M172" s="182"/>
      <c r="N172" s="183"/>
      <c r="O172" s="183"/>
      <c r="P172" s="184">
        <f>SUM(P173:P204)</f>
        <v>0</v>
      </c>
      <c r="Q172" s="183"/>
      <c r="R172" s="184">
        <f>SUM(R173:R204)</f>
        <v>0.35025900000000004</v>
      </c>
      <c r="S172" s="183"/>
      <c r="T172" s="185">
        <f>SUM(T173:T204)</f>
        <v>0</v>
      </c>
      <c r="AR172" s="186" t="s">
        <v>24</v>
      </c>
      <c r="AT172" s="187" t="s">
        <v>76</v>
      </c>
      <c r="AU172" s="187" t="s">
        <v>24</v>
      </c>
      <c r="AY172" s="186" t="s">
        <v>168</v>
      </c>
      <c r="BK172" s="188">
        <f>SUM(BK173:BK204)</f>
        <v>0</v>
      </c>
    </row>
    <row r="173" spans="2:65" s="1" customFormat="1" ht="16.5" customHeight="1">
      <c r="B173" s="40"/>
      <c r="C173" s="191" t="s">
        <v>297</v>
      </c>
      <c r="D173" s="191" t="s">
        <v>170</v>
      </c>
      <c r="E173" s="192" t="s">
        <v>389</v>
      </c>
      <c r="F173" s="193" t="s">
        <v>1943</v>
      </c>
      <c r="G173" s="194" t="s">
        <v>294</v>
      </c>
      <c r="H173" s="195">
        <v>85.1</v>
      </c>
      <c r="I173" s="196"/>
      <c r="J173" s="197">
        <f>ROUND(I173*H173,2)</f>
        <v>0</v>
      </c>
      <c r="K173" s="193" t="s">
        <v>174</v>
      </c>
      <c r="L173" s="60"/>
      <c r="M173" s="198" t="s">
        <v>22</v>
      </c>
      <c r="N173" s="199" t="s">
        <v>48</v>
      </c>
      <c r="O173" s="41"/>
      <c r="P173" s="200">
        <f>O173*H173</f>
        <v>0</v>
      </c>
      <c r="Q173" s="200">
        <v>0.0033</v>
      </c>
      <c r="R173" s="200">
        <f>Q173*H173</f>
        <v>0.28082999999999997</v>
      </c>
      <c r="S173" s="200">
        <v>0</v>
      </c>
      <c r="T173" s="201">
        <f>S173*H173</f>
        <v>0</v>
      </c>
      <c r="AR173" s="23" t="s">
        <v>175</v>
      </c>
      <c r="AT173" s="23" t="s">
        <v>170</v>
      </c>
      <c r="AU173" s="23" t="s">
        <v>86</v>
      </c>
      <c r="AY173" s="23" t="s">
        <v>168</v>
      </c>
      <c r="BE173" s="202">
        <f>IF(N173="základní",J173,0)</f>
        <v>0</v>
      </c>
      <c r="BF173" s="202">
        <f>IF(N173="snížená",J173,0)</f>
        <v>0</v>
      </c>
      <c r="BG173" s="202">
        <f>IF(N173="zákl. přenesená",J173,0)</f>
        <v>0</v>
      </c>
      <c r="BH173" s="202">
        <f>IF(N173="sníž. přenesená",J173,0)</f>
        <v>0</v>
      </c>
      <c r="BI173" s="202">
        <f>IF(N173="nulová",J173,0)</f>
        <v>0</v>
      </c>
      <c r="BJ173" s="23" t="s">
        <v>24</v>
      </c>
      <c r="BK173" s="202">
        <f>ROUND(I173*H173,2)</f>
        <v>0</v>
      </c>
      <c r="BL173" s="23" t="s">
        <v>175</v>
      </c>
      <c r="BM173" s="23" t="s">
        <v>1944</v>
      </c>
    </row>
    <row r="174" spans="2:51" s="11" customFormat="1" ht="13.5">
      <c r="B174" s="206"/>
      <c r="C174" s="207"/>
      <c r="D174" s="203" t="s">
        <v>179</v>
      </c>
      <c r="E174" s="208" t="s">
        <v>22</v>
      </c>
      <c r="F174" s="209" t="s">
        <v>2000</v>
      </c>
      <c r="G174" s="207"/>
      <c r="H174" s="210">
        <v>85.1</v>
      </c>
      <c r="I174" s="211"/>
      <c r="J174" s="207"/>
      <c r="K174" s="207"/>
      <c r="L174" s="212"/>
      <c r="M174" s="213"/>
      <c r="N174" s="214"/>
      <c r="O174" s="214"/>
      <c r="P174" s="214"/>
      <c r="Q174" s="214"/>
      <c r="R174" s="214"/>
      <c r="S174" s="214"/>
      <c r="T174" s="215"/>
      <c r="AT174" s="216" t="s">
        <v>179</v>
      </c>
      <c r="AU174" s="216" t="s">
        <v>86</v>
      </c>
      <c r="AV174" s="11" t="s">
        <v>86</v>
      </c>
      <c r="AW174" s="11" t="s">
        <v>41</v>
      </c>
      <c r="AX174" s="11" t="s">
        <v>77</v>
      </c>
      <c r="AY174" s="216" t="s">
        <v>168</v>
      </c>
    </row>
    <row r="175" spans="2:51" s="11" customFormat="1" ht="13.5">
      <c r="B175" s="206"/>
      <c r="C175" s="207"/>
      <c r="D175" s="203" t="s">
        <v>179</v>
      </c>
      <c r="E175" s="208" t="s">
        <v>22</v>
      </c>
      <c r="F175" s="209" t="s">
        <v>22</v>
      </c>
      <c r="G175" s="207"/>
      <c r="H175" s="210">
        <v>0</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51" s="11" customFormat="1" ht="13.5">
      <c r="B176" s="206"/>
      <c r="C176" s="207"/>
      <c r="D176" s="203" t="s">
        <v>179</v>
      </c>
      <c r="E176" s="208" t="s">
        <v>22</v>
      </c>
      <c r="F176" s="209" t="s">
        <v>22</v>
      </c>
      <c r="G176" s="207"/>
      <c r="H176" s="210">
        <v>0</v>
      </c>
      <c r="I176" s="211"/>
      <c r="J176" s="207"/>
      <c r="K176" s="207"/>
      <c r="L176" s="212"/>
      <c r="M176" s="213"/>
      <c r="N176" s="214"/>
      <c r="O176" s="214"/>
      <c r="P176" s="214"/>
      <c r="Q176" s="214"/>
      <c r="R176" s="214"/>
      <c r="S176" s="214"/>
      <c r="T176" s="215"/>
      <c r="AT176" s="216" t="s">
        <v>179</v>
      </c>
      <c r="AU176" s="216" t="s">
        <v>86</v>
      </c>
      <c r="AV176" s="11" t="s">
        <v>86</v>
      </c>
      <c r="AW176" s="11" t="s">
        <v>41</v>
      </c>
      <c r="AX176" s="11" t="s">
        <v>77</v>
      </c>
      <c r="AY176" s="216" t="s">
        <v>168</v>
      </c>
    </row>
    <row r="177" spans="2:51" s="11" customFormat="1" ht="13.5">
      <c r="B177" s="206"/>
      <c r="C177" s="207"/>
      <c r="D177" s="203" t="s">
        <v>179</v>
      </c>
      <c r="E177" s="208" t="s">
        <v>22</v>
      </c>
      <c r="F177" s="209" t="s">
        <v>22</v>
      </c>
      <c r="G177" s="207"/>
      <c r="H177" s="210">
        <v>0</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51" s="13" customFormat="1" ht="13.5">
      <c r="B178" s="227"/>
      <c r="C178" s="228"/>
      <c r="D178" s="203" t="s">
        <v>179</v>
      </c>
      <c r="E178" s="229" t="s">
        <v>22</v>
      </c>
      <c r="F178" s="230" t="s">
        <v>182</v>
      </c>
      <c r="G178" s="228"/>
      <c r="H178" s="231">
        <v>85.1</v>
      </c>
      <c r="I178" s="232"/>
      <c r="J178" s="228"/>
      <c r="K178" s="228"/>
      <c r="L178" s="233"/>
      <c r="M178" s="234"/>
      <c r="N178" s="235"/>
      <c r="O178" s="235"/>
      <c r="P178" s="235"/>
      <c r="Q178" s="235"/>
      <c r="R178" s="235"/>
      <c r="S178" s="235"/>
      <c r="T178" s="236"/>
      <c r="AT178" s="237" t="s">
        <v>179</v>
      </c>
      <c r="AU178" s="237" t="s">
        <v>86</v>
      </c>
      <c r="AV178" s="13" t="s">
        <v>175</v>
      </c>
      <c r="AW178" s="13" t="s">
        <v>41</v>
      </c>
      <c r="AX178" s="13" t="s">
        <v>24</v>
      </c>
      <c r="AY178" s="237" t="s">
        <v>168</v>
      </c>
    </row>
    <row r="179" spans="2:65" s="1" customFormat="1" ht="25.5" customHeight="1">
      <c r="B179" s="40"/>
      <c r="C179" s="191" t="s">
        <v>301</v>
      </c>
      <c r="D179" s="191" t="s">
        <v>170</v>
      </c>
      <c r="E179" s="192" t="s">
        <v>1946</v>
      </c>
      <c r="F179" s="193" t="s">
        <v>1947</v>
      </c>
      <c r="G179" s="194" t="s">
        <v>396</v>
      </c>
      <c r="H179" s="195">
        <v>16</v>
      </c>
      <c r="I179" s="196"/>
      <c r="J179" s="197">
        <f>ROUND(I179*H179,2)</f>
        <v>0</v>
      </c>
      <c r="K179" s="193" t="s">
        <v>22</v>
      </c>
      <c r="L179" s="60"/>
      <c r="M179" s="198" t="s">
        <v>22</v>
      </c>
      <c r="N179" s="199" t="s">
        <v>48</v>
      </c>
      <c r="O179" s="41"/>
      <c r="P179" s="200">
        <f>O179*H179</f>
        <v>0</v>
      </c>
      <c r="Q179" s="200">
        <v>0</v>
      </c>
      <c r="R179" s="200">
        <f>Q179*H179</f>
        <v>0</v>
      </c>
      <c r="S179" s="200">
        <v>0</v>
      </c>
      <c r="T179" s="201">
        <f>S179*H179</f>
        <v>0</v>
      </c>
      <c r="AR179" s="23" t="s">
        <v>175</v>
      </c>
      <c r="AT179" s="23" t="s">
        <v>170</v>
      </c>
      <c r="AU179" s="23" t="s">
        <v>86</v>
      </c>
      <c r="AY179" s="23" t="s">
        <v>168</v>
      </c>
      <c r="BE179" s="202">
        <f>IF(N179="základní",J179,0)</f>
        <v>0</v>
      </c>
      <c r="BF179" s="202">
        <f>IF(N179="snížená",J179,0)</f>
        <v>0</v>
      </c>
      <c r="BG179" s="202">
        <f>IF(N179="zákl. přenesená",J179,0)</f>
        <v>0</v>
      </c>
      <c r="BH179" s="202">
        <f>IF(N179="sníž. přenesená",J179,0)</f>
        <v>0</v>
      </c>
      <c r="BI179" s="202">
        <f>IF(N179="nulová",J179,0)</f>
        <v>0</v>
      </c>
      <c r="BJ179" s="23" t="s">
        <v>24</v>
      </c>
      <c r="BK179" s="202">
        <f>ROUND(I179*H179,2)</f>
        <v>0</v>
      </c>
      <c r="BL179" s="23" t="s">
        <v>175</v>
      </c>
      <c r="BM179" s="23" t="s">
        <v>1948</v>
      </c>
    </row>
    <row r="180" spans="2:51" s="11" customFormat="1" ht="13.5">
      <c r="B180" s="206"/>
      <c r="C180" s="207"/>
      <c r="D180" s="203" t="s">
        <v>179</v>
      </c>
      <c r="E180" s="208" t="s">
        <v>22</v>
      </c>
      <c r="F180" s="209" t="s">
        <v>254</v>
      </c>
      <c r="G180" s="207"/>
      <c r="H180" s="210">
        <v>16</v>
      </c>
      <c r="I180" s="211"/>
      <c r="J180" s="207"/>
      <c r="K180" s="207"/>
      <c r="L180" s="212"/>
      <c r="M180" s="213"/>
      <c r="N180" s="214"/>
      <c r="O180" s="214"/>
      <c r="P180" s="214"/>
      <c r="Q180" s="214"/>
      <c r="R180" s="214"/>
      <c r="S180" s="214"/>
      <c r="T180" s="215"/>
      <c r="AT180" s="216" t="s">
        <v>179</v>
      </c>
      <c r="AU180" s="216" t="s">
        <v>86</v>
      </c>
      <c r="AV180" s="11" t="s">
        <v>86</v>
      </c>
      <c r="AW180" s="11" t="s">
        <v>41</v>
      </c>
      <c r="AX180" s="11" t="s">
        <v>77</v>
      </c>
      <c r="AY180" s="216" t="s">
        <v>168</v>
      </c>
    </row>
    <row r="181" spans="2:51" s="13" customFormat="1" ht="13.5">
      <c r="B181" s="227"/>
      <c r="C181" s="228"/>
      <c r="D181" s="203" t="s">
        <v>179</v>
      </c>
      <c r="E181" s="229" t="s">
        <v>22</v>
      </c>
      <c r="F181" s="230" t="s">
        <v>182</v>
      </c>
      <c r="G181" s="228"/>
      <c r="H181" s="231">
        <v>16</v>
      </c>
      <c r="I181" s="232"/>
      <c r="J181" s="228"/>
      <c r="K181" s="228"/>
      <c r="L181" s="233"/>
      <c r="M181" s="234"/>
      <c r="N181" s="235"/>
      <c r="O181" s="235"/>
      <c r="P181" s="235"/>
      <c r="Q181" s="235"/>
      <c r="R181" s="235"/>
      <c r="S181" s="235"/>
      <c r="T181" s="236"/>
      <c r="AT181" s="237" t="s">
        <v>179</v>
      </c>
      <c r="AU181" s="237" t="s">
        <v>86</v>
      </c>
      <c r="AV181" s="13" t="s">
        <v>175</v>
      </c>
      <c r="AW181" s="13" t="s">
        <v>41</v>
      </c>
      <c r="AX181" s="13" t="s">
        <v>24</v>
      </c>
      <c r="AY181" s="237" t="s">
        <v>168</v>
      </c>
    </row>
    <row r="182" spans="2:65" s="1" customFormat="1" ht="16.5" customHeight="1">
      <c r="B182" s="40"/>
      <c r="C182" s="191" t="s">
        <v>305</v>
      </c>
      <c r="D182" s="191" t="s">
        <v>170</v>
      </c>
      <c r="E182" s="192" t="s">
        <v>1949</v>
      </c>
      <c r="F182" s="193" t="s">
        <v>1950</v>
      </c>
      <c r="G182" s="194" t="s">
        <v>396</v>
      </c>
      <c r="H182" s="195">
        <v>96</v>
      </c>
      <c r="I182" s="196"/>
      <c r="J182" s="197">
        <f>ROUND(I182*H182,2)</f>
        <v>0</v>
      </c>
      <c r="K182" s="193" t="s">
        <v>174</v>
      </c>
      <c r="L182" s="60"/>
      <c r="M182" s="198" t="s">
        <v>22</v>
      </c>
      <c r="N182" s="199" t="s">
        <v>48</v>
      </c>
      <c r="O182" s="41"/>
      <c r="P182" s="200">
        <f>O182*H182</f>
        <v>0</v>
      </c>
      <c r="Q182" s="200">
        <v>0</v>
      </c>
      <c r="R182" s="200">
        <f>Q182*H182</f>
        <v>0</v>
      </c>
      <c r="S182" s="200">
        <v>0</v>
      </c>
      <c r="T182" s="201">
        <f>S182*H182</f>
        <v>0</v>
      </c>
      <c r="AR182" s="23" t="s">
        <v>175</v>
      </c>
      <c r="AT182" s="23" t="s">
        <v>170</v>
      </c>
      <c r="AU182" s="23" t="s">
        <v>86</v>
      </c>
      <c r="AY182" s="23" t="s">
        <v>168</v>
      </c>
      <c r="BE182" s="202">
        <f>IF(N182="základní",J182,0)</f>
        <v>0</v>
      </c>
      <c r="BF182" s="202">
        <f>IF(N182="snížená",J182,0)</f>
        <v>0</v>
      </c>
      <c r="BG182" s="202">
        <f>IF(N182="zákl. přenesená",J182,0)</f>
        <v>0</v>
      </c>
      <c r="BH182" s="202">
        <f>IF(N182="sníž. přenesená",J182,0)</f>
        <v>0</v>
      </c>
      <c r="BI182" s="202">
        <f>IF(N182="nulová",J182,0)</f>
        <v>0</v>
      </c>
      <c r="BJ182" s="23" t="s">
        <v>24</v>
      </c>
      <c r="BK182" s="202">
        <f>ROUND(I182*H182,2)</f>
        <v>0</v>
      </c>
      <c r="BL182" s="23" t="s">
        <v>175</v>
      </c>
      <c r="BM182" s="23" t="s">
        <v>1951</v>
      </c>
    </row>
    <row r="183" spans="2:51" s="11" customFormat="1" ht="13.5">
      <c r="B183" s="206"/>
      <c r="C183" s="207"/>
      <c r="D183" s="203" t="s">
        <v>179</v>
      </c>
      <c r="E183" s="208" t="s">
        <v>22</v>
      </c>
      <c r="F183" s="209" t="s">
        <v>22</v>
      </c>
      <c r="G183" s="207"/>
      <c r="H183" s="210">
        <v>0</v>
      </c>
      <c r="I183" s="211"/>
      <c r="J183" s="207"/>
      <c r="K183" s="207"/>
      <c r="L183" s="212"/>
      <c r="M183" s="213"/>
      <c r="N183" s="214"/>
      <c r="O183" s="214"/>
      <c r="P183" s="214"/>
      <c r="Q183" s="214"/>
      <c r="R183" s="214"/>
      <c r="S183" s="214"/>
      <c r="T183" s="215"/>
      <c r="AT183" s="216" t="s">
        <v>179</v>
      </c>
      <c r="AU183" s="216" t="s">
        <v>86</v>
      </c>
      <c r="AV183" s="11" t="s">
        <v>86</v>
      </c>
      <c r="AW183" s="11" t="s">
        <v>41</v>
      </c>
      <c r="AX183" s="11" t="s">
        <v>77</v>
      </c>
      <c r="AY183" s="216" t="s">
        <v>168</v>
      </c>
    </row>
    <row r="184" spans="2:51" s="11" customFormat="1" ht="13.5">
      <c r="B184" s="206"/>
      <c r="C184" s="207"/>
      <c r="D184" s="203" t="s">
        <v>179</v>
      </c>
      <c r="E184" s="208" t="s">
        <v>22</v>
      </c>
      <c r="F184" s="209" t="s">
        <v>22</v>
      </c>
      <c r="G184" s="207"/>
      <c r="H184" s="210">
        <v>0</v>
      </c>
      <c r="I184" s="211"/>
      <c r="J184" s="207"/>
      <c r="K184" s="207"/>
      <c r="L184" s="212"/>
      <c r="M184" s="213"/>
      <c r="N184" s="214"/>
      <c r="O184" s="214"/>
      <c r="P184" s="214"/>
      <c r="Q184" s="214"/>
      <c r="R184" s="214"/>
      <c r="S184" s="214"/>
      <c r="T184" s="215"/>
      <c r="AT184" s="216" t="s">
        <v>179</v>
      </c>
      <c r="AU184" s="216" t="s">
        <v>86</v>
      </c>
      <c r="AV184" s="11" t="s">
        <v>86</v>
      </c>
      <c r="AW184" s="11" t="s">
        <v>41</v>
      </c>
      <c r="AX184" s="11" t="s">
        <v>77</v>
      </c>
      <c r="AY184" s="216" t="s">
        <v>168</v>
      </c>
    </row>
    <row r="185" spans="2:51" s="11" customFormat="1" ht="13.5">
      <c r="B185" s="206"/>
      <c r="C185" s="207"/>
      <c r="D185" s="203" t="s">
        <v>179</v>
      </c>
      <c r="E185" s="208" t="s">
        <v>22</v>
      </c>
      <c r="F185" s="209" t="s">
        <v>2001</v>
      </c>
      <c r="G185" s="207"/>
      <c r="H185" s="210">
        <v>96</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51" s="12" customFormat="1" ht="13.5">
      <c r="B186" s="217"/>
      <c r="C186" s="218"/>
      <c r="D186" s="203" t="s">
        <v>179</v>
      </c>
      <c r="E186" s="219" t="s">
        <v>22</v>
      </c>
      <c r="F186" s="220" t="s">
        <v>1952</v>
      </c>
      <c r="G186" s="218"/>
      <c r="H186" s="219" t="s">
        <v>22</v>
      </c>
      <c r="I186" s="221"/>
      <c r="J186" s="218"/>
      <c r="K186" s="218"/>
      <c r="L186" s="222"/>
      <c r="M186" s="223"/>
      <c r="N186" s="224"/>
      <c r="O186" s="224"/>
      <c r="P186" s="224"/>
      <c r="Q186" s="224"/>
      <c r="R186" s="224"/>
      <c r="S186" s="224"/>
      <c r="T186" s="225"/>
      <c r="AT186" s="226" t="s">
        <v>179</v>
      </c>
      <c r="AU186" s="226" t="s">
        <v>86</v>
      </c>
      <c r="AV186" s="12" t="s">
        <v>24</v>
      </c>
      <c r="AW186" s="12" t="s">
        <v>41</v>
      </c>
      <c r="AX186" s="12" t="s">
        <v>77</v>
      </c>
      <c r="AY186" s="226" t="s">
        <v>168</v>
      </c>
    </row>
    <row r="187" spans="2:51" s="11" customFormat="1" ht="13.5">
      <c r="B187" s="206"/>
      <c r="C187" s="207"/>
      <c r="D187" s="203" t="s">
        <v>179</v>
      </c>
      <c r="E187" s="208" t="s">
        <v>22</v>
      </c>
      <c r="F187" s="209" t="s">
        <v>22</v>
      </c>
      <c r="G187" s="207"/>
      <c r="H187" s="210">
        <v>0</v>
      </c>
      <c r="I187" s="211"/>
      <c r="J187" s="207"/>
      <c r="K187" s="207"/>
      <c r="L187" s="212"/>
      <c r="M187" s="213"/>
      <c r="N187" s="214"/>
      <c r="O187" s="214"/>
      <c r="P187" s="214"/>
      <c r="Q187" s="214"/>
      <c r="R187" s="214"/>
      <c r="S187" s="214"/>
      <c r="T187" s="215"/>
      <c r="AT187" s="216" t="s">
        <v>179</v>
      </c>
      <c r="AU187" s="216" t="s">
        <v>86</v>
      </c>
      <c r="AV187" s="11" t="s">
        <v>86</v>
      </c>
      <c r="AW187" s="11" t="s">
        <v>41</v>
      </c>
      <c r="AX187" s="11" t="s">
        <v>77</v>
      </c>
      <c r="AY187" s="216" t="s">
        <v>168</v>
      </c>
    </row>
    <row r="188" spans="2:51" s="11" customFormat="1" ht="13.5">
      <c r="B188" s="206"/>
      <c r="C188" s="207"/>
      <c r="D188" s="203" t="s">
        <v>179</v>
      </c>
      <c r="E188" s="208" t="s">
        <v>22</v>
      </c>
      <c r="F188" s="209" t="s">
        <v>22</v>
      </c>
      <c r="G188" s="207"/>
      <c r="H188" s="210">
        <v>0</v>
      </c>
      <c r="I188" s="211"/>
      <c r="J188" s="207"/>
      <c r="K188" s="207"/>
      <c r="L188" s="212"/>
      <c r="M188" s="213"/>
      <c r="N188" s="214"/>
      <c r="O188" s="214"/>
      <c r="P188" s="214"/>
      <c r="Q188" s="214"/>
      <c r="R188" s="214"/>
      <c r="S188" s="214"/>
      <c r="T188" s="215"/>
      <c r="AT188" s="216" t="s">
        <v>179</v>
      </c>
      <c r="AU188" s="216" t="s">
        <v>86</v>
      </c>
      <c r="AV188" s="11" t="s">
        <v>86</v>
      </c>
      <c r="AW188" s="11" t="s">
        <v>41</v>
      </c>
      <c r="AX188" s="11" t="s">
        <v>77</v>
      </c>
      <c r="AY188" s="216" t="s">
        <v>168</v>
      </c>
    </row>
    <row r="189" spans="2:51" s="13" customFormat="1" ht="13.5">
      <c r="B189" s="227"/>
      <c r="C189" s="228"/>
      <c r="D189" s="203" t="s">
        <v>179</v>
      </c>
      <c r="E189" s="229" t="s">
        <v>22</v>
      </c>
      <c r="F189" s="230" t="s">
        <v>182</v>
      </c>
      <c r="G189" s="228"/>
      <c r="H189" s="231">
        <v>96</v>
      </c>
      <c r="I189" s="232"/>
      <c r="J189" s="228"/>
      <c r="K189" s="228"/>
      <c r="L189" s="233"/>
      <c r="M189" s="234"/>
      <c r="N189" s="235"/>
      <c r="O189" s="235"/>
      <c r="P189" s="235"/>
      <c r="Q189" s="235"/>
      <c r="R189" s="235"/>
      <c r="S189" s="235"/>
      <c r="T189" s="236"/>
      <c r="AT189" s="237" t="s">
        <v>179</v>
      </c>
      <c r="AU189" s="237" t="s">
        <v>86</v>
      </c>
      <c r="AV189" s="13" t="s">
        <v>175</v>
      </c>
      <c r="AW189" s="13" t="s">
        <v>41</v>
      </c>
      <c r="AX189" s="13" t="s">
        <v>24</v>
      </c>
      <c r="AY189" s="237" t="s">
        <v>168</v>
      </c>
    </row>
    <row r="190" spans="2:65" s="1" customFormat="1" ht="16.5" customHeight="1">
      <c r="B190" s="40"/>
      <c r="C190" s="191" t="s">
        <v>311</v>
      </c>
      <c r="D190" s="191" t="s">
        <v>170</v>
      </c>
      <c r="E190" s="192" t="s">
        <v>2002</v>
      </c>
      <c r="F190" s="193" t="s">
        <v>2003</v>
      </c>
      <c r="G190" s="194" t="s">
        <v>396</v>
      </c>
      <c r="H190" s="195">
        <v>1</v>
      </c>
      <c r="I190" s="196"/>
      <c r="J190" s="197">
        <f>ROUND(I190*H190,2)</f>
        <v>0</v>
      </c>
      <c r="K190" s="193" t="s">
        <v>174</v>
      </c>
      <c r="L190" s="60"/>
      <c r="M190" s="198" t="s">
        <v>22</v>
      </c>
      <c r="N190" s="199" t="s">
        <v>48</v>
      </c>
      <c r="O190" s="41"/>
      <c r="P190" s="200">
        <f>O190*H190</f>
        <v>0</v>
      </c>
      <c r="Q190" s="200">
        <v>0</v>
      </c>
      <c r="R190" s="200">
        <f>Q190*H190</f>
        <v>0</v>
      </c>
      <c r="S190" s="200">
        <v>0</v>
      </c>
      <c r="T190" s="201">
        <f>S190*H190</f>
        <v>0</v>
      </c>
      <c r="AR190" s="23" t="s">
        <v>175</v>
      </c>
      <c r="AT190" s="23" t="s">
        <v>170</v>
      </c>
      <c r="AU190" s="23" t="s">
        <v>86</v>
      </c>
      <c r="AY190" s="23" t="s">
        <v>168</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175</v>
      </c>
      <c r="BM190" s="23" t="s">
        <v>2004</v>
      </c>
    </row>
    <row r="191" spans="2:47" s="1" customFormat="1" ht="54">
      <c r="B191" s="40"/>
      <c r="C191" s="62"/>
      <c r="D191" s="203" t="s">
        <v>177</v>
      </c>
      <c r="E191" s="62"/>
      <c r="F191" s="204" t="s">
        <v>2005</v>
      </c>
      <c r="G191" s="62"/>
      <c r="H191" s="62"/>
      <c r="I191" s="162"/>
      <c r="J191" s="62"/>
      <c r="K191" s="62"/>
      <c r="L191" s="60"/>
      <c r="M191" s="205"/>
      <c r="N191" s="41"/>
      <c r="O191" s="41"/>
      <c r="P191" s="41"/>
      <c r="Q191" s="41"/>
      <c r="R191" s="41"/>
      <c r="S191" s="41"/>
      <c r="T191" s="77"/>
      <c r="AT191" s="23" t="s">
        <v>177</v>
      </c>
      <c r="AU191" s="23" t="s">
        <v>86</v>
      </c>
    </row>
    <row r="192" spans="2:65" s="1" customFormat="1" ht="16.5" customHeight="1">
      <c r="B192" s="40"/>
      <c r="C192" s="191" t="s">
        <v>317</v>
      </c>
      <c r="D192" s="191" t="s">
        <v>170</v>
      </c>
      <c r="E192" s="192" t="s">
        <v>1627</v>
      </c>
      <c r="F192" s="193" t="s">
        <v>1953</v>
      </c>
      <c r="G192" s="194" t="s">
        <v>1954</v>
      </c>
      <c r="H192" s="195">
        <v>1</v>
      </c>
      <c r="I192" s="196"/>
      <c r="J192" s="197">
        <f>ROUND(I192*H192,2)</f>
        <v>0</v>
      </c>
      <c r="K192" s="193" t="s">
        <v>22</v>
      </c>
      <c r="L192" s="60"/>
      <c r="M192" s="198" t="s">
        <v>22</v>
      </c>
      <c r="N192" s="199" t="s">
        <v>48</v>
      </c>
      <c r="O192" s="41"/>
      <c r="P192" s="200">
        <f>O192*H192</f>
        <v>0</v>
      </c>
      <c r="Q192" s="200">
        <v>8E-05</v>
      </c>
      <c r="R192" s="200">
        <f>Q192*H192</f>
        <v>8E-05</v>
      </c>
      <c r="S192" s="200">
        <v>0</v>
      </c>
      <c r="T192" s="201">
        <f>S192*H192</f>
        <v>0</v>
      </c>
      <c r="AR192" s="23" t="s">
        <v>175</v>
      </c>
      <c r="AT192" s="23" t="s">
        <v>170</v>
      </c>
      <c r="AU192" s="23" t="s">
        <v>86</v>
      </c>
      <c r="AY192" s="23" t="s">
        <v>168</v>
      </c>
      <c r="BE192" s="202">
        <f>IF(N192="základní",J192,0)</f>
        <v>0</v>
      </c>
      <c r="BF192" s="202">
        <f>IF(N192="snížená",J192,0)</f>
        <v>0</v>
      </c>
      <c r="BG192" s="202">
        <f>IF(N192="zákl. přenesená",J192,0)</f>
        <v>0</v>
      </c>
      <c r="BH192" s="202">
        <f>IF(N192="sníž. přenesená",J192,0)</f>
        <v>0</v>
      </c>
      <c r="BI192" s="202">
        <f>IF(N192="nulová",J192,0)</f>
        <v>0</v>
      </c>
      <c r="BJ192" s="23" t="s">
        <v>24</v>
      </c>
      <c r="BK192" s="202">
        <f>ROUND(I192*H192,2)</f>
        <v>0</v>
      </c>
      <c r="BL192" s="23" t="s">
        <v>175</v>
      </c>
      <c r="BM192" s="23" t="s">
        <v>1955</v>
      </c>
    </row>
    <row r="193" spans="2:65" s="1" customFormat="1" ht="16.5" customHeight="1">
      <c r="B193" s="40"/>
      <c r="C193" s="191" t="s">
        <v>323</v>
      </c>
      <c r="D193" s="191" t="s">
        <v>170</v>
      </c>
      <c r="E193" s="192" t="s">
        <v>1630</v>
      </c>
      <c r="F193" s="193" t="s">
        <v>1956</v>
      </c>
      <c r="G193" s="194" t="s">
        <v>1954</v>
      </c>
      <c r="H193" s="195">
        <v>1</v>
      </c>
      <c r="I193" s="196"/>
      <c r="J193" s="197">
        <f>ROUND(I193*H193,2)</f>
        <v>0</v>
      </c>
      <c r="K193" s="193" t="s">
        <v>22</v>
      </c>
      <c r="L193" s="60"/>
      <c r="M193" s="198" t="s">
        <v>22</v>
      </c>
      <c r="N193" s="199" t="s">
        <v>48</v>
      </c>
      <c r="O193" s="41"/>
      <c r="P193" s="200">
        <f>O193*H193</f>
        <v>0</v>
      </c>
      <c r="Q193" s="200">
        <v>8E-05</v>
      </c>
      <c r="R193" s="200">
        <f>Q193*H193</f>
        <v>8E-05</v>
      </c>
      <c r="S193" s="200">
        <v>0</v>
      </c>
      <c r="T193" s="201">
        <f>S193*H193</f>
        <v>0</v>
      </c>
      <c r="AR193" s="23" t="s">
        <v>175</v>
      </c>
      <c r="AT193" s="23" t="s">
        <v>170</v>
      </c>
      <c r="AU193" s="23" t="s">
        <v>86</v>
      </c>
      <c r="AY193" s="23" t="s">
        <v>168</v>
      </c>
      <c r="BE193" s="202">
        <f>IF(N193="základní",J193,0)</f>
        <v>0</v>
      </c>
      <c r="BF193" s="202">
        <f>IF(N193="snížená",J193,0)</f>
        <v>0</v>
      </c>
      <c r="BG193" s="202">
        <f>IF(N193="zákl. přenesená",J193,0)</f>
        <v>0</v>
      </c>
      <c r="BH193" s="202">
        <f>IF(N193="sníž. přenesená",J193,0)</f>
        <v>0</v>
      </c>
      <c r="BI193" s="202">
        <f>IF(N193="nulová",J193,0)</f>
        <v>0</v>
      </c>
      <c r="BJ193" s="23" t="s">
        <v>24</v>
      </c>
      <c r="BK193" s="202">
        <f>ROUND(I193*H193,2)</f>
        <v>0</v>
      </c>
      <c r="BL193" s="23" t="s">
        <v>175</v>
      </c>
      <c r="BM193" s="23" t="s">
        <v>1957</v>
      </c>
    </row>
    <row r="194" spans="2:65" s="1" customFormat="1" ht="16.5" customHeight="1">
      <c r="B194" s="40"/>
      <c r="C194" s="191" t="s">
        <v>330</v>
      </c>
      <c r="D194" s="191" t="s">
        <v>170</v>
      </c>
      <c r="E194" s="192" t="s">
        <v>1643</v>
      </c>
      <c r="F194" s="193" t="s">
        <v>1628</v>
      </c>
      <c r="G194" s="194" t="s">
        <v>1954</v>
      </c>
      <c r="H194" s="195">
        <v>1</v>
      </c>
      <c r="I194" s="196"/>
      <c r="J194" s="197">
        <f>ROUND(I194*H194,2)</f>
        <v>0</v>
      </c>
      <c r="K194" s="193" t="s">
        <v>22</v>
      </c>
      <c r="L194" s="60"/>
      <c r="M194" s="198" t="s">
        <v>22</v>
      </c>
      <c r="N194" s="199" t="s">
        <v>48</v>
      </c>
      <c r="O194" s="41"/>
      <c r="P194" s="200">
        <f>O194*H194</f>
        <v>0</v>
      </c>
      <c r="Q194" s="200">
        <v>8E-05</v>
      </c>
      <c r="R194" s="200">
        <f>Q194*H194</f>
        <v>8E-05</v>
      </c>
      <c r="S194" s="200">
        <v>0</v>
      </c>
      <c r="T194" s="201">
        <f>S194*H194</f>
        <v>0</v>
      </c>
      <c r="AR194" s="23" t="s">
        <v>175</v>
      </c>
      <c r="AT194" s="23" t="s">
        <v>170</v>
      </c>
      <c r="AU194" s="23" t="s">
        <v>86</v>
      </c>
      <c r="AY194" s="23" t="s">
        <v>168</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175</v>
      </c>
      <c r="BM194" s="23" t="s">
        <v>1958</v>
      </c>
    </row>
    <row r="195" spans="2:65" s="1" customFormat="1" ht="16.5" customHeight="1">
      <c r="B195" s="40"/>
      <c r="C195" s="191" t="s">
        <v>334</v>
      </c>
      <c r="D195" s="191" t="s">
        <v>170</v>
      </c>
      <c r="E195" s="192" t="s">
        <v>1652</v>
      </c>
      <c r="F195" s="193" t="s">
        <v>1653</v>
      </c>
      <c r="G195" s="194" t="s">
        <v>294</v>
      </c>
      <c r="H195" s="195">
        <v>125.3</v>
      </c>
      <c r="I195" s="196"/>
      <c r="J195" s="197">
        <f>ROUND(I195*H195,2)</f>
        <v>0</v>
      </c>
      <c r="K195" s="193" t="s">
        <v>22</v>
      </c>
      <c r="L195" s="60"/>
      <c r="M195" s="198" t="s">
        <v>22</v>
      </c>
      <c r="N195" s="199" t="s">
        <v>48</v>
      </c>
      <c r="O195" s="41"/>
      <c r="P195" s="200">
        <f>O195*H195</f>
        <v>0</v>
      </c>
      <c r="Q195" s="200">
        <v>0.00013</v>
      </c>
      <c r="R195" s="200">
        <f>Q195*H195</f>
        <v>0.016288999999999998</v>
      </c>
      <c r="S195" s="200">
        <v>0</v>
      </c>
      <c r="T195" s="201">
        <f>S195*H195</f>
        <v>0</v>
      </c>
      <c r="AR195" s="23" t="s">
        <v>175</v>
      </c>
      <c r="AT195" s="23" t="s">
        <v>170</v>
      </c>
      <c r="AU195" s="23" t="s">
        <v>86</v>
      </c>
      <c r="AY195" s="23" t="s">
        <v>168</v>
      </c>
      <c r="BE195" s="202">
        <f>IF(N195="základní",J195,0)</f>
        <v>0</v>
      </c>
      <c r="BF195" s="202">
        <f>IF(N195="snížená",J195,0)</f>
        <v>0</v>
      </c>
      <c r="BG195" s="202">
        <f>IF(N195="zákl. přenesená",J195,0)</f>
        <v>0</v>
      </c>
      <c r="BH195" s="202">
        <f>IF(N195="sníž. přenesená",J195,0)</f>
        <v>0</v>
      </c>
      <c r="BI195" s="202">
        <f>IF(N195="nulová",J195,0)</f>
        <v>0</v>
      </c>
      <c r="BJ195" s="23" t="s">
        <v>24</v>
      </c>
      <c r="BK195" s="202">
        <f>ROUND(I195*H195,2)</f>
        <v>0</v>
      </c>
      <c r="BL195" s="23" t="s">
        <v>175</v>
      </c>
      <c r="BM195" s="23" t="s">
        <v>1959</v>
      </c>
    </row>
    <row r="196" spans="2:51" s="11" customFormat="1" ht="13.5">
      <c r="B196" s="206"/>
      <c r="C196" s="207"/>
      <c r="D196" s="203" t="s">
        <v>179</v>
      </c>
      <c r="E196" s="208" t="s">
        <v>22</v>
      </c>
      <c r="F196" s="209" t="s">
        <v>2006</v>
      </c>
      <c r="G196" s="207"/>
      <c r="H196" s="210">
        <v>125.3</v>
      </c>
      <c r="I196" s="211"/>
      <c r="J196" s="207"/>
      <c r="K196" s="207"/>
      <c r="L196" s="212"/>
      <c r="M196" s="213"/>
      <c r="N196" s="214"/>
      <c r="O196" s="214"/>
      <c r="P196" s="214"/>
      <c r="Q196" s="214"/>
      <c r="R196" s="214"/>
      <c r="S196" s="214"/>
      <c r="T196" s="215"/>
      <c r="AT196" s="216" t="s">
        <v>179</v>
      </c>
      <c r="AU196" s="216" t="s">
        <v>86</v>
      </c>
      <c r="AV196" s="11" t="s">
        <v>86</v>
      </c>
      <c r="AW196" s="11" t="s">
        <v>41</v>
      </c>
      <c r="AX196" s="11" t="s">
        <v>77</v>
      </c>
      <c r="AY196" s="216" t="s">
        <v>168</v>
      </c>
    </row>
    <row r="197" spans="2:51" s="13" customFormat="1" ht="13.5">
      <c r="B197" s="227"/>
      <c r="C197" s="228"/>
      <c r="D197" s="203" t="s">
        <v>179</v>
      </c>
      <c r="E197" s="229" t="s">
        <v>22</v>
      </c>
      <c r="F197" s="230" t="s">
        <v>182</v>
      </c>
      <c r="G197" s="228"/>
      <c r="H197" s="231">
        <v>125.3</v>
      </c>
      <c r="I197" s="232"/>
      <c r="J197" s="228"/>
      <c r="K197" s="228"/>
      <c r="L197" s="233"/>
      <c r="M197" s="234"/>
      <c r="N197" s="235"/>
      <c r="O197" s="235"/>
      <c r="P197" s="235"/>
      <c r="Q197" s="235"/>
      <c r="R197" s="235"/>
      <c r="S197" s="235"/>
      <c r="T197" s="236"/>
      <c r="AT197" s="237" t="s">
        <v>179</v>
      </c>
      <c r="AU197" s="237" t="s">
        <v>86</v>
      </c>
      <c r="AV197" s="13" t="s">
        <v>175</v>
      </c>
      <c r="AW197" s="13" t="s">
        <v>41</v>
      </c>
      <c r="AX197" s="13" t="s">
        <v>24</v>
      </c>
      <c r="AY197" s="237" t="s">
        <v>168</v>
      </c>
    </row>
    <row r="198" spans="2:65" s="1" customFormat="1" ht="16.5" customHeight="1">
      <c r="B198" s="40"/>
      <c r="C198" s="238" t="s">
        <v>342</v>
      </c>
      <c r="D198" s="238" t="s">
        <v>270</v>
      </c>
      <c r="E198" s="239" t="s">
        <v>1916</v>
      </c>
      <c r="F198" s="240" t="s">
        <v>1917</v>
      </c>
      <c r="G198" s="241" t="s">
        <v>396</v>
      </c>
      <c r="H198" s="242">
        <v>16</v>
      </c>
      <c r="I198" s="243"/>
      <c r="J198" s="244">
        <f aca="true" t="shared" si="0" ref="J198:J204">ROUND(I198*H198,2)</f>
        <v>0</v>
      </c>
      <c r="K198" s="240" t="s">
        <v>22</v>
      </c>
      <c r="L198" s="245"/>
      <c r="M198" s="246" t="s">
        <v>22</v>
      </c>
      <c r="N198" s="247" t="s">
        <v>48</v>
      </c>
      <c r="O198" s="41"/>
      <c r="P198" s="200">
        <f aca="true" t="shared" si="1" ref="P198:P204">O198*H198</f>
        <v>0</v>
      </c>
      <c r="Q198" s="200">
        <v>0.00026</v>
      </c>
      <c r="R198" s="200">
        <f aca="true" t="shared" si="2" ref="R198:R204">Q198*H198</f>
        <v>0.00416</v>
      </c>
      <c r="S198" s="200">
        <v>0</v>
      </c>
      <c r="T198" s="201">
        <f aca="true" t="shared" si="3" ref="T198:T204">S198*H198</f>
        <v>0</v>
      </c>
      <c r="AR198" s="23" t="s">
        <v>214</v>
      </c>
      <c r="AT198" s="23" t="s">
        <v>270</v>
      </c>
      <c r="AU198" s="23" t="s">
        <v>86</v>
      </c>
      <c r="AY198" s="23" t="s">
        <v>168</v>
      </c>
      <c r="BE198" s="202">
        <f aca="true" t="shared" si="4" ref="BE198:BE204">IF(N198="základní",J198,0)</f>
        <v>0</v>
      </c>
      <c r="BF198" s="202">
        <f aca="true" t="shared" si="5" ref="BF198:BF204">IF(N198="snížená",J198,0)</f>
        <v>0</v>
      </c>
      <c r="BG198" s="202">
        <f aca="true" t="shared" si="6" ref="BG198:BG204">IF(N198="zákl. přenesená",J198,0)</f>
        <v>0</v>
      </c>
      <c r="BH198" s="202">
        <f aca="true" t="shared" si="7" ref="BH198:BH204">IF(N198="sníž. přenesená",J198,0)</f>
        <v>0</v>
      </c>
      <c r="BI198" s="202">
        <f aca="true" t="shared" si="8" ref="BI198:BI204">IF(N198="nulová",J198,0)</f>
        <v>0</v>
      </c>
      <c r="BJ198" s="23" t="s">
        <v>24</v>
      </c>
      <c r="BK198" s="202">
        <f aca="true" t="shared" si="9" ref="BK198:BK204">ROUND(I198*H198,2)</f>
        <v>0</v>
      </c>
      <c r="BL198" s="23" t="s">
        <v>175</v>
      </c>
      <c r="BM198" s="23" t="s">
        <v>2007</v>
      </c>
    </row>
    <row r="199" spans="2:65" s="1" customFormat="1" ht="16.5" customHeight="1">
      <c r="B199" s="40"/>
      <c r="C199" s="238" t="s">
        <v>347</v>
      </c>
      <c r="D199" s="238" t="s">
        <v>270</v>
      </c>
      <c r="E199" s="239" t="s">
        <v>1919</v>
      </c>
      <c r="F199" s="240" t="s">
        <v>1920</v>
      </c>
      <c r="G199" s="241" t="s">
        <v>396</v>
      </c>
      <c r="H199" s="242">
        <v>16</v>
      </c>
      <c r="I199" s="243"/>
      <c r="J199" s="244">
        <f t="shared" si="0"/>
        <v>0</v>
      </c>
      <c r="K199" s="240" t="s">
        <v>174</v>
      </c>
      <c r="L199" s="245"/>
      <c r="M199" s="246" t="s">
        <v>22</v>
      </c>
      <c r="N199" s="247" t="s">
        <v>48</v>
      </c>
      <c r="O199" s="41"/>
      <c r="P199" s="200">
        <f t="shared" si="1"/>
        <v>0</v>
      </c>
      <c r="Q199" s="200">
        <v>0.00054</v>
      </c>
      <c r="R199" s="200">
        <f t="shared" si="2"/>
        <v>0.00864</v>
      </c>
      <c r="S199" s="200">
        <v>0</v>
      </c>
      <c r="T199" s="201">
        <f t="shared" si="3"/>
        <v>0</v>
      </c>
      <c r="AR199" s="23" t="s">
        <v>214</v>
      </c>
      <c r="AT199" s="23" t="s">
        <v>270</v>
      </c>
      <c r="AU199" s="23" t="s">
        <v>86</v>
      </c>
      <c r="AY199" s="23" t="s">
        <v>168</v>
      </c>
      <c r="BE199" s="202">
        <f t="shared" si="4"/>
        <v>0</v>
      </c>
      <c r="BF199" s="202">
        <f t="shared" si="5"/>
        <v>0</v>
      </c>
      <c r="BG199" s="202">
        <f t="shared" si="6"/>
        <v>0</v>
      </c>
      <c r="BH199" s="202">
        <f t="shared" si="7"/>
        <v>0</v>
      </c>
      <c r="BI199" s="202">
        <f t="shared" si="8"/>
        <v>0</v>
      </c>
      <c r="BJ199" s="23" t="s">
        <v>24</v>
      </c>
      <c r="BK199" s="202">
        <f t="shared" si="9"/>
        <v>0</v>
      </c>
      <c r="BL199" s="23" t="s">
        <v>175</v>
      </c>
      <c r="BM199" s="23" t="s">
        <v>2008</v>
      </c>
    </row>
    <row r="200" spans="2:65" s="1" customFormat="1" ht="16.5" customHeight="1">
      <c r="B200" s="40"/>
      <c r="C200" s="238" t="s">
        <v>352</v>
      </c>
      <c r="D200" s="238" t="s">
        <v>270</v>
      </c>
      <c r="E200" s="239" t="s">
        <v>1922</v>
      </c>
      <c r="F200" s="240" t="s">
        <v>1923</v>
      </c>
      <c r="G200" s="241" t="s">
        <v>396</v>
      </c>
      <c r="H200" s="242">
        <v>16</v>
      </c>
      <c r="I200" s="243"/>
      <c r="J200" s="244">
        <f t="shared" si="0"/>
        <v>0</v>
      </c>
      <c r="K200" s="240" t="s">
        <v>174</v>
      </c>
      <c r="L200" s="245"/>
      <c r="M200" s="246" t="s">
        <v>22</v>
      </c>
      <c r="N200" s="247" t="s">
        <v>48</v>
      </c>
      <c r="O200" s="41"/>
      <c r="P200" s="200">
        <f t="shared" si="1"/>
        <v>0</v>
      </c>
      <c r="Q200" s="200">
        <v>0.00088</v>
      </c>
      <c r="R200" s="200">
        <f t="shared" si="2"/>
        <v>0.01408</v>
      </c>
      <c r="S200" s="200">
        <v>0</v>
      </c>
      <c r="T200" s="201">
        <f t="shared" si="3"/>
        <v>0</v>
      </c>
      <c r="AR200" s="23" t="s">
        <v>214</v>
      </c>
      <c r="AT200" s="23" t="s">
        <v>270</v>
      </c>
      <c r="AU200" s="23" t="s">
        <v>86</v>
      </c>
      <c r="AY200" s="23" t="s">
        <v>168</v>
      </c>
      <c r="BE200" s="202">
        <f t="shared" si="4"/>
        <v>0</v>
      </c>
      <c r="BF200" s="202">
        <f t="shared" si="5"/>
        <v>0</v>
      </c>
      <c r="BG200" s="202">
        <f t="shared" si="6"/>
        <v>0</v>
      </c>
      <c r="BH200" s="202">
        <f t="shared" si="7"/>
        <v>0</v>
      </c>
      <c r="BI200" s="202">
        <f t="shared" si="8"/>
        <v>0</v>
      </c>
      <c r="BJ200" s="23" t="s">
        <v>24</v>
      </c>
      <c r="BK200" s="202">
        <f t="shared" si="9"/>
        <v>0</v>
      </c>
      <c r="BL200" s="23" t="s">
        <v>175</v>
      </c>
      <c r="BM200" s="23" t="s">
        <v>2009</v>
      </c>
    </row>
    <row r="201" spans="2:65" s="1" customFormat="1" ht="16.5" customHeight="1">
      <c r="B201" s="40"/>
      <c r="C201" s="238" t="s">
        <v>358</v>
      </c>
      <c r="D201" s="238" t="s">
        <v>270</v>
      </c>
      <c r="E201" s="239" t="s">
        <v>2010</v>
      </c>
      <c r="F201" s="240" t="s">
        <v>2011</v>
      </c>
      <c r="G201" s="241" t="s">
        <v>396</v>
      </c>
      <c r="H201" s="242">
        <v>16</v>
      </c>
      <c r="I201" s="243"/>
      <c r="J201" s="244">
        <f t="shared" si="0"/>
        <v>0</v>
      </c>
      <c r="K201" s="240" t="s">
        <v>174</v>
      </c>
      <c r="L201" s="245"/>
      <c r="M201" s="246" t="s">
        <v>22</v>
      </c>
      <c r="N201" s="247" t="s">
        <v>48</v>
      </c>
      <c r="O201" s="41"/>
      <c r="P201" s="200">
        <f t="shared" si="1"/>
        <v>0</v>
      </c>
      <c r="Q201" s="200">
        <v>0.00048</v>
      </c>
      <c r="R201" s="200">
        <f t="shared" si="2"/>
        <v>0.00768</v>
      </c>
      <c r="S201" s="200">
        <v>0</v>
      </c>
      <c r="T201" s="201">
        <f t="shared" si="3"/>
        <v>0</v>
      </c>
      <c r="AR201" s="23" t="s">
        <v>214</v>
      </c>
      <c r="AT201" s="23" t="s">
        <v>270</v>
      </c>
      <c r="AU201" s="23" t="s">
        <v>86</v>
      </c>
      <c r="AY201" s="23" t="s">
        <v>168</v>
      </c>
      <c r="BE201" s="202">
        <f t="shared" si="4"/>
        <v>0</v>
      </c>
      <c r="BF201" s="202">
        <f t="shared" si="5"/>
        <v>0</v>
      </c>
      <c r="BG201" s="202">
        <f t="shared" si="6"/>
        <v>0</v>
      </c>
      <c r="BH201" s="202">
        <f t="shared" si="7"/>
        <v>0</v>
      </c>
      <c r="BI201" s="202">
        <f t="shared" si="8"/>
        <v>0</v>
      </c>
      <c r="BJ201" s="23" t="s">
        <v>24</v>
      </c>
      <c r="BK201" s="202">
        <f t="shared" si="9"/>
        <v>0</v>
      </c>
      <c r="BL201" s="23" t="s">
        <v>175</v>
      </c>
      <c r="BM201" s="23" t="s">
        <v>2012</v>
      </c>
    </row>
    <row r="202" spans="2:65" s="1" customFormat="1" ht="16.5" customHeight="1">
      <c r="B202" s="40"/>
      <c r="C202" s="238" t="s">
        <v>315</v>
      </c>
      <c r="D202" s="238" t="s">
        <v>270</v>
      </c>
      <c r="E202" s="239" t="s">
        <v>2013</v>
      </c>
      <c r="F202" s="240" t="s">
        <v>2014</v>
      </c>
      <c r="G202" s="241" t="s">
        <v>396</v>
      </c>
      <c r="H202" s="242">
        <v>1</v>
      </c>
      <c r="I202" s="243"/>
      <c r="J202" s="244">
        <f t="shared" si="0"/>
        <v>0</v>
      </c>
      <c r="K202" s="240" t="s">
        <v>174</v>
      </c>
      <c r="L202" s="245"/>
      <c r="M202" s="246" t="s">
        <v>22</v>
      </c>
      <c r="N202" s="247" t="s">
        <v>48</v>
      </c>
      <c r="O202" s="41"/>
      <c r="P202" s="200">
        <f t="shared" si="1"/>
        <v>0</v>
      </c>
      <c r="Q202" s="200">
        <v>0.00154</v>
      </c>
      <c r="R202" s="200">
        <f t="shared" si="2"/>
        <v>0.00154</v>
      </c>
      <c r="S202" s="200">
        <v>0</v>
      </c>
      <c r="T202" s="201">
        <f t="shared" si="3"/>
        <v>0</v>
      </c>
      <c r="AR202" s="23" t="s">
        <v>214</v>
      </c>
      <c r="AT202" s="23" t="s">
        <v>270</v>
      </c>
      <c r="AU202" s="23" t="s">
        <v>86</v>
      </c>
      <c r="AY202" s="23" t="s">
        <v>168</v>
      </c>
      <c r="BE202" s="202">
        <f t="shared" si="4"/>
        <v>0</v>
      </c>
      <c r="BF202" s="202">
        <f t="shared" si="5"/>
        <v>0</v>
      </c>
      <c r="BG202" s="202">
        <f t="shared" si="6"/>
        <v>0</v>
      </c>
      <c r="BH202" s="202">
        <f t="shared" si="7"/>
        <v>0</v>
      </c>
      <c r="BI202" s="202">
        <f t="shared" si="8"/>
        <v>0</v>
      </c>
      <c r="BJ202" s="23" t="s">
        <v>24</v>
      </c>
      <c r="BK202" s="202">
        <f t="shared" si="9"/>
        <v>0</v>
      </c>
      <c r="BL202" s="23" t="s">
        <v>175</v>
      </c>
      <c r="BM202" s="23" t="s">
        <v>2015</v>
      </c>
    </row>
    <row r="203" spans="2:65" s="1" customFormat="1" ht="16.5" customHeight="1">
      <c r="B203" s="40"/>
      <c r="C203" s="238" t="s">
        <v>367</v>
      </c>
      <c r="D203" s="238" t="s">
        <v>270</v>
      </c>
      <c r="E203" s="239" t="s">
        <v>1937</v>
      </c>
      <c r="F203" s="240" t="s">
        <v>1938</v>
      </c>
      <c r="G203" s="241" t="s">
        <v>396</v>
      </c>
      <c r="H203" s="242">
        <v>16</v>
      </c>
      <c r="I203" s="243"/>
      <c r="J203" s="244">
        <f t="shared" si="0"/>
        <v>0</v>
      </c>
      <c r="K203" s="240" t="s">
        <v>174</v>
      </c>
      <c r="L203" s="245"/>
      <c r="M203" s="246" t="s">
        <v>22</v>
      </c>
      <c r="N203" s="247" t="s">
        <v>48</v>
      </c>
      <c r="O203" s="41"/>
      <c r="P203" s="200">
        <f t="shared" si="1"/>
        <v>0</v>
      </c>
      <c r="Q203" s="200">
        <v>0.0004</v>
      </c>
      <c r="R203" s="200">
        <f t="shared" si="2"/>
        <v>0.0064</v>
      </c>
      <c r="S203" s="200">
        <v>0</v>
      </c>
      <c r="T203" s="201">
        <f t="shared" si="3"/>
        <v>0</v>
      </c>
      <c r="AR203" s="23" t="s">
        <v>214</v>
      </c>
      <c r="AT203" s="23" t="s">
        <v>270</v>
      </c>
      <c r="AU203" s="23" t="s">
        <v>86</v>
      </c>
      <c r="AY203" s="23" t="s">
        <v>168</v>
      </c>
      <c r="BE203" s="202">
        <f t="shared" si="4"/>
        <v>0</v>
      </c>
      <c r="BF203" s="202">
        <f t="shared" si="5"/>
        <v>0</v>
      </c>
      <c r="BG203" s="202">
        <f t="shared" si="6"/>
        <v>0</v>
      </c>
      <c r="BH203" s="202">
        <f t="shared" si="7"/>
        <v>0</v>
      </c>
      <c r="BI203" s="202">
        <f t="shared" si="8"/>
        <v>0</v>
      </c>
      <c r="BJ203" s="23" t="s">
        <v>24</v>
      </c>
      <c r="BK203" s="202">
        <f t="shared" si="9"/>
        <v>0</v>
      </c>
      <c r="BL203" s="23" t="s">
        <v>175</v>
      </c>
      <c r="BM203" s="23" t="s">
        <v>2016</v>
      </c>
    </row>
    <row r="204" spans="2:65" s="1" customFormat="1" ht="16.5" customHeight="1">
      <c r="B204" s="40"/>
      <c r="C204" s="238" t="s">
        <v>372</v>
      </c>
      <c r="D204" s="238" t="s">
        <v>270</v>
      </c>
      <c r="E204" s="239" t="s">
        <v>1925</v>
      </c>
      <c r="F204" s="240" t="s">
        <v>1926</v>
      </c>
      <c r="G204" s="241" t="s">
        <v>396</v>
      </c>
      <c r="H204" s="242">
        <v>16</v>
      </c>
      <c r="I204" s="243"/>
      <c r="J204" s="244">
        <f t="shared" si="0"/>
        <v>0</v>
      </c>
      <c r="K204" s="240" t="s">
        <v>174</v>
      </c>
      <c r="L204" s="245"/>
      <c r="M204" s="246" t="s">
        <v>22</v>
      </c>
      <c r="N204" s="247" t="s">
        <v>48</v>
      </c>
      <c r="O204" s="41"/>
      <c r="P204" s="200">
        <f t="shared" si="1"/>
        <v>0</v>
      </c>
      <c r="Q204" s="200">
        <v>0.00065</v>
      </c>
      <c r="R204" s="200">
        <f t="shared" si="2"/>
        <v>0.0104</v>
      </c>
      <c r="S204" s="200">
        <v>0</v>
      </c>
      <c r="T204" s="201">
        <f t="shared" si="3"/>
        <v>0</v>
      </c>
      <c r="AR204" s="23" t="s">
        <v>214</v>
      </c>
      <c r="AT204" s="23" t="s">
        <v>270</v>
      </c>
      <c r="AU204" s="23" t="s">
        <v>86</v>
      </c>
      <c r="AY204" s="23" t="s">
        <v>168</v>
      </c>
      <c r="BE204" s="202">
        <f t="shared" si="4"/>
        <v>0</v>
      </c>
      <c r="BF204" s="202">
        <f t="shared" si="5"/>
        <v>0</v>
      </c>
      <c r="BG204" s="202">
        <f t="shared" si="6"/>
        <v>0</v>
      </c>
      <c r="BH204" s="202">
        <f t="shared" si="7"/>
        <v>0</v>
      </c>
      <c r="BI204" s="202">
        <f t="shared" si="8"/>
        <v>0</v>
      </c>
      <c r="BJ204" s="23" t="s">
        <v>24</v>
      </c>
      <c r="BK204" s="202">
        <f t="shared" si="9"/>
        <v>0</v>
      </c>
      <c r="BL204" s="23" t="s">
        <v>175</v>
      </c>
      <c r="BM204" s="23" t="s">
        <v>2017</v>
      </c>
    </row>
    <row r="205" spans="2:63" s="10" customFormat="1" ht="29.85" customHeight="1">
      <c r="B205" s="175"/>
      <c r="C205" s="176"/>
      <c r="D205" s="177" t="s">
        <v>76</v>
      </c>
      <c r="E205" s="189" t="s">
        <v>567</v>
      </c>
      <c r="F205" s="189" t="s">
        <v>568</v>
      </c>
      <c r="G205" s="176"/>
      <c r="H205" s="176"/>
      <c r="I205" s="179"/>
      <c r="J205" s="190">
        <f>BK205</f>
        <v>0</v>
      </c>
      <c r="K205" s="176"/>
      <c r="L205" s="181"/>
      <c r="M205" s="182"/>
      <c r="N205" s="183"/>
      <c r="O205" s="183"/>
      <c r="P205" s="184">
        <f>P206</f>
        <v>0</v>
      </c>
      <c r="Q205" s="183"/>
      <c r="R205" s="184">
        <f>R206</f>
        <v>0</v>
      </c>
      <c r="S205" s="183"/>
      <c r="T205" s="185">
        <f>T206</f>
        <v>0</v>
      </c>
      <c r="AR205" s="186" t="s">
        <v>24</v>
      </c>
      <c r="AT205" s="187" t="s">
        <v>76</v>
      </c>
      <c r="AU205" s="187" t="s">
        <v>24</v>
      </c>
      <c r="AY205" s="186" t="s">
        <v>168</v>
      </c>
      <c r="BK205" s="188">
        <f>BK206</f>
        <v>0</v>
      </c>
    </row>
    <row r="206" spans="2:65" s="1" customFormat="1" ht="16.5" customHeight="1">
      <c r="B206" s="40"/>
      <c r="C206" s="191" t="s">
        <v>378</v>
      </c>
      <c r="D206" s="191" t="s">
        <v>170</v>
      </c>
      <c r="E206" s="192" t="s">
        <v>1970</v>
      </c>
      <c r="F206" s="193" t="s">
        <v>1971</v>
      </c>
      <c r="G206" s="194" t="s">
        <v>261</v>
      </c>
      <c r="H206" s="195">
        <v>70.888</v>
      </c>
      <c r="I206" s="196"/>
      <c r="J206" s="197">
        <f>ROUND(I206*H206,2)</f>
        <v>0</v>
      </c>
      <c r="K206" s="193" t="s">
        <v>174</v>
      </c>
      <c r="L206" s="60"/>
      <c r="M206" s="198" t="s">
        <v>22</v>
      </c>
      <c r="N206" s="199" t="s">
        <v>48</v>
      </c>
      <c r="O206" s="41"/>
      <c r="P206" s="200">
        <f>O206*H206</f>
        <v>0</v>
      </c>
      <c r="Q206" s="200">
        <v>0</v>
      </c>
      <c r="R206" s="200">
        <f>Q206*H206</f>
        <v>0</v>
      </c>
      <c r="S206" s="200">
        <v>0</v>
      </c>
      <c r="T206" s="201">
        <f>S206*H206</f>
        <v>0</v>
      </c>
      <c r="AR206" s="23" t="s">
        <v>175</v>
      </c>
      <c r="AT206" s="23" t="s">
        <v>170</v>
      </c>
      <c r="AU206" s="23" t="s">
        <v>86</v>
      </c>
      <c r="AY206" s="23" t="s">
        <v>168</v>
      </c>
      <c r="BE206" s="202">
        <f>IF(N206="základní",J206,0)</f>
        <v>0</v>
      </c>
      <c r="BF206" s="202">
        <f>IF(N206="snížená",J206,0)</f>
        <v>0</v>
      </c>
      <c r="BG206" s="202">
        <f>IF(N206="zákl. přenesená",J206,0)</f>
        <v>0</v>
      </c>
      <c r="BH206" s="202">
        <f>IF(N206="sníž. přenesená",J206,0)</f>
        <v>0</v>
      </c>
      <c r="BI206" s="202">
        <f>IF(N206="nulová",J206,0)</f>
        <v>0</v>
      </c>
      <c r="BJ206" s="23" t="s">
        <v>24</v>
      </c>
      <c r="BK206" s="202">
        <f>ROUND(I206*H206,2)</f>
        <v>0</v>
      </c>
      <c r="BL206" s="23" t="s">
        <v>175</v>
      </c>
      <c r="BM206" s="23" t="s">
        <v>1972</v>
      </c>
    </row>
    <row r="207" spans="2:63" s="10" customFormat="1" ht="37.35" customHeight="1">
      <c r="B207" s="175"/>
      <c r="C207" s="176"/>
      <c r="D207" s="177" t="s">
        <v>76</v>
      </c>
      <c r="E207" s="178" t="s">
        <v>1973</v>
      </c>
      <c r="F207" s="178" t="s">
        <v>1974</v>
      </c>
      <c r="G207" s="176"/>
      <c r="H207" s="176"/>
      <c r="I207" s="179"/>
      <c r="J207" s="180">
        <f>BK207</f>
        <v>0</v>
      </c>
      <c r="K207" s="176"/>
      <c r="L207" s="181"/>
      <c r="M207" s="182"/>
      <c r="N207" s="183"/>
      <c r="O207" s="183"/>
      <c r="P207" s="184">
        <f>P208</f>
        <v>0</v>
      </c>
      <c r="Q207" s="183"/>
      <c r="R207" s="184">
        <f>R208</f>
        <v>0.02288</v>
      </c>
      <c r="S207" s="183"/>
      <c r="T207" s="185">
        <f>T208</f>
        <v>0</v>
      </c>
      <c r="AR207" s="186" t="s">
        <v>86</v>
      </c>
      <c r="AT207" s="187" t="s">
        <v>76</v>
      </c>
      <c r="AU207" s="187" t="s">
        <v>77</v>
      </c>
      <c r="AY207" s="186" t="s">
        <v>168</v>
      </c>
      <c r="BK207" s="188">
        <f>BK208</f>
        <v>0</v>
      </c>
    </row>
    <row r="208" spans="2:63" s="10" customFormat="1" ht="19.9" customHeight="1">
      <c r="B208" s="175"/>
      <c r="C208" s="176"/>
      <c r="D208" s="177" t="s">
        <v>76</v>
      </c>
      <c r="E208" s="189" t="s">
        <v>1975</v>
      </c>
      <c r="F208" s="189" t="s">
        <v>1976</v>
      </c>
      <c r="G208" s="176"/>
      <c r="H208" s="176"/>
      <c r="I208" s="179"/>
      <c r="J208" s="190">
        <f>BK208</f>
        <v>0</v>
      </c>
      <c r="K208" s="176"/>
      <c r="L208" s="181"/>
      <c r="M208" s="182"/>
      <c r="N208" s="183"/>
      <c r="O208" s="183"/>
      <c r="P208" s="184">
        <f>SUM(P209:P212)</f>
        <v>0</v>
      </c>
      <c r="Q208" s="183"/>
      <c r="R208" s="184">
        <f>SUM(R209:R212)</f>
        <v>0.02288</v>
      </c>
      <c r="S208" s="183"/>
      <c r="T208" s="185">
        <f>SUM(T209:T212)</f>
        <v>0</v>
      </c>
      <c r="AR208" s="186" t="s">
        <v>86</v>
      </c>
      <c r="AT208" s="187" t="s">
        <v>76</v>
      </c>
      <c r="AU208" s="187" t="s">
        <v>24</v>
      </c>
      <c r="AY208" s="186" t="s">
        <v>168</v>
      </c>
      <c r="BK208" s="188">
        <f>SUM(BK209:BK212)</f>
        <v>0</v>
      </c>
    </row>
    <row r="209" spans="2:65" s="1" customFormat="1" ht="25.5" customHeight="1">
      <c r="B209" s="40"/>
      <c r="C209" s="191" t="s">
        <v>380</v>
      </c>
      <c r="D209" s="191" t="s">
        <v>170</v>
      </c>
      <c r="E209" s="192" t="s">
        <v>1977</v>
      </c>
      <c r="F209" s="193" t="s">
        <v>1978</v>
      </c>
      <c r="G209" s="194" t="s">
        <v>396</v>
      </c>
      <c r="H209" s="195">
        <v>16</v>
      </c>
      <c r="I209" s="196"/>
      <c r="J209" s="197">
        <f>ROUND(I209*H209,2)</f>
        <v>0</v>
      </c>
      <c r="K209" s="193" t="s">
        <v>174</v>
      </c>
      <c r="L209" s="60"/>
      <c r="M209" s="198" t="s">
        <v>22</v>
      </c>
      <c r="N209" s="199" t="s">
        <v>48</v>
      </c>
      <c r="O209" s="41"/>
      <c r="P209" s="200">
        <f>O209*H209</f>
        <v>0</v>
      </c>
      <c r="Q209" s="200">
        <v>0.00143</v>
      </c>
      <c r="R209" s="200">
        <f>Q209*H209</f>
        <v>0.02288</v>
      </c>
      <c r="S209" s="200">
        <v>0</v>
      </c>
      <c r="T209" s="201">
        <f>S209*H209</f>
        <v>0</v>
      </c>
      <c r="AR209" s="23" t="s">
        <v>254</v>
      </c>
      <c r="AT209" s="23" t="s">
        <v>170</v>
      </c>
      <c r="AU209" s="23" t="s">
        <v>86</v>
      </c>
      <c r="AY209" s="23" t="s">
        <v>168</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254</v>
      </c>
      <c r="BM209" s="23" t="s">
        <v>1979</v>
      </c>
    </row>
    <row r="210" spans="2:51" s="11" customFormat="1" ht="13.5">
      <c r="B210" s="206"/>
      <c r="C210" s="207"/>
      <c r="D210" s="203" t="s">
        <v>179</v>
      </c>
      <c r="E210" s="208" t="s">
        <v>22</v>
      </c>
      <c r="F210" s="209" t="s">
        <v>254</v>
      </c>
      <c r="G210" s="207"/>
      <c r="H210" s="210">
        <v>16</v>
      </c>
      <c r="I210" s="211"/>
      <c r="J210" s="207"/>
      <c r="K210" s="207"/>
      <c r="L210" s="212"/>
      <c r="M210" s="213"/>
      <c r="N210" s="214"/>
      <c r="O210" s="214"/>
      <c r="P210" s="214"/>
      <c r="Q210" s="214"/>
      <c r="R210" s="214"/>
      <c r="S210" s="214"/>
      <c r="T210" s="215"/>
      <c r="AT210" s="216" t="s">
        <v>179</v>
      </c>
      <c r="AU210" s="216" t="s">
        <v>86</v>
      </c>
      <c r="AV210" s="11" t="s">
        <v>86</v>
      </c>
      <c r="AW210" s="11" t="s">
        <v>41</v>
      </c>
      <c r="AX210" s="11" t="s">
        <v>77</v>
      </c>
      <c r="AY210" s="216" t="s">
        <v>168</v>
      </c>
    </row>
    <row r="211" spans="2:51" s="13" customFormat="1" ht="13.5">
      <c r="B211" s="227"/>
      <c r="C211" s="228"/>
      <c r="D211" s="203" t="s">
        <v>179</v>
      </c>
      <c r="E211" s="229" t="s">
        <v>22</v>
      </c>
      <c r="F211" s="230" t="s">
        <v>182</v>
      </c>
      <c r="G211" s="228"/>
      <c r="H211" s="231">
        <v>16</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16.5" customHeight="1">
      <c r="B212" s="40"/>
      <c r="C212" s="191" t="s">
        <v>385</v>
      </c>
      <c r="D212" s="191" t="s">
        <v>170</v>
      </c>
      <c r="E212" s="192" t="s">
        <v>1980</v>
      </c>
      <c r="F212" s="193" t="s">
        <v>1981</v>
      </c>
      <c r="G212" s="194" t="s">
        <v>261</v>
      </c>
      <c r="H212" s="195">
        <v>0.023</v>
      </c>
      <c r="I212" s="196"/>
      <c r="J212" s="197">
        <f>ROUND(I212*H212,2)</f>
        <v>0</v>
      </c>
      <c r="K212" s="193" t="s">
        <v>174</v>
      </c>
      <c r="L212" s="60"/>
      <c r="M212" s="198" t="s">
        <v>22</v>
      </c>
      <c r="N212" s="248" t="s">
        <v>48</v>
      </c>
      <c r="O212" s="249"/>
      <c r="P212" s="250">
        <f>O212*H212</f>
        <v>0</v>
      </c>
      <c r="Q212" s="250">
        <v>0</v>
      </c>
      <c r="R212" s="250">
        <f>Q212*H212</f>
        <v>0</v>
      </c>
      <c r="S212" s="250">
        <v>0</v>
      </c>
      <c r="T212" s="251">
        <f>S212*H212</f>
        <v>0</v>
      </c>
      <c r="AR212" s="23" t="s">
        <v>254</v>
      </c>
      <c r="AT212" s="23" t="s">
        <v>170</v>
      </c>
      <c r="AU212" s="23" t="s">
        <v>86</v>
      </c>
      <c r="AY212" s="23" t="s">
        <v>168</v>
      </c>
      <c r="BE212" s="202">
        <f>IF(N212="základní",J212,0)</f>
        <v>0</v>
      </c>
      <c r="BF212" s="202">
        <f>IF(N212="snížená",J212,0)</f>
        <v>0</v>
      </c>
      <c r="BG212" s="202">
        <f>IF(N212="zákl. přenesená",J212,0)</f>
        <v>0</v>
      </c>
      <c r="BH212" s="202">
        <f>IF(N212="sníž. přenesená",J212,0)</f>
        <v>0</v>
      </c>
      <c r="BI212" s="202">
        <f>IF(N212="nulová",J212,0)</f>
        <v>0</v>
      </c>
      <c r="BJ212" s="23" t="s">
        <v>24</v>
      </c>
      <c r="BK212" s="202">
        <f>ROUND(I212*H212,2)</f>
        <v>0</v>
      </c>
      <c r="BL212" s="23" t="s">
        <v>254</v>
      </c>
      <c r="BM212" s="23" t="s">
        <v>1982</v>
      </c>
    </row>
    <row r="213" spans="2:12" s="1" customFormat="1" ht="6.95" customHeight="1">
      <c r="B213" s="55"/>
      <c r="C213" s="56"/>
      <c r="D213" s="56"/>
      <c r="E213" s="56"/>
      <c r="F213" s="56"/>
      <c r="G213" s="56"/>
      <c r="H213" s="56"/>
      <c r="I213" s="138"/>
      <c r="J213" s="56"/>
      <c r="K213" s="56"/>
      <c r="L213" s="60"/>
    </row>
  </sheetData>
  <sheetProtection algorithmName="SHA-512" hashValue="GcJpFCCAvHIKNKzC7m+VaeJ/G0SmeQ9Sl1qfZyki/dP3SbfED6Oz2T4jBhAWJFO0mJTD26vProWgpyJ+1z0ESw==" saltValue="rtDq6RYujpCpe8EWcrORGjw0Tg6CYlTPF+oPwCLVecpXAXdvhMg8Cs6EOUNtE8wuPK2jnE7ROdQfMFyYfmc+wQ==" spinCount="100000" sheet="1" objects="1" scenarios="1" formatColumns="0" formatRows="0" autoFilter="0"/>
  <autoFilter ref="C83:K212"/>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2"/>
  <sheetViews>
    <sheetView showGridLines="0" workbookViewId="0" topLeftCell="A1">
      <pane ySplit="1" topLeftCell="A167" activePane="bottomLeft" state="frozen"/>
      <selection pane="bottomLeft" activeCell="H151" sqref="H15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119</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2018</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ROUND(SUM(BE82:BE151),2)</f>
        <v>0</v>
      </c>
      <c r="G30" s="41"/>
      <c r="H30" s="41"/>
      <c r="I30" s="130">
        <v>0.21</v>
      </c>
      <c r="J30" s="129">
        <f>ROUND(ROUND((SUM(BE82:BE151)),2)*I30,2)</f>
        <v>0</v>
      </c>
      <c r="K30" s="44"/>
    </row>
    <row r="31" spans="2:11" s="1" customFormat="1" ht="14.45" customHeight="1">
      <c r="B31" s="40"/>
      <c r="C31" s="41"/>
      <c r="D31" s="41"/>
      <c r="E31" s="48" t="s">
        <v>49</v>
      </c>
      <c r="F31" s="129">
        <f>ROUND(SUM(BF82:BF151),2)</f>
        <v>0</v>
      </c>
      <c r="G31" s="41"/>
      <c r="H31" s="41"/>
      <c r="I31" s="130">
        <v>0.15</v>
      </c>
      <c r="J31" s="129">
        <f>ROUND(ROUND((SUM(BF82:BF151)),2)*I31,2)</f>
        <v>0</v>
      </c>
      <c r="K31" s="44"/>
    </row>
    <row r="32" spans="2:11" s="1" customFormat="1" ht="14.45" customHeight="1" hidden="1">
      <c r="B32" s="40"/>
      <c r="C32" s="41"/>
      <c r="D32" s="41"/>
      <c r="E32" s="48" t="s">
        <v>50</v>
      </c>
      <c r="F32" s="129">
        <f>ROUND(SUM(BG82:BG151),2)</f>
        <v>0</v>
      </c>
      <c r="G32" s="41"/>
      <c r="H32" s="41"/>
      <c r="I32" s="130">
        <v>0.21</v>
      </c>
      <c r="J32" s="129">
        <v>0</v>
      </c>
      <c r="K32" s="44"/>
    </row>
    <row r="33" spans="2:11" s="1" customFormat="1" ht="14.45" customHeight="1" hidden="1">
      <c r="B33" s="40"/>
      <c r="C33" s="41"/>
      <c r="D33" s="41"/>
      <c r="E33" s="48" t="s">
        <v>51</v>
      </c>
      <c r="F33" s="129">
        <f>ROUND(SUM(BH82:BH151),2)</f>
        <v>0</v>
      </c>
      <c r="G33" s="41"/>
      <c r="H33" s="41"/>
      <c r="I33" s="130">
        <v>0.15</v>
      </c>
      <c r="J33" s="129">
        <v>0</v>
      </c>
      <c r="K33" s="44"/>
    </row>
    <row r="34" spans="2:11" s="1" customFormat="1" ht="14.45" customHeight="1" hidden="1">
      <c r="B34" s="40"/>
      <c r="C34" s="41"/>
      <c r="D34" s="41"/>
      <c r="E34" s="48" t="s">
        <v>52</v>
      </c>
      <c r="F34" s="129">
        <f>ROUND(SUM(BI82:BI151),2)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SKU3913 - SO 401.1  Veřejné osvětlení  1.etapa</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J82</f>
        <v>0</v>
      </c>
      <c r="K56" s="44"/>
      <c r="AU56" s="23" t="s">
        <v>141</v>
      </c>
    </row>
    <row r="57" spans="2:11" s="7" customFormat="1" ht="24.95" customHeight="1">
      <c r="B57" s="148"/>
      <c r="C57" s="149"/>
      <c r="D57" s="150" t="s">
        <v>1858</v>
      </c>
      <c r="E57" s="151"/>
      <c r="F57" s="151"/>
      <c r="G57" s="151"/>
      <c r="H57" s="151"/>
      <c r="I57" s="152"/>
      <c r="J57" s="153">
        <f>J83</f>
        <v>0</v>
      </c>
      <c r="K57" s="154"/>
    </row>
    <row r="58" spans="2:11" s="8" customFormat="1" ht="19.9" customHeight="1">
      <c r="B58" s="155"/>
      <c r="C58" s="156"/>
      <c r="D58" s="157" t="s">
        <v>2019</v>
      </c>
      <c r="E58" s="158"/>
      <c r="F58" s="158"/>
      <c r="G58" s="158"/>
      <c r="H58" s="158"/>
      <c r="I58" s="159"/>
      <c r="J58" s="160">
        <f>J84</f>
        <v>0</v>
      </c>
      <c r="K58" s="161"/>
    </row>
    <row r="59" spans="2:11" s="8" customFormat="1" ht="19.9" customHeight="1">
      <c r="B59" s="155"/>
      <c r="C59" s="156"/>
      <c r="D59" s="157" t="s">
        <v>2020</v>
      </c>
      <c r="E59" s="158"/>
      <c r="F59" s="158"/>
      <c r="G59" s="158"/>
      <c r="H59" s="158"/>
      <c r="I59" s="159"/>
      <c r="J59" s="160">
        <f>J119</f>
        <v>0</v>
      </c>
      <c r="K59" s="161"/>
    </row>
    <row r="60" spans="2:11" s="8" customFormat="1" ht="19.9" customHeight="1">
      <c r="B60" s="155"/>
      <c r="C60" s="156"/>
      <c r="D60" s="157" t="s">
        <v>2021</v>
      </c>
      <c r="E60" s="158"/>
      <c r="F60" s="158"/>
      <c r="G60" s="158"/>
      <c r="H60" s="158"/>
      <c r="I60" s="159"/>
      <c r="J60" s="160">
        <f>J135</f>
        <v>0</v>
      </c>
      <c r="K60" s="161"/>
    </row>
    <row r="61" spans="2:11" s="8" customFormat="1" ht="19.9" customHeight="1">
      <c r="B61" s="155"/>
      <c r="C61" s="156"/>
      <c r="D61" s="157" t="s">
        <v>2022</v>
      </c>
      <c r="E61" s="158"/>
      <c r="F61" s="158"/>
      <c r="G61" s="158"/>
      <c r="H61" s="158"/>
      <c r="I61" s="159"/>
      <c r="J61" s="160">
        <f>J139</f>
        <v>0</v>
      </c>
      <c r="K61" s="161"/>
    </row>
    <row r="62" spans="2:11" s="8" customFormat="1" ht="19.9" customHeight="1">
      <c r="B62" s="155"/>
      <c r="C62" s="156"/>
      <c r="D62" s="157" t="s">
        <v>2023</v>
      </c>
      <c r="E62" s="158"/>
      <c r="F62" s="158"/>
      <c r="G62" s="158"/>
      <c r="H62" s="158"/>
      <c r="I62" s="159"/>
      <c r="J62" s="160">
        <f>J149</f>
        <v>0</v>
      </c>
      <c r="K62" s="161"/>
    </row>
    <row r="63" spans="2:11" s="1" customFormat="1" ht="21.75" customHeight="1">
      <c r="B63" s="40"/>
      <c r="C63" s="41"/>
      <c r="D63" s="41"/>
      <c r="E63" s="41"/>
      <c r="F63" s="41"/>
      <c r="G63" s="41"/>
      <c r="H63" s="41"/>
      <c r="I63" s="117"/>
      <c r="J63" s="41"/>
      <c r="K63" s="44"/>
    </row>
    <row r="64" spans="2:11"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 customHeight="1">
      <c r="B69" s="40"/>
      <c r="C69" s="61" t="s">
        <v>152</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16.5" customHeight="1">
      <c r="B72" s="40"/>
      <c r="C72" s="62"/>
      <c r="D72" s="62"/>
      <c r="E72" s="374" t="str">
        <f>E7</f>
        <v>II/145 a II/190 průtah Hartmanice</v>
      </c>
      <c r="F72" s="375"/>
      <c r="G72" s="375"/>
      <c r="H72" s="375"/>
      <c r="I72" s="162"/>
      <c r="J72" s="62"/>
      <c r="K72" s="62"/>
      <c r="L72" s="60"/>
    </row>
    <row r="73" spans="2:12" s="1" customFormat="1" ht="14.45" customHeight="1">
      <c r="B73" s="40"/>
      <c r="C73" s="64" t="s">
        <v>135</v>
      </c>
      <c r="D73" s="62"/>
      <c r="E73" s="62"/>
      <c r="F73" s="62"/>
      <c r="G73" s="62"/>
      <c r="H73" s="62"/>
      <c r="I73" s="162"/>
      <c r="J73" s="62"/>
      <c r="K73" s="62"/>
      <c r="L73" s="60"/>
    </row>
    <row r="74" spans="2:12" s="1" customFormat="1" ht="17.25" customHeight="1">
      <c r="B74" s="40"/>
      <c r="C74" s="62"/>
      <c r="D74" s="62"/>
      <c r="E74" s="349" t="str">
        <f>E9</f>
        <v>SKU3913 - SO 401.1  Veřejné osvětlení  1.etapa</v>
      </c>
      <c r="F74" s="376"/>
      <c r="G74" s="376"/>
      <c r="H74" s="376"/>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25</v>
      </c>
      <c r="D76" s="62"/>
      <c r="E76" s="62"/>
      <c r="F76" s="163" t="str">
        <f>F12</f>
        <v xml:space="preserve"> </v>
      </c>
      <c r="G76" s="62"/>
      <c r="H76" s="62"/>
      <c r="I76" s="164" t="s">
        <v>27</v>
      </c>
      <c r="J76" s="72" t="str">
        <f>IF(J12="","",J12)</f>
        <v>15. 11. 2016</v>
      </c>
      <c r="K76" s="62"/>
      <c r="L76" s="60"/>
    </row>
    <row r="77" spans="2:12" s="1" customFormat="1" ht="6.95" customHeight="1">
      <c r="B77" s="40"/>
      <c r="C77" s="62"/>
      <c r="D77" s="62"/>
      <c r="E77" s="62"/>
      <c r="F77" s="62"/>
      <c r="G77" s="62"/>
      <c r="H77" s="62"/>
      <c r="I77" s="162"/>
      <c r="J77" s="62"/>
      <c r="K77" s="62"/>
      <c r="L77" s="60"/>
    </row>
    <row r="78" spans="2:12" s="1" customFormat="1" ht="13.5">
      <c r="B78" s="40"/>
      <c r="C78" s="64" t="s">
        <v>31</v>
      </c>
      <c r="D78" s="62"/>
      <c r="E78" s="62"/>
      <c r="F78" s="163" t="str">
        <f>E15</f>
        <v>SÚS Plzeňského kraje</v>
      </c>
      <c r="G78" s="62"/>
      <c r="H78" s="62"/>
      <c r="I78" s="164" t="s">
        <v>37</v>
      </c>
      <c r="J78" s="163" t="str">
        <f>E21</f>
        <v>Projekční kancelář Ing.Škubalová</v>
      </c>
      <c r="K78" s="62"/>
      <c r="L78" s="60"/>
    </row>
    <row r="79" spans="2:12" s="1" customFormat="1" ht="14.45" customHeight="1">
      <c r="B79" s="40"/>
      <c r="C79" s="64" t="s">
        <v>35</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20" s="9" customFormat="1" ht="29.25" customHeight="1">
      <c r="B81" s="165"/>
      <c r="C81" s="166" t="s">
        <v>153</v>
      </c>
      <c r="D81" s="167" t="s">
        <v>62</v>
      </c>
      <c r="E81" s="167" t="s">
        <v>58</v>
      </c>
      <c r="F81" s="167" t="s">
        <v>154</v>
      </c>
      <c r="G81" s="167" t="s">
        <v>155</v>
      </c>
      <c r="H81" s="167" t="s">
        <v>156</v>
      </c>
      <c r="I81" s="168" t="s">
        <v>157</v>
      </c>
      <c r="J81" s="167" t="s">
        <v>139</v>
      </c>
      <c r="K81" s="169" t="s">
        <v>158</v>
      </c>
      <c r="L81" s="170"/>
      <c r="M81" s="80" t="s">
        <v>159</v>
      </c>
      <c r="N81" s="81" t="s">
        <v>47</v>
      </c>
      <c r="O81" s="81" t="s">
        <v>160</v>
      </c>
      <c r="P81" s="81" t="s">
        <v>161</v>
      </c>
      <c r="Q81" s="81" t="s">
        <v>162</v>
      </c>
      <c r="R81" s="81" t="s">
        <v>163</v>
      </c>
      <c r="S81" s="81" t="s">
        <v>164</v>
      </c>
      <c r="T81" s="82" t="s">
        <v>165</v>
      </c>
    </row>
    <row r="82" spans="2:63" s="1" customFormat="1" ht="29.25" customHeight="1">
      <c r="B82" s="40"/>
      <c r="C82" s="86" t="s">
        <v>140</v>
      </c>
      <c r="D82" s="62"/>
      <c r="E82" s="62"/>
      <c r="F82" s="62"/>
      <c r="G82" s="62"/>
      <c r="H82" s="62"/>
      <c r="I82" s="162"/>
      <c r="J82" s="171">
        <f>BK82</f>
        <v>0</v>
      </c>
      <c r="K82" s="62"/>
      <c r="L82" s="60"/>
      <c r="M82" s="83"/>
      <c r="N82" s="84"/>
      <c r="O82" s="84"/>
      <c r="P82" s="172">
        <f>P83</f>
        <v>0</v>
      </c>
      <c r="Q82" s="84"/>
      <c r="R82" s="172">
        <f>R83</f>
        <v>13.366580000000003</v>
      </c>
      <c r="S82" s="84"/>
      <c r="T82" s="173">
        <f>T83</f>
        <v>0</v>
      </c>
      <c r="AT82" s="23" t="s">
        <v>76</v>
      </c>
      <c r="AU82" s="23" t="s">
        <v>141</v>
      </c>
      <c r="BK82" s="174">
        <f>BK83</f>
        <v>0</v>
      </c>
    </row>
    <row r="83" spans="2:63" s="10" customFormat="1" ht="37.35" customHeight="1">
      <c r="B83" s="175"/>
      <c r="C83" s="176"/>
      <c r="D83" s="177" t="s">
        <v>76</v>
      </c>
      <c r="E83" s="178" t="s">
        <v>1973</v>
      </c>
      <c r="F83" s="178" t="s">
        <v>1974</v>
      </c>
      <c r="G83" s="176"/>
      <c r="H83" s="176"/>
      <c r="I83" s="179"/>
      <c r="J83" s="180">
        <f>BK83</f>
        <v>0</v>
      </c>
      <c r="K83" s="176"/>
      <c r="L83" s="181"/>
      <c r="M83" s="182"/>
      <c r="N83" s="183"/>
      <c r="O83" s="183"/>
      <c r="P83" s="184">
        <f>P84+P119+P135+P139+P149</f>
        <v>0</v>
      </c>
      <c r="Q83" s="183"/>
      <c r="R83" s="184">
        <f>R84+R119+R135+R139+R149</f>
        <v>13.366580000000003</v>
      </c>
      <c r="S83" s="183"/>
      <c r="T83" s="185">
        <f>T84+T119+T135+T139+T149</f>
        <v>0</v>
      </c>
      <c r="AR83" s="186" t="s">
        <v>86</v>
      </c>
      <c r="AT83" s="187" t="s">
        <v>76</v>
      </c>
      <c r="AU83" s="187" t="s">
        <v>77</v>
      </c>
      <c r="AY83" s="186" t="s">
        <v>168</v>
      </c>
      <c r="BK83" s="188">
        <f>BK84+BK119+BK135+BK139+BK149</f>
        <v>0</v>
      </c>
    </row>
    <row r="84" spans="2:63" s="10" customFormat="1" ht="19.9" customHeight="1">
      <c r="B84" s="175"/>
      <c r="C84" s="176"/>
      <c r="D84" s="177" t="s">
        <v>76</v>
      </c>
      <c r="E84" s="189" t="s">
        <v>2024</v>
      </c>
      <c r="F84" s="189" t="s">
        <v>2025</v>
      </c>
      <c r="G84" s="176"/>
      <c r="H84" s="176"/>
      <c r="I84" s="179"/>
      <c r="J84" s="190">
        <f>BK84</f>
        <v>0</v>
      </c>
      <c r="K84" s="176"/>
      <c r="L84" s="181"/>
      <c r="M84" s="182"/>
      <c r="N84" s="183"/>
      <c r="O84" s="183"/>
      <c r="P84" s="184">
        <f>SUM(P85:P118)</f>
        <v>0</v>
      </c>
      <c r="Q84" s="183"/>
      <c r="R84" s="184">
        <f>SUM(R85:R118)</f>
        <v>6.504680000000001</v>
      </c>
      <c r="S84" s="183"/>
      <c r="T84" s="185">
        <f>SUM(T85:T118)</f>
        <v>0</v>
      </c>
      <c r="AR84" s="186" t="s">
        <v>86</v>
      </c>
      <c r="AT84" s="187" t="s">
        <v>76</v>
      </c>
      <c r="AU84" s="187" t="s">
        <v>24</v>
      </c>
      <c r="AY84" s="186" t="s">
        <v>168</v>
      </c>
      <c r="BK84" s="188">
        <f>SUM(BK85:BK118)</f>
        <v>0</v>
      </c>
    </row>
    <row r="85" spans="2:65" s="1" customFormat="1" ht="16.5" customHeight="1">
      <c r="B85" s="40"/>
      <c r="C85" s="191" t="s">
        <v>24</v>
      </c>
      <c r="D85" s="191" t="s">
        <v>170</v>
      </c>
      <c r="E85" s="192" t="s">
        <v>2026</v>
      </c>
      <c r="F85" s="193" t="s">
        <v>2027</v>
      </c>
      <c r="G85" s="194" t="s">
        <v>294</v>
      </c>
      <c r="H85" s="195">
        <v>22</v>
      </c>
      <c r="I85" s="196"/>
      <c r="J85" s="197">
        <f aca="true" t="shared" si="0" ref="J85:J96">ROUND(I85*H85,2)</f>
        <v>0</v>
      </c>
      <c r="K85" s="193" t="s">
        <v>22</v>
      </c>
      <c r="L85" s="60"/>
      <c r="M85" s="198" t="s">
        <v>22</v>
      </c>
      <c r="N85" s="199" t="s">
        <v>48</v>
      </c>
      <c r="O85" s="41"/>
      <c r="P85" s="200">
        <f aca="true" t="shared" si="1" ref="P85:P96">O85*H85</f>
        <v>0</v>
      </c>
      <c r="Q85" s="200">
        <v>0</v>
      </c>
      <c r="R85" s="200">
        <f aca="true" t="shared" si="2" ref="R85:R96">Q85*H85</f>
        <v>0</v>
      </c>
      <c r="S85" s="200">
        <v>0</v>
      </c>
      <c r="T85" s="201">
        <f aca="true" t="shared" si="3" ref="T85:T96">S85*H85</f>
        <v>0</v>
      </c>
      <c r="AR85" s="23" t="s">
        <v>254</v>
      </c>
      <c r="AT85" s="23" t="s">
        <v>170</v>
      </c>
      <c r="AU85" s="23" t="s">
        <v>86</v>
      </c>
      <c r="AY85" s="23" t="s">
        <v>168</v>
      </c>
      <c r="BE85" s="202">
        <f aca="true" t="shared" si="4" ref="BE85:BE96">IF(N85="základní",J85,0)</f>
        <v>0</v>
      </c>
      <c r="BF85" s="202">
        <f aca="true" t="shared" si="5" ref="BF85:BF96">IF(N85="snížená",J85,0)</f>
        <v>0</v>
      </c>
      <c r="BG85" s="202">
        <f aca="true" t="shared" si="6" ref="BG85:BG96">IF(N85="zákl. přenesená",J85,0)</f>
        <v>0</v>
      </c>
      <c r="BH85" s="202">
        <f aca="true" t="shared" si="7" ref="BH85:BH96">IF(N85="sníž. přenesená",J85,0)</f>
        <v>0</v>
      </c>
      <c r="BI85" s="202">
        <f aca="true" t="shared" si="8" ref="BI85:BI96">IF(N85="nulová",J85,0)</f>
        <v>0</v>
      </c>
      <c r="BJ85" s="23" t="s">
        <v>24</v>
      </c>
      <c r="BK85" s="202">
        <f aca="true" t="shared" si="9" ref="BK85:BK96">ROUND(I85*H85,2)</f>
        <v>0</v>
      </c>
      <c r="BL85" s="23" t="s">
        <v>254</v>
      </c>
      <c r="BM85" s="23" t="s">
        <v>2028</v>
      </c>
    </row>
    <row r="86" spans="2:65" s="1" customFormat="1" ht="16.5" customHeight="1">
      <c r="B86" s="40"/>
      <c r="C86" s="238" t="s">
        <v>86</v>
      </c>
      <c r="D86" s="238" t="s">
        <v>270</v>
      </c>
      <c r="E86" s="239" t="s">
        <v>2029</v>
      </c>
      <c r="F86" s="240" t="s">
        <v>2030</v>
      </c>
      <c r="G86" s="241" t="s">
        <v>294</v>
      </c>
      <c r="H86" s="242">
        <v>22</v>
      </c>
      <c r="I86" s="243"/>
      <c r="J86" s="244">
        <f t="shared" si="0"/>
        <v>0</v>
      </c>
      <c r="K86" s="240" t="s">
        <v>22</v>
      </c>
      <c r="L86" s="245"/>
      <c r="M86" s="246" t="s">
        <v>22</v>
      </c>
      <c r="N86" s="247" t="s">
        <v>48</v>
      </c>
      <c r="O86" s="41"/>
      <c r="P86" s="200">
        <f t="shared" si="1"/>
        <v>0</v>
      </c>
      <c r="Q86" s="200">
        <v>0.0002</v>
      </c>
      <c r="R86" s="200">
        <f t="shared" si="2"/>
        <v>0.0044</v>
      </c>
      <c r="S86" s="200">
        <v>0</v>
      </c>
      <c r="T86" s="201">
        <f t="shared" si="3"/>
        <v>0</v>
      </c>
      <c r="AR86" s="23" t="s">
        <v>342</v>
      </c>
      <c r="AT86" s="23" t="s">
        <v>270</v>
      </c>
      <c r="AU86" s="23" t="s">
        <v>86</v>
      </c>
      <c r="AY86" s="23" t="s">
        <v>168</v>
      </c>
      <c r="BE86" s="202">
        <f t="shared" si="4"/>
        <v>0</v>
      </c>
      <c r="BF86" s="202">
        <f t="shared" si="5"/>
        <v>0</v>
      </c>
      <c r="BG86" s="202">
        <f t="shared" si="6"/>
        <v>0</v>
      </c>
      <c r="BH86" s="202">
        <f t="shared" si="7"/>
        <v>0</v>
      </c>
      <c r="BI86" s="202">
        <f t="shared" si="8"/>
        <v>0</v>
      </c>
      <c r="BJ86" s="23" t="s">
        <v>24</v>
      </c>
      <c r="BK86" s="202">
        <f t="shared" si="9"/>
        <v>0</v>
      </c>
      <c r="BL86" s="23" t="s">
        <v>254</v>
      </c>
      <c r="BM86" s="23" t="s">
        <v>2031</v>
      </c>
    </row>
    <row r="87" spans="2:65" s="1" customFormat="1" ht="16.5" customHeight="1">
      <c r="B87" s="40"/>
      <c r="C87" s="191" t="s">
        <v>187</v>
      </c>
      <c r="D87" s="191" t="s">
        <v>170</v>
      </c>
      <c r="E87" s="192" t="s">
        <v>2026</v>
      </c>
      <c r="F87" s="193" t="s">
        <v>2027</v>
      </c>
      <c r="G87" s="194" t="s">
        <v>294</v>
      </c>
      <c r="H87" s="195">
        <v>15</v>
      </c>
      <c r="I87" s="196"/>
      <c r="J87" s="197">
        <f t="shared" si="0"/>
        <v>0</v>
      </c>
      <c r="K87" s="193" t="s">
        <v>22</v>
      </c>
      <c r="L87" s="60"/>
      <c r="M87" s="198" t="s">
        <v>22</v>
      </c>
      <c r="N87" s="199" t="s">
        <v>48</v>
      </c>
      <c r="O87" s="41"/>
      <c r="P87" s="200">
        <f t="shared" si="1"/>
        <v>0</v>
      </c>
      <c r="Q87" s="200">
        <v>0</v>
      </c>
      <c r="R87" s="200">
        <f t="shared" si="2"/>
        <v>0</v>
      </c>
      <c r="S87" s="200">
        <v>0</v>
      </c>
      <c r="T87" s="201">
        <f t="shared" si="3"/>
        <v>0</v>
      </c>
      <c r="AR87" s="23" t="s">
        <v>254</v>
      </c>
      <c r="AT87" s="23" t="s">
        <v>170</v>
      </c>
      <c r="AU87" s="23" t="s">
        <v>86</v>
      </c>
      <c r="AY87" s="23" t="s">
        <v>168</v>
      </c>
      <c r="BE87" s="202">
        <f t="shared" si="4"/>
        <v>0</v>
      </c>
      <c r="BF87" s="202">
        <f t="shared" si="5"/>
        <v>0</v>
      </c>
      <c r="BG87" s="202">
        <f t="shared" si="6"/>
        <v>0</v>
      </c>
      <c r="BH87" s="202">
        <f t="shared" si="7"/>
        <v>0</v>
      </c>
      <c r="BI87" s="202">
        <f t="shared" si="8"/>
        <v>0</v>
      </c>
      <c r="BJ87" s="23" t="s">
        <v>24</v>
      </c>
      <c r="BK87" s="202">
        <f t="shared" si="9"/>
        <v>0</v>
      </c>
      <c r="BL87" s="23" t="s">
        <v>254</v>
      </c>
      <c r="BM87" s="23" t="s">
        <v>2032</v>
      </c>
    </row>
    <row r="88" spans="2:65" s="1" customFormat="1" ht="16.5" customHeight="1">
      <c r="B88" s="40"/>
      <c r="C88" s="238" t="s">
        <v>175</v>
      </c>
      <c r="D88" s="238" t="s">
        <v>270</v>
      </c>
      <c r="E88" s="239" t="s">
        <v>2033</v>
      </c>
      <c r="F88" s="240" t="s">
        <v>2034</v>
      </c>
      <c r="G88" s="241" t="s">
        <v>396</v>
      </c>
      <c r="H88" s="242">
        <v>15</v>
      </c>
      <c r="I88" s="243"/>
      <c r="J88" s="244">
        <f t="shared" si="0"/>
        <v>0</v>
      </c>
      <c r="K88" s="240" t="s">
        <v>22</v>
      </c>
      <c r="L88" s="245"/>
      <c r="M88" s="246" t="s">
        <v>22</v>
      </c>
      <c r="N88" s="247" t="s">
        <v>48</v>
      </c>
      <c r="O88" s="41"/>
      <c r="P88" s="200">
        <f t="shared" si="1"/>
        <v>0</v>
      </c>
      <c r="Q88" s="200">
        <v>0.0002</v>
      </c>
      <c r="R88" s="200">
        <f t="shared" si="2"/>
        <v>0.003</v>
      </c>
      <c r="S88" s="200">
        <v>0</v>
      </c>
      <c r="T88" s="201">
        <f t="shared" si="3"/>
        <v>0</v>
      </c>
      <c r="AR88" s="23" t="s">
        <v>342</v>
      </c>
      <c r="AT88" s="23" t="s">
        <v>270</v>
      </c>
      <c r="AU88" s="23" t="s">
        <v>86</v>
      </c>
      <c r="AY88" s="23" t="s">
        <v>168</v>
      </c>
      <c r="BE88" s="202">
        <f t="shared" si="4"/>
        <v>0</v>
      </c>
      <c r="BF88" s="202">
        <f t="shared" si="5"/>
        <v>0</v>
      </c>
      <c r="BG88" s="202">
        <f t="shared" si="6"/>
        <v>0</v>
      </c>
      <c r="BH88" s="202">
        <f t="shared" si="7"/>
        <v>0</v>
      </c>
      <c r="BI88" s="202">
        <f t="shared" si="8"/>
        <v>0</v>
      </c>
      <c r="BJ88" s="23" t="s">
        <v>24</v>
      </c>
      <c r="BK88" s="202">
        <f t="shared" si="9"/>
        <v>0</v>
      </c>
      <c r="BL88" s="23" t="s">
        <v>254</v>
      </c>
      <c r="BM88" s="23" t="s">
        <v>2035</v>
      </c>
    </row>
    <row r="89" spans="2:65" s="1" customFormat="1" ht="16.5" customHeight="1">
      <c r="B89" s="40"/>
      <c r="C89" s="238" t="s">
        <v>195</v>
      </c>
      <c r="D89" s="238" t="s">
        <v>270</v>
      </c>
      <c r="E89" s="239" t="s">
        <v>2036</v>
      </c>
      <c r="F89" s="240" t="s">
        <v>2037</v>
      </c>
      <c r="G89" s="241" t="s">
        <v>396</v>
      </c>
      <c r="H89" s="242">
        <v>17</v>
      </c>
      <c r="I89" s="243"/>
      <c r="J89" s="244">
        <f t="shared" si="0"/>
        <v>0</v>
      </c>
      <c r="K89" s="240" t="s">
        <v>22</v>
      </c>
      <c r="L89" s="245"/>
      <c r="M89" s="246" t="s">
        <v>22</v>
      </c>
      <c r="N89" s="247" t="s">
        <v>48</v>
      </c>
      <c r="O89" s="41"/>
      <c r="P89" s="200">
        <f t="shared" si="1"/>
        <v>0</v>
      </c>
      <c r="Q89" s="200">
        <v>1.5E-05</v>
      </c>
      <c r="R89" s="200">
        <f t="shared" si="2"/>
        <v>0.000255</v>
      </c>
      <c r="S89" s="200">
        <v>0</v>
      </c>
      <c r="T89" s="201">
        <f t="shared" si="3"/>
        <v>0</v>
      </c>
      <c r="AR89" s="23" t="s">
        <v>342</v>
      </c>
      <c r="AT89" s="23" t="s">
        <v>270</v>
      </c>
      <c r="AU89" s="23" t="s">
        <v>86</v>
      </c>
      <c r="AY89" s="23" t="s">
        <v>168</v>
      </c>
      <c r="BE89" s="202">
        <f t="shared" si="4"/>
        <v>0</v>
      </c>
      <c r="BF89" s="202">
        <f t="shared" si="5"/>
        <v>0</v>
      </c>
      <c r="BG89" s="202">
        <f t="shared" si="6"/>
        <v>0</v>
      </c>
      <c r="BH89" s="202">
        <f t="shared" si="7"/>
        <v>0</v>
      </c>
      <c r="BI89" s="202">
        <f t="shared" si="8"/>
        <v>0</v>
      </c>
      <c r="BJ89" s="23" t="s">
        <v>24</v>
      </c>
      <c r="BK89" s="202">
        <f t="shared" si="9"/>
        <v>0</v>
      </c>
      <c r="BL89" s="23" t="s">
        <v>254</v>
      </c>
      <c r="BM89" s="23" t="s">
        <v>2038</v>
      </c>
    </row>
    <row r="90" spans="2:65" s="1" customFormat="1" ht="16.5" customHeight="1">
      <c r="B90" s="40"/>
      <c r="C90" s="238" t="s">
        <v>201</v>
      </c>
      <c r="D90" s="238" t="s">
        <v>270</v>
      </c>
      <c r="E90" s="239" t="s">
        <v>2039</v>
      </c>
      <c r="F90" s="240" t="s">
        <v>2040</v>
      </c>
      <c r="G90" s="241" t="s">
        <v>396</v>
      </c>
      <c r="H90" s="242">
        <v>17</v>
      </c>
      <c r="I90" s="243"/>
      <c r="J90" s="244">
        <f t="shared" si="0"/>
        <v>0</v>
      </c>
      <c r="K90" s="240" t="s">
        <v>22</v>
      </c>
      <c r="L90" s="245"/>
      <c r="M90" s="246" t="s">
        <v>22</v>
      </c>
      <c r="N90" s="247" t="s">
        <v>48</v>
      </c>
      <c r="O90" s="41"/>
      <c r="P90" s="200">
        <f t="shared" si="1"/>
        <v>0</v>
      </c>
      <c r="Q90" s="200">
        <v>1.5E-05</v>
      </c>
      <c r="R90" s="200">
        <f t="shared" si="2"/>
        <v>0.000255</v>
      </c>
      <c r="S90" s="200">
        <v>0</v>
      </c>
      <c r="T90" s="201">
        <f t="shared" si="3"/>
        <v>0</v>
      </c>
      <c r="AR90" s="23" t="s">
        <v>342</v>
      </c>
      <c r="AT90" s="23" t="s">
        <v>270</v>
      </c>
      <c r="AU90" s="23" t="s">
        <v>86</v>
      </c>
      <c r="AY90" s="23" t="s">
        <v>168</v>
      </c>
      <c r="BE90" s="202">
        <f t="shared" si="4"/>
        <v>0</v>
      </c>
      <c r="BF90" s="202">
        <f t="shared" si="5"/>
        <v>0</v>
      </c>
      <c r="BG90" s="202">
        <f t="shared" si="6"/>
        <v>0</v>
      </c>
      <c r="BH90" s="202">
        <f t="shared" si="7"/>
        <v>0</v>
      </c>
      <c r="BI90" s="202">
        <f t="shared" si="8"/>
        <v>0</v>
      </c>
      <c r="BJ90" s="23" t="s">
        <v>24</v>
      </c>
      <c r="BK90" s="202">
        <f t="shared" si="9"/>
        <v>0</v>
      </c>
      <c r="BL90" s="23" t="s">
        <v>254</v>
      </c>
      <c r="BM90" s="23" t="s">
        <v>2041</v>
      </c>
    </row>
    <row r="91" spans="2:65" s="1" customFormat="1" ht="16.5" customHeight="1">
      <c r="B91" s="40"/>
      <c r="C91" s="191" t="s">
        <v>209</v>
      </c>
      <c r="D91" s="191" t="s">
        <v>170</v>
      </c>
      <c r="E91" s="192" t="s">
        <v>2042</v>
      </c>
      <c r="F91" s="193" t="s">
        <v>2043</v>
      </c>
      <c r="G91" s="194" t="s">
        <v>294</v>
      </c>
      <c r="H91" s="195">
        <v>495</v>
      </c>
      <c r="I91" s="196"/>
      <c r="J91" s="197">
        <f t="shared" si="0"/>
        <v>0</v>
      </c>
      <c r="K91" s="193" t="s">
        <v>22</v>
      </c>
      <c r="L91" s="60"/>
      <c r="M91" s="198" t="s">
        <v>22</v>
      </c>
      <c r="N91" s="199" t="s">
        <v>48</v>
      </c>
      <c r="O91" s="41"/>
      <c r="P91" s="200">
        <f t="shared" si="1"/>
        <v>0</v>
      </c>
      <c r="Q91" s="200">
        <v>0</v>
      </c>
      <c r="R91" s="200">
        <f t="shared" si="2"/>
        <v>0</v>
      </c>
      <c r="S91" s="200">
        <v>0</v>
      </c>
      <c r="T91" s="201">
        <f t="shared" si="3"/>
        <v>0</v>
      </c>
      <c r="AR91" s="23" t="s">
        <v>254</v>
      </c>
      <c r="AT91" s="23" t="s">
        <v>170</v>
      </c>
      <c r="AU91" s="23" t="s">
        <v>86</v>
      </c>
      <c r="AY91" s="23" t="s">
        <v>168</v>
      </c>
      <c r="BE91" s="202">
        <f t="shared" si="4"/>
        <v>0</v>
      </c>
      <c r="BF91" s="202">
        <f t="shared" si="5"/>
        <v>0</v>
      </c>
      <c r="BG91" s="202">
        <f t="shared" si="6"/>
        <v>0</v>
      </c>
      <c r="BH91" s="202">
        <f t="shared" si="7"/>
        <v>0</v>
      </c>
      <c r="BI91" s="202">
        <f t="shared" si="8"/>
        <v>0</v>
      </c>
      <c r="BJ91" s="23" t="s">
        <v>24</v>
      </c>
      <c r="BK91" s="202">
        <f t="shared" si="9"/>
        <v>0</v>
      </c>
      <c r="BL91" s="23" t="s">
        <v>254</v>
      </c>
      <c r="BM91" s="23" t="s">
        <v>2044</v>
      </c>
    </row>
    <row r="92" spans="2:65" s="1" customFormat="1" ht="16.5" customHeight="1">
      <c r="B92" s="40"/>
      <c r="C92" s="238" t="s">
        <v>214</v>
      </c>
      <c r="D92" s="238" t="s">
        <v>270</v>
      </c>
      <c r="E92" s="239" t="s">
        <v>2045</v>
      </c>
      <c r="F92" s="240" t="s">
        <v>2046</v>
      </c>
      <c r="G92" s="241" t="s">
        <v>294</v>
      </c>
      <c r="H92" s="242">
        <v>495</v>
      </c>
      <c r="I92" s="243"/>
      <c r="J92" s="244">
        <f t="shared" si="0"/>
        <v>0</v>
      </c>
      <c r="K92" s="240" t="s">
        <v>22</v>
      </c>
      <c r="L92" s="245"/>
      <c r="M92" s="246" t="s">
        <v>22</v>
      </c>
      <c r="N92" s="247" t="s">
        <v>48</v>
      </c>
      <c r="O92" s="41"/>
      <c r="P92" s="200">
        <f t="shared" si="1"/>
        <v>0</v>
      </c>
      <c r="Q92" s="200">
        <v>1.4E-05</v>
      </c>
      <c r="R92" s="200">
        <f t="shared" si="2"/>
        <v>0.0069299999999999995</v>
      </c>
      <c r="S92" s="200">
        <v>0</v>
      </c>
      <c r="T92" s="201">
        <f t="shared" si="3"/>
        <v>0</v>
      </c>
      <c r="AR92" s="23" t="s">
        <v>342</v>
      </c>
      <c r="AT92" s="23" t="s">
        <v>270</v>
      </c>
      <c r="AU92" s="23" t="s">
        <v>86</v>
      </c>
      <c r="AY92" s="23" t="s">
        <v>168</v>
      </c>
      <c r="BE92" s="202">
        <f t="shared" si="4"/>
        <v>0</v>
      </c>
      <c r="BF92" s="202">
        <f t="shared" si="5"/>
        <v>0</v>
      </c>
      <c r="BG92" s="202">
        <f t="shared" si="6"/>
        <v>0</v>
      </c>
      <c r="BH92" s="202">
        <f t="shared" si="7"/>
        <v>0</v>
      </c>
      <c r="BI92" s="202">
        <f t="shared" si="8"/>
        <v>0</v>
      </c>
      <c r="BJ92" s="23" t="s">
        <v>24</v>
      </c>
      <c r="BK92" s="202">
        <f t="shared" si="9"/>
        <v>0</v>
      </c>
      <c r="BL92" s="23" t="s">
        <v>254</v>
      </c>
      <c r="BM92" s="23" t="s">
        <v>2047</v>
      </c>
    </row>
    <row r="93" spans="2:65" s="1" customFormat="1" ht="16.5" customHeight="1">
      <c r="B93" s="40"/>
      <c r="C93" s="191" t="s">
        <v>220</v>
      </c>
      <c r="D93" s="191" t="s">
        <v>170</v>
      </c>
      <c r="E93" s="192" t="s">
        <v>2048</v>
      </c>
      <c r="F93" s="193" t="s">
        <v>2049</v>
      </c>
      <c r="G93" s="194" t="s">
        <v>294</v>
      </c>
      <c r="H93" s="195">
        <v>25</v>
      </c>
      <c r="I93" s="196"/>
      <c r="J93" s="197">
        <f t="shared" si="0"/>
        <v>0</v>
      </c>
      <c r="K93" s="193" t="s">
        <v>22</v>
      </c>
      <c r="L93" s="60"/>
      <c r="M93" s="198" t="s">
        <v>22</v>
      </c>
      <c r="N93" s="199" t="s">
        <v>48</v>
      </c>
      <c r="O93" s="41"/>
      <c r="P93" s="200">
        <f t="shared" si="1"/>
        <v>0</v>
      </c>
      <c r="Q93" s="200">
        <v>0</v>
      </c>
      <c r="R93" s="200">
        <f t="shared" si="2"/>
        <v>0</v>
      </c>
      <c r="S93" s="200">
        <v>0</v>
      </c>
      <c r="T93" s="201">
        <f t="shared" si="3"/>
        <v>0</v>
      </c>
      <c r="AR93" s="23" t="s">
        <v>254</v>
      </c>
      <c r="AT93" s="23" t="s">
        <v>170</v>
      </c>
      <c r="AU93" s="23" t="s">
        <v>86</v>
      </c>
      <c r="AY93" s="23" t="s">
        <v>168</v>
      </c>
      <c r="BE93" s="202">
        <f t="shared" si="4"/>
        <v>0</v>
      </c>
      <c r="BF93" s="202">
        <f t="shared" si="5"/>
        <v>0</v>
      </c>
      <c r="BG93" s="202">
        <f t="shared" si="6"/>
        <v>0</v>
      </c>
      <c r="BH93" s="202">
        <f t="shared" si="7"/>
        <v>0</v>
      </c>
      <c r="BI93" s="202">
        <f t="shared" si="8"/>
        <v>0</v>
      </c>
      <c r="BJ93" s="23" t="s">
        <v>24</v>
      </c>
      <c r="BK93" s="202">
        <f t="shared" si="9"/>
        <v>0</v>
      </c>
      <c r="BL93" s="23" t="s">
        <v>254</v>
      </c>
      <c r="BM93" s="23" t="s">
        <v>2050</v>
      </c>
    </row>
    <row r="94" spans="2:65" s="1" customFormat="1" ht="16.5" customHeight="1">
      <c r="B94" s="40"/>
      <c r="C94" s="238" t="s">
        <v>29</v>
      </c>
      <c r="D94" s="238" t="s">
        <v>270</v>
      </c>
      <c r="E94" s="239" t="s">
        <v>2051</v>
      </c>
      <c r="F94" s="240" t="s">
        <v>2052</v>
      </c>
      <c r="G94" s="241" t="s">
        <v>294</v>
      </c>
      <c r="H94" s="242">
        <v>25</v>
      </c>
      <c r="I94" s="243"/>
      <c r="J94" s="244">
        <f t="shared" si="0"/>
        <v>0</v>
      </c>
      <c r="K94" s="240" t="s">
        <v>22</v>
      </c>
      <c r="L94" s="245"/>
      <c r="M94" s="246" t="s">
        <v>22</v>
      </c>
      <c r="N94" s="247" t="s">
        <v>48</v>
      </c>
      <c r="O94" s="41"/>
      <c r="P94" s="200">
        <f t="shared" si="1"/>
        <v>0</v>
      </c>
      <c r="Q94" s="200">
        <v>6E-06</v>
      </c>
      <c r="R94" s="200">
        <f t="shared" si="2"/>
        <v>0.00015000000000000001</v>
      </c>
      <c r="S94" s="200">
        <v>0</v>
      </c>
      <c r="T94" s="201">
        <f t="shared" si="3"/>
        <v>0</v>
      </c>
      <c r="AR94" s="23" t="s">
        <v>342</v>
      </c>
      <c r="AT94" s="23" t="s">
        <v>270</v>
      </c>
      <c r="AU94" s="23" t="s">
        <v>86</v>
      </c>
      <c r="AY94" s="23" t="s">
        <v>168</v>
      </c>
      <c r="BE94" s="202">
        <f t="shared" si="4"/>
        <v>0</v>
      </c>
      <c r="BF94" s="202">
        <f t="shared" si="5"/>
        <v>0</v>
      </c>
      <c r="BG94" s="202">
        <f t="shared" si="6"/>
        <v>0</v>
      </c>
      <c r="BH94" s="202">
        <f t="shared" si="7"/>
        <v>0</v>
      </c>
      <c r="BI94" s="202">
        <f t="shared" si="8"/>
        <v>0</v>
      </c>
      <c r="BJ94" s="23" t="s">
        <v>24</v>
      </c>
      <c r="BK94" s="202">
        <f t="shared" si="9"/>
        <v>0</v>
      </c>
      <c r="BL94" s="23" t="s">
        <v>254</v>
      </c>
      <c r="BM94" s="23" t="s">
        <v>2053</v>
      </c>
    </row>
    <row r="95" spans="2:65" s="1" customFormat="1" ht="16.5" customHeight="1">
      <c r="B95" s="40"/>
      <c r="C95" s="191" t="s">
        <v>232</v>
      </c>
      <c r="D95" s="191" t="s">
        <v>170</v>
      </c>
      <c r="E95" s="192" t="s">
        <v>2054</v>
      </c>
      <c r="F95" s="193" t="s">
        <v>2055</v>
      </c>
      <c r="G95" s="194" t="s">
        <v>396</v>
      </c>
      <c r="H95" s="195">
        <v>17</v>
      </c>
      <c r="I95" s="196"/>
      <c r="J95" s="197">
        <f t="shared" si="0"/>
        <v>0</v>
      </c>
      <c r="K95" s="193" t="s">
        <v>22</v>
      </c>
      <c r="L95" s="60"/>
      <c r="M95" s="198" t="s">
        <v>22</v>
      </c>
      <c r="N95" s="199" t="s">
        <v>48</v>
      </c>
      <c r="O95" s="41"/>
      <c r="P95" s="200">
        <f t="shared" si="1"/>
        <v>0</v>
      </c>
      <c r="Q95" s="200">
        <v>0</v>
      </c>
      <c r="R95" s="200">
        <f t="shared" si="2"/>
        <v>0</v>
      </c>
      <c r="S95" s="200">
        <v>0</v>
      </c>
      <c r="T95" s="201">
        <f t="shared" si="3"/>
        <v>0</v>
      </c>
      <c r="AR95" s="23" t="s">
        <v>254</v>
      </c>
      <c r="AT95" s="23" t="s">
        <v>170</v>
      </c>
      <c r="AU95" s="23" t="s">
        <v>86</v>
      </c>
      <c r="AY95" s="23" t="s">
        <v>168</v>
      </c>
      <c r="BE95" s="202">
        <f t="shared" si="4"/>
        <v>0</v>
      </c>
      <c r="BF95" s="202">
        <f t="shared" si="5"/>
        <v>0</v>
      </c>
      <c r="BG95" s="202">
        <f t="shared" si="6"/>
        <v>0</v>
      </c>
      <c r="BH95" s="202">
        <f t="shared" si="7"/>
        <v>0</v>
      </c>
      <c r="BI95" s="202">
        <f t="shared" si="8"/>
        <v>0</v>
      </c>
      <c r="BJ95" s="23" t="s">
        <v>24</v>
      </c>
      <c r="BK95" s="202">
        <f t="shared" si="9"/>
        <v>0</v>
      </c>
      <c r="BL95" s="23" t="s">
        <v>254</v>
      </c>
      <c r="BM95" s="23" t="s">
        <v>2056</v>
      </c>
    </row>
    <row r="96" spans="2:65" s="1" customFormat="1" ht="16.5" customHeight="1">
      <c r="B96" s="40"/>
      <c r="C96" s="238" t="s">
        <v>237</v>
      </c>
      <c r="D96" s="238" t="s">
        <v>270</v>
      </c>
      <c r="E96" s="239" t="s">
        <v>2057</v>
      </c>
      <c r="F96" s="240" t="s">
        <v>2058</v>
      </c>
      <c r="G96" s="241" t="s">
        <v>396</v>
      </c>
      <c r="H96" s="242">
        <v>17</v>
      </c>
      <c r="I96" s="243"/>
      <c r="J96" s="244">
        <f t="shared" si="0"/>
        <v>0</v>
      </c>
      <c r="K96" s="240" t="s">
        <v>22</v>
      </c>
      <c r="L96" s="245"/>
      <c r="M96" s="246" t="s">
        <v>22</v>
      </c>
      <c r="N96" s="247" t="s">
        <v>48</v>
      </c>
      <c r="O96" s="41"/>
      <c r="P96" s="200">
        <f t="shared" si="1"/>
        <v>0</v>
      </c>
      <c r="Q96" s="200">
        <v>0.007</v>
      </c>
      <c r="R96" s="200">
        <f t="shared" si="2"/>
        <v>0.11900000000000001</v>
      </c>
      <c r="S96" s="200">
        <v>0</v>
      </c>
      <c r="T96" s="201">
        <f t="shared" si="3"/>
        <v>0</v>
      </c>
      <c r="AR96" s="23" t="s">
        <v>342</v>
      </c>
      <c r="AT96" s="23" t="s">
        <v>270</v>
      </c>
      <c r="AU96" s="23" t="s">
        <v>86</v>
      </c>
      <c r="AY96" s="23" t="s">
        <v>168</v>
      </c>
      <c r="BE96" s="202">
        <f t="shared" si="4"/>
        <v>0</v>
      </c>
      <c r="BF96" s="202">
        <f t="shared" si="5"/>
        <v>0</v>
      </c>
      <c r="BG96" s="202">
        <f t="shared" si="6"/>
        <v>0</v>
      </c>
      <c r="BH96" s="202">
        <f t="shared" si="7"/>
        <v>0</v>
      </c>
      <c r="BI96" s="202">
        <f t="shared" si="8"/>
        <v>0</v>
      </c>
      <c r="BJ96" s="23" t="s">
        <v>24</v>
      </c>
      <c r="BK96" s="202">
        <f t="shared" si="9"/>
        <v>0</v>
      </c>
      <c r="BL96" s="23" t="s">
        <v>254</v>
      </c>
      <c r="BM96" s="23" t="s">
        <v>2059</v>
      </c>
    </row>
    <row r="97" spans="2:47" s="1" customFormat="1" ht="27">
      <c r="B97" s="40"/>
      <c r="C97" s="62"/>
      <c r="D97" s="203" t="s">
        <v>789</v>
      </c>
      <c r="E97" s="62"/>
      <c r="F97" s="204" t="s">
        <v>2060</v>
      </c>
      <c r="G97" s="62"/>
      <c r="H97" s="62"/>
      <c r="I97" s="162"/>
      <c r="J97" s="62"/>
      <c r="K97" s="62"/>
      <c r="L97" s="60"/>
      <c r="M97" s="205"/>
      <c r="N97" s="41"/>
      <c r="O97" s="41"/>
      <c r="P97" s="41"/>
      <c r="Q97" s="41"/>
      <c r="R97" s="41"/>
      <c r="S97" s="41"/>
      <c r="T97" s="77"/>
      <c r="AT97" s="23" t="s">
        <v>789</v>
      </c>
      <c r="AU97" s="23" t="s">
        <v>86</v>
      </c>
    </row>
    <row r="98" spans="2:65" s="1" customFormat="1" ht="16.5" customHeight="1">
      <c r="B98" s="40"/>
      <c r="C98" s="191" t="s">
        <v>241</v>
      </c>
      <c r="D98" s="191" t="s">
        <v>170</v>
      </c>
      <c r="E98" s="192" t="s">
        <v>2061</v>
      </c>
      <c r="F98" s="193" t="s">
        <v>2062</v>
      </c>
      <c r="G98" s="194" t="s">
        <v>396</v>
      </c>
      <c r="H98" s="195">
        <v>15</v>
      </c>
      <c r="I98" s="196"/>
      <c r="J98" s="197">
        <f aca="true" t="shared" si="10" ref="J98:J103">ROUND(I98*H98,2)</f>
        <v>0</v>
      </c>
      <c r="K98" s="193" t="s">
        <v>22</v>
      </c>
      <c r="L98" s="60"/>
      <c r="M98" s="198" t="s">
        <v>22</v>
      </c>
      <c r="N98" s="199" t="s">
        <v>48</v>
      </c>
      <c r="O98" s="41"/>
      <c r="P98" s="200">
        <f aca="true" t="shared" si="11" ref="P98:P103">O98*H98</f>
        <v>0</v>
      </c>
      <c r="Q98" s="200">
        <v>0</v>
      </c>
      <c r="R98" s="200">
        <f aca="true" t="shared" si="12" ref="R98:R103">Q98*H98</f>
        <v>0</v>
      </c>
      <c r="S98" s="200">
        <v>0</v>
      </c>
      <c r="T98" s="201">
        <f aca="true" t="shared" si="13" ref="T98:T103">S98*H98</f>
        <v>0</v>
      </c>
      <c r="AR98" s="23" t="s">
        <v>254</v>
      </c>
      <c r="AT98" s="23" t="s">
        <v>170</v>
      </c>
      <c r="AU98" s="23" t="s">
        <v>86</v>
      </c>
      <c r="AY98" s="23" t="s">
        <v>168</v>
      </c>
      <c r="BE98" s="202">
        <f aca="true" t="shared" si="14" ref="BE98:BE103">IF(N98="základní",J98,0)</f>
        <v>0</v>
      </c>
      <c r="BF98" s="202">
        <f aca="true" t="shared" si="15" ref="BF98:BF103">IF(N98="snížená",J98,0)</f>
        <v>0</v>
      </c>
      <c r="BG98" s="202">
        <f aca="true" t="shared" si="16" ref="BG98:BG103">IF(N98="zákl. přenesená",J98,0)</f>
        <v>0</v>
      </c>
      <c r="BH98" s="202">
        <f aca="true" t="shared" si="17" ref="BH98:BH103">IF(N98="sníž. přenesená",J98,0)</f>
        <v>0</v>
      </c>
      <c r="BI98" s="202">
        <f aca="true" t="shared" si="18" ref="BI98:BI103">IF(N98="nulová",J98,0)</f>
        <v>0</v>
      </c>
      <c r="BJ98" s="23" t="s">
        <v>24</v>
      </c>
      <c r="BK98" s="202">
        <f aca="true" t="shared" si="19" ref="BK98:BK103">ROUND(I98*H98,2)</f>
        <v>0</v>
      </c>
      <c r="BL98" s="23" t="s">
        <v>254</v>
      </c>
      <c r="BM98" s="23" t="s">
        <v>2063</v>
      </c>
    </row>
    <row r="99" spans="2:65" s="1" customFormat="1" ht="16.5" customHeight="1">
      <c r="B99" s="40"/>
      <c r="C99" s="238" t="s">
        <v>246</v>
      </c>
      <c r="D99" s="238" t="s">
        <v>270</v>
      </c>
      <c r="E99" s="239" t="s">
        <v>2064</v>
      </c>
      <c r="F99" s="240" t="s">
        <v>2065</v>
      </c>
      <c r="G99" s="241" t="s">
        <v>396</v>
      </c>
      <c r="H99" s="242">
        <v>2</v>
      </c>
      <c r="I99" s="243"/>
      <c r="J99" s="244">
        <f t="shared" si="10"/>
        <v>0</v>
      </c>
      <c r="K99" s="240" t="s">
        <v>22</v>
      </c>
      <c r="L99" s="245"/>
      <c r="M99" s="246" t="s">
        <v>22</v>
      </c>
      <c r="N99" s="247" t="s">
        <v>48</v>
      </c>
      <c r="O99" s="41"/>
      <c r="P99" s="200">
        <f t="shared" si="11"/>
        <v>0</v>
      </c>
      <c r="Q99" s="200">
        <v>0.0029</v>
      </c>
      <c r="R99" s="200">
        <f t="shared" si="12"/>
        <v>0.0058</v>
      </c>
      <c r="S99" s="200">
        <v>0</v>
      </c>
      <c r="T99" s="201">
        <f t="shared" si="13"/>
        <v>0</v>
      </c>
      <c r="AR99" s="23" t="s">
        <v>342</v>
      </c>
      <c r="AT99" s="23" t="s">
        <v>270</v>
      </c>
      <c r="AU99" s="23" t="s">
        <v>86</v>
      </c>
      <c r="AY99" s="23" t="s">
        <v>168</v>
      </c>
      <c r="BE99" s="202">
        <f t="shared" si="14"/>
        <v>0</v>
      </c>
      <c r="BF99" s="202">
        <f t="shared" si="15"/>
        <v>0</v>
      </c>
      <c r="BG99" s="202">
        <f t="shared" si="16"/>
        <v>0</v>
      </c>
      <c r="BH99" s="202">
        <f t="shared" si="17"/>
        <v>0</v>
      </c>
      <c r="BI99" s="202">
        <f t="shared" si="18"/>
        <v>0</v>
      </c>
      <c r="BJ99" s="23" t="s">
        <v>24</v>
      </c>
      <c r="BK99" s="202">
        <f t="shared" si="19"/>
        <v>0</v>
      </c>
      <c r="BL99" s="23" t="s">
        <v>254</v>
      </c>
      <c r="BM99" s="23" t="s">
        <v>2066</v>
      </c>
    </row>
    <row r="100" spans="2:65" s="1" customFormat="1" ht="16.5" customHeight="1">
      <c r="B100" s="40"/>
      <c r="C100" s="238" t="s">
        <v>10</v>
      </c>
      <c r="D100" s="238" t="s">
        <v>270</v>
      </c>
      <c r="E100" s="239" t="s">
        <v>2067</v>
      </c>
      <c r="F100" s="240" t="s">
        <v>2068</v>
      </c>
      <c r="G100" s="241" t="s">
        <v>396</v>
      </c>
      <c r="H100" s="242">
        <v>13</v>
      </c>
      <c r="I100" s="243"/>
      <c r="J100" s="244">
        <f t="shared" si="10"/>
        <v>0</v>
      </c>
      <c r="K100" s="240" t="s">
        <v>22</v>
      </c>
      <c r="L100" s="245"/>
      <c r="M100" s="246" t="s">
        <v>22</v>
      </c>
      <c r="N100" s="247" t="s">
        <v>48</v>
      </c>
      <c r="O100" s="41"/>
      <c r="P100" s="200">
        <f t="shared" si="11"/>
        <v>0</v>
      </c>
      <c r="Q100" s="200">
        <v>0.0029</v>
      </c>
      <c r="R100" s="200">
        <f t="shared" si="12"/>
        <v>0.0377</v>
      </c>
      <c r="S100" s="200">
        <v>0</v>
      </c>
      <c r="T100" s="201">
        <f t="shared" si="13"/>
        <v>0</v>
      </c>
      <c r="AR100" s="23" t="s">
        <v>342</v>
      </c>
      <c r="AT100" s="23" t="s">
        <v>270</v>
      </c>
      <c r="AU100" s="23" t="s">
        <v>86</v>
      </c>
      <c r="AY100" s="23" t="s">
        <v>168</v>
      </c>
      <c r="BE100" s="202">
        <f t="shared" si="14"/>
        <v>0</v>
      </c>
      <c r="BF100" s="202">
        <f t="shared" si="15"/>
        <v>0</v>
      </c>
      <c r="BG100" s="202">
        <f t="shared" si="16"/>
        <v>0</v>
      </c>
      <c r="BH100" s="202">
        <f t="shared" si="17"/>
        <v>0</v>
      </c>
      <c r="BI100" s="202">
        <f t="shared" si="18"/>
        <v>0</v>
      </c>
      <c r="BJ100" s="23" t="s">
        <v>24</v>
      </c>
      <c r="BK100" s="202">
        <f t="shared" si="19"/>
        <v>0</v>
      </c>
      <c r="BL100" s="23" t="s">
        <v>254</v>
      </c>
      <c r="BM100" s="23" t="s">
        <v>2069</v>
      </c>
    </row>
    <row r="101" spans="2:65" s="1" customFormat="1" ht="16.5" customHeight="1">
      <c r="B101" s="40"/>
      <c r="C101" s="238" t="s">
        <v>254</v>
      </c>
      <c r="D101" s="238" t="s">
        <v>270</v>
      </c>
      <c r="E101" s="239" t="s">
        <v>2070</v>
      </c>
      <c r="F101" s="240" t="s">
        <v>2071</v>
      </c>
      <c r="G101" s="241" t="s">
        <v>396</v>
      </c>
      <c r="H101" s="242">
        <v>17</v>
      </c>
      <c r="I101" s="243"/>
      <c r="J101" s="244">
        <f t="shared" si="10"/>
        <v>0</v>
      </c>
      <c r="K101" s="240" t="s">
        <v>22</v>
      </c>
      <c r="L101" s="245"/>
      <c r="M101" s="246" t="s">
        <v>22</v>
      </c>
      <c r="N101" s="247" t="s">
        <v>48</v>
      </c>
      <c r="O101" s="41"/>
      <c r="P101" s="200">
        <f t="shared" si="11"/>
        <v>0</v>
      </c>
      <c r="Q101" s="200">
        <v>0.00021</v>
      </c>
      <c r="R101" s="200">
        <f t="shared" si="12"/>
        <v>0.0035700000000000003</v>
      </c>
      <c r="S101" s="200">
        <v>0</v>
      </c>
      <c r="T101" s="201">
        <f t="shared" si="13"/>
        <v>0</v>
      </c>
      <c r="AR101" s="23" t="s">
        <v>342</v>
      </c>
      <c r="AT101" s="23" t="s">
        <v>270</v>
      </c>
      <c r="AU101" s="23" t="s">
        <v>86</v>
      </c>
      <c r="AY101" s="23" t="s">
        <v>168</v>
      </c>
      <c r="BE101" s="202">
        <f t="shared" si="14"/>
        <v>0</v>
      </c>
      <c r="BF101" s="202">
        <f t="shared" si="15"/>
        <v>0</v>
      </c>
      <c r="BG101" s="202">
        <f t="shared" si="16"/>
        <v>0</v>
      </c>
      <c r="BH101" s="202">
        <f t="shared" si="17"/>
        <v>0</v>
      </c>
      <c r="BI101" s="202">
        <f t="shared" si="18"/>
        <v>0</v>
      </c>
      <c r="BJ101" s="23" t="s">
        <v>24</v>
      </c>
      <c r="BK101" s="202">
        <f t="shared" si="19"/>
        <v>0</v>
      </c>
      <c r="BL101" s="23" t="s">
        <v>254</v>
      </c>
      <c r="BM101" s="23" t="s">
        <v>2072</v>
      </c>
    </row>
    <row r="102" spans="2:65" s="1" customFormat="1" ht="16.5" customHeight="1">
      <c r="B102" s="40"/>
      <c r="C102" s="191" t="s">
        <v>258</v>
      </c>
      <c r="D102" s="191" t="s">
        <v>170</v>
      </c>
      <c r="E102" s="192" t="s">
        <v>2073</v>
      </c>
      <c r="F102" s="193" t="s">
        <v>2074</v>
      </c>
      <c r="G102" s="194" t="s">
        <v>396</v>
      </c>
      <c r="H102" s="195">
        <v>17</v>
      </c>
      <c r="I102" s="196"/>
      <c r="J102" s="197">
        <f t="shared" si="10"/>
        <v>0</v>
      </c>
      <c r="K102" s="193" t="s">
        <v>22</v>
      </c>
      <c r="L102" s="60"/>
      <c r="M102" s="198" t="s">
        <v>22</v>
      </c>
      <c r="N102" s="199" t="s">
        <v>48</v>
      </c>
      <c r="O102" s="41"/>
      <c r="P102" s="200">
        <f t="shared" si="11"/>
        <v>0</v>
      </c>
      <c r="Q102" s="200">
        <v>0</v>
      </c>
      <c r="R102" s="200">
        <f t="shared" si="12"/>
        <v>0</v>
      </c>
      <c r="S102" s="200">
        <v>0</v>
      </c>
      <c r="T102" s="201">
        <f t="shared" si="13"/>
        <v>0</v>
      </c>
      <c r="AR102" s="23" t="s">
        <v>254</v>
      </c>
      <c r="AT102" s="23" t="s">
        <v>170</v>
      </c>
      <c r="AU102" s="23" t="s">
        <v>86</v>
      </c>
      <c r="AY102" s="23" t="s">
        <v>168</v>
      </c>
      <c r="BE102" s="202">
        <f t="shared" si="14"/>
        <v>0</v>
      </c>
      <c r="BF102" s="202">
        <f t="shared" si="15"/>
        <v>0</v>
      </c>
      <c r="BG102" s="202">
        <f t="shared" si="16"/>
        <v>0</v>
      </c>
      <c r="BH102" s="202">
        <f t="shared" si="17"/>
        <v>0</v>
      </c>
      <c r="BI102" s="202">
        <f t="shared" si="18"/>
        <v>0</v>
      </c>
      <c r="BJ102" s="23" t="s">
        <v>24</v>
      </c>
      <c r="BK102" s="202">
        <f t="shared" si="19"/>
        <v>0</v>
      </c>
      <c r="BL102" s="23" t="s">
        <v>254</v>
      </c>
      <c r="BM102" s="23" t="s">
        <v>2075</v>
      </c>
    </row>
    <row r="103" spans="2:65" s="1" customFormat="1" ht="16.5" customHeight="1">
      <c r="B103" s="40"/>
      <c r="C103" s="238" t="s">
        <v>264</v>
      </c>
      <c r="D103" s="238" t="s">
        <v>270</v>
      </c>
      <c r="E103" s="239" t="s">
        <v>2076</v>
      </c>
      <c r="F103" s="240" t="s">
        <v>2077</v>
      </c>
      <c r="G103" s="241" t="s">
        <v>396</v>
      </c>
      <c r="H103" s="242">
        <v>15</v>
      </c>
      <c r="I103" s="243"/>
      <c r="J103" s="244">
        <f t="shared" si="10"/>
        <v>0</v>
      </c>
      <c r="K103" s="240" t="s">
        <v>22</v>
      </c>
      <c r="L103" s="245"/>
      <c r="M103" s="246" t="s">
        <v>22</v>
      </c>
      <c r="N103" s="247" t="s">
        <v>48</v>
      </c>
      <c r="O103" s="41"/>
      <c r="P103" s="200">
        <f t="shared" si="11"/>
        <v>0</v>
      </c>
      <c r="Q103" s="200">
        <v>0.00221</v>
      </c>
      <c r="R103" s="200">
        <f t="shared" si="12"/>
        <v>0.03315</v>
      </c>
      <c r="S103" s="200">
        <v>0</v>
      </c>
      <c r="T103" s="201">
        <f t="shared" si="13"/>
        <v>0</v>
      </c>
      <c r="AR103" s="23" t="s">
        <v>342</v>
      </c>
      <c r="AT103" s="23" t="s">
        <v>270</v>
      </c>
      <c r="AU103" s="23" t="s">
        <v>86</v>
      </c>
      <c r="AY103" s="23" t="s">
        <v>168</v>
      </c>
      <c r="BE103" s="202">
        <f t="shared" si="14"/>
        <v>0</v>
      </c>
      <c r="BF103" s="202">
        <f t="shared" si="15"/>
        <v>0</v>
      </c>
      <c r="BG103" s="202">
        <f t="shared" si="16"/>
        <v>0</v>
      </c>
      <c r="BH103" s="202">
        <f t="shared" si="17"/>
        <v>0</v>
      </c>
      <c r="BI103" s="202">
        <f t="shared" si="18"/>
        <v>0</v>
      </c>
      <c r="BJ103" s="23" t="s">
        <v>24</v>
      </c>
      <c r="BK103" s="202">
        <f t="shared" si="19"/>
        <v>0</v>
      </c>
      <c r="BL103" s="23" t="s">
        <v>254</v>
      </c>
      <c r="BM103" s="23" t="s">
        <v>2078</v>
      </c>
    </row>
    <row r="104" spans="2:47" s="1" customFormat="1" ht="27">
      <c r="B104" s="40"/>
      <c r="C104" s="62"/>
      <c r="D104" s="203" t="s">
        <v>789</v>
      </c>
      <c r="E104" s="62"/>
      <c r="F104" s="204" t="s">
        <v>2079</v>
      </c>
      <c r="G104" s="62"/>
      <c r="H104" s="62"/>
      <c r="I104" s="162"/>
      <c r="J104" s="62"/>
      <c r="K104" s="62"/>
      <c r="L104" s="60"/>
      <c r="M104" s="205"/>
      <c r="N104" s="41"/>
      <c r="O104" s="41"/>
      <c r="P104" s="41"/>
      <c r="Q104" s="41"/>
      <c r="R104" s="41"/>
      <c r="S104" s="41"/>
      <c r="T104" s="77"/>
      <c r="AT104" s="23" t="s">
        <v>789</v>
      </c>
      <c r="AU104" s="23" t="s">
        <v>86</v>
      </c>
    </row>
    <row r="105" spans="2:65" s="1" customFormat="1" ht="16.5" customHeight="1">
      <c r="B105" s="40"/>
      <c r="C105" s="238" t="s">
        <v>269</v>
      </c>
      <c r="D105" s="238" t="s">
        <v>270</v>
      </c>
      <c r="E105" s="239" t="s">
        <v>2080</v>
      </c>
      <c r="F105" s="240" t="s">
        <v>2081</v>
      </c>
      <c r="G105" s="241" t="s">
        <v>396</v>
      </c>
      <c r="H105" s="242">
        <v>2</v>
      </c>
      <c r="I105" s="243"/>
      <c r="J105" s="244">
        <f>ROUND(I105*H105,2)</f>
        <v>0</v>
      </c>
      <c r="K105" s="240" t="s">
        <v>22</v>
      </c>
      <c r="L105" s="245"/>
      <c r="M105" s="246" t="s">
        <v>22</v>
      </c>
      <c r="N105" s="247" t="s">
        <v>48</v>
      </c>
      <c r="O105" s="41"/>
      <c r="P105" s="200">
        <f>O105*H105</f>
        <v>0</v>
      </c>
      <c r="Q105" s="200">
        <v>0.00221</v>
      </c>
      <c r="R105" s="200">
        <f>Q105*H105</f>
        <v>0.00442</v>
      </c>
      <c r="S105" s="200">
        <v>0</v>
      </c>
      <c r="T105" s="201">
        <f>S105*H105</f>
        <v>0</v>
      </c>
      <c r="AR105" s="23" t="s">
        <v>342</v>
      </c>
      <c r="AT105" s="23" t="s">
        <v>270</v>
      </c>
      <c r="AU105" s="23" t="s">
        <v>86</v>
      </c>
      <c r="AY105" s="23" t="s">
        <v>168</v>
      </c>
      <c r="BE105" s="202">
        <f>IF(N105="základní",J105,0)</f>
        <v>0</v>
      </c>
      <c r="BF105" s="202">
        <f>IF(N105="snížená",J105,0)</f>
        <v>0</v>
      </c>
      <c r="BG105" s="202">
        <f>IF(N105="zákl. přenesená",J105,0)</f>
        <v>0</v>
      </c>
      <c r="BH105" s="202">
        <f>IF(N105="sníž. přenesená",J105,0)</f>
        <v>0</v>
      </c>
      <c r="BI105" s="202">
        <f>IF(N105="nulová",J105,0)</f>
        <v>0</v>
      </c>
      <c r="BJ105" s="23" t="s">
        <v>24</v>
      </c>
      <c r="BK105" s="202">
        <f>ROUND(I105*H105,2)</f>
        <v>0</v>
      </c>
      <c r="BL105" s="23" t="s">
        <v>254</v>
      </c>
      <c r="BM105" s="23" t="s">
        <v>2082</v>
      </c>
    </row>
    <row r="106" spans="2:47" s="1" customFormat="1" ht="27">
      <c r="B106" s="40"/>
      <c r="C106" s="62"/>
      <c r="D106" s="203" t="s">
        <v>789</v>
      </c>
      <c r="E106" s="62"/>
      <c r="F106" s="204" t="s">
        <v>2079</v>
      </c>
      <c r="G106" s="62"/>
      <c r="H106" s="62"/>
      <c r="I106" s="162"/>
      <c r="J106" s="62"/>
      <c r="K106" s="62"/>
      <c r="L106" s="60"/>
      <c r="M106" s="205"/>
      <c r="N106" s="41"/>
      <c r="O106" s="41"/>
      <c r="P106" s="41"/>
      <c r="Q106" s="41"/>
      <c r="R106" s="41"/>
      <c r="S106" s="41"/>
      <c r="T106" s="77"/>
      <c r="AT106" s="23" t="s">
        <v>789</v>
      </c>
      <c r="AU106" s="23" t="s">
        <v>86</v>
      </c>
    </row>
    <row r="107" spans="2:65" s="1" customFormat="1" ht="16.5" customHeight="1">
      <c r="B107" s="40"/>
      <c r="C107" s="191" t="s">
        <v>275</v>
      </c>
      <c r="D107" s="191" t="s">
        <v>170</v>
      </c>
      <c r="E107" s="192" t="s">
        <v>2083</v>
      </c>
      <c r="F107" s="193" t="s">
        <v>2084</v>
      </c>
      <c r="G107" s="194" t="s">
        <v>294</v>
      </c>
      <c r="H107" s="195">
        <v>255</v>
      </c>
      <c r="I107" s="196"/>
      <c r="J107" s="197">
        <f aca="true" t="shared" si="20" ref="J107:J112">ROUND(I107*H107,2)</f>
        <v>0</v>
      </c>
      <c r="K107" s="193" t="s">
        <v>22</v>
      </c>
      <c r="L107" s="60"/>
      <c r="M107" s="198" t="s">
        <v>22</v>
      </c>
      <c r="N107" s="199" t="s">
        <v>48</v>
      </c>
      <c r="O107" s="41"/>
      <c r="P107" s="200">
        <f aca="true" t="shared" si="21" ref="P107:P112">O107*H107</f>
        <v>0</v>
      </c>
      <c r="Q107" s="200">
        <v>0</v>
      </c>
      <c r="R107" s="200">
        <f aca="true" t="shared" si="22" ref="R107:R112">Q107*H107</f>
        <v>0</v>
      </c>
      <c r="S107" s="200">
        <v>0</v>
      </c>
      <c r="T107" s="201">
        <f aca="true" t="shared" si="23" ref="T107:T112">S107*H107</f>
        <v>0</v>
      </c>
      <c r="AR107" s="23" t="s">
        <v>254</v>
      </c>
      <c r="AT107" s="23" t="s">
        <v>170</v>
      </c>
      <c r="AU107" s="23" t="s">
        <v>86</v>
      </c>
      <c r="AY107" s="23" t="s">
        <v>168</v>
      </c>
      <c r="BE107" s="202">
        <f aca="true" t="shared" si="24" ref="BE107:BE112">IF(N107="základní",J107,0)</f>
        <v>0</v>
      </c>
      <c r="BF107" s="202">
        <f aca="true" t="shared" si="25" ref="BF107:BF112">IF(N107="snížená",J107,0)</f>
        <v>0</v>
      </c>
      <c r="BG107" s="202">
        <f aca="true" t="shared" si="26" ref="BG107:BG112">IF(N107="zákl. přenesená",J107,0)</f>
        <v>0</v>
      </c>
      <c r="BH107" s="202">
        <f aca="true" t="shared" si="27" ref="BH107:BH112">IF(N107="sníž. přenesená",J107,0)</f>
        <v>0</v>
      </c>
      <c r="BI107" s="202">
        <f aca="true" t="shared" si="28" ref="BI107:BI112">IF(N107="nulová",J107,0)</f>
        <v>0</v>
      </c>
      <c r="BJ107" s="23" t="s">
        <v>24</v>
      </c>
      <c r="BK107" s="202">
        <f aca="true" t="shared" si="29" ref="BK107:BK112">ROUND(I107*H107,2)</f>
        <v>0</v>
      </c>
      <c r="BL107" s="23" t="s">
        <v>254</v>
      </c>
      <c r="BM107" s="23" t="s">
        <v>2085</v>
      </c>
    </row>
    <row r="108" spans="2:65" s="1" customFormat="1" ht="16.5" customHeight="1">
      <c r="B108" s="40"/>
      <c r="C108" s="238" t="s">
        <v>9</v>
      </c>
      <c r="D108" s="238" t="s">
        <v>270</v>
      </c>
      <c r="E108" s="239" t="s">
        <v>2086</v>
      </c>
      <c r="F108" s="240" t="s">
        <v>2087</v>
      </c>
      <c r="G108" s="241" t="s">
        <v>294</v>
      </c>
      <c r="H108" s="242">
        <v>255</v>
      </c>
      <c r="I108" s="243"/>
      <c r="J108" s="244">
        <f t="shared" si="20"/>
        <v>0</v>
      </c>
      <c r="K108" s="240" t="s">
        <v>22</v>
      </c>
      <c r="L108" s="245"/>
      <c r="M108" s="246" t="s">
        <v>22</v>
      </c>
      <c r="N108" s="247" t="s">
        <v>48</v>
      </c>
      <c r="O108" s="41"/>
      <c r="P108" s="200">
        <f t="shared" si="21"/>
        <v>0</v>
      </c>
      <c r="Q108" s="200">
        <v>0.023</v>
      </c>
      <c r="R108" s="200">
        <f t="shared" si="22"/>
        <v>5.865</v>
      </c>
      <c r="S108" s="200">
        <v>0</v>
      </c>
      <c r="T108" s="201">
        <f t="shared" si="23"/>
        <v>0</v>
      </c>
      <c r="AR108" s="23" t="s">
        <v>342</v>
      </c>
      <c r="AT108" s="23" t="s">
        <v>270</v>
      </c>
      <c r="AU108" s="23" t="s">
        <v>86</v>
      </c>
      <c r="AY108" s="23" t="s">
        <v>168</v>
      </c>
      <c r="BE108" s="202">
        <f t="shared" si="24"/>
        <v>0</v>
      </c>
      <c r="BF108" s="202">
        <f t="shared" si="25"/>
        <v>0</v>
      </c>
      <c r="BG108" s="202">
        <f t="shared" si="26"/>
        <v>0</v>
      </c>
      <c r="BH108" s="202">
        <f t="shared" si="27"/>
        <v>0</v>
      </c>
      <c r="BI108" s="202">
        <f t="shared" si="28"/>
        <v>0</v>
      </c>
      <c r="BJ108" s="23" t="s">
        <v>24</v>
      </c>
      <c r="BK108" s="202">
        <f t="shared" si="29"/>
        <v>0</v>
      </c>
      <c r="BL108" s="23" t="s">
        <v>254</v>
      </c>
      <c r="BM108" s="23" t="s">
        <v>2088</v>
      </c>
    </row>
    <row r="109" spans="2:65" s="1" customFormat="1" ht="16.5" customHeight="1">
      <c r="B109" s="40"/>
      <c r="C109" s="191" t="s">
        <v>285</v>
      </c>
      <c r="D109" s="191" t="s">
        <v>170</v>
      </c>
      <c r="E109" s="192" t="s">
        <v>2089</v>
      </c>
      <c r="F109" s="193" t="s">
        <v>2090</v>
      </c>
      <c r="G109" s="194" t="s">
        <v>396</v>
      </c>
      <c r="H109" s="195">
        <v>15</v>
      </c>
      <c r="I109" s="196"/>
      <c r="J109" s="197">
        <f t="shared" si="20"/>
        <v>0</v>
      </c>
      <c r="K109" s="193" t="s">
        <v>22</v>
      </c>
      <c r="L109" s="60"/>
      <c r="M109" s="198" t="s">
        <v>22</v>
      </c>
      <c r="N109" s="199" t="s">
        <v>48</v>
      </c>
      <c r="O109" s="41"/>
      <c r="P109" s="200">
        <f t="shared" si="21"/>
        <v>0</v>
      </c>
      <c r="Q109" s="200">
        <v>0</v>
      </c>
      <c r="R109" s="200">
        <f t="shared" si="22"/>
        <v>0</v>
      </c>
      <c r="S109" s="200">
        <v>0</v>
      </c>
      <c r="T109" s="201">
        <f t="shared" si="23"/>
        <v>0</v>
      </c>
      <c r="AR109" s="23" t="s">
        <v>254</v>
      </c>
      <c r="AT109" s="23" t="s">
        <v>170</v>
      </c>
      <c r="AU109" s="23" t="s">
        <v>86</v>
      </c>
      <c r="AY109" s="23" t="s">
        <v>168</v>
      </c>
      <c r="BE109" s="202">
        <f t="shared" si="24"/>
        <v>0</v>
      </c>
      <c r="BF109" s="202">
        <f t="shared" si="25"/>
        <v>0</v>
      </c>
      <c r="BG109" s="202">
        <f t="shared" si="26"/>
        <v>0</v>
      </c>
      <c r="BH109" s="202">
        <f t="shared" si="27"/>
        <v>0</v>
      </c>
      <c r="BI109" s="202">
        <f t="shared" si="28"/>
        <v>0</v>
      </c>
      <c r="BJ109" s="23" t="s">
        <v>24</v>
      </c>
      <c r="BK109" s="202">
        <f t="shared" si="29"/>
        <v>0</v>
      </c>
      <c r="BL109" s="23" t="s">
        <v>254</v>
      </c>
      <c r="BM109" s="23" t="s">
        <v>2091</v>
      </c>
    </row>
    <row r="110" spans="2:65" s="1" customFormat="1" ht="16.5" customHeight="1">
      <c r="B110" s="40"/>
      <c r="C110" s="238" t="s">
        <v>291</v>
      </c>
      <c r="D110" s="238" t="s">
        <v>270</v>
      </c>
      <c r="E110" s="239" t="s">
        <v>2092</v>
      </c>
      <c r="F110" s="240" t="s">
        <v>2093</v>
      </c>
      <c r="G110" s="241" t="s">
        <v>396</v>
      </c>
      <c r="H110" s="242">
        <v>15</v>
      </c>
      <c r="I110" s="243"/>
      <c r="J110" s="244">
        <f t="shared" si="20"/>
        <v>0</v>
      </c>
      <c r="K110" s="240" t="s">
        <v>174</v>
      </c>
      <c r="L110" s="245"/>
      <c r="M110" s="246" t="s">
        <v>22</v>
      </c>
      <c r="N110" s="247" t="s">
        <v>48</v>
      </c>
      <c r="O110" s="41"/>
      <c r="P110" s="200">
        <f t="shared" si="21"/>
        <v>0</v>
      </c>
      <c r="Q110" s="200">
        <v>0.00012</v>
      </c>
      <c r="R110" s="200">
        <f t="shared" si="22"/>
        <v>0.0018</v>
      </c>
      <c r="S110" s="200">
        <v>0</v>
      </c>
      <c r="T110" s="201">
        <f t="shared" si="23"/>
        <v>0</v>
      </c>
      <c r="AR110" s="23" t="s">
        <v>342</v>
      </c>
      <c r="AT110" s="23" t="s">
        <v>270</v>
      </c>
      <c r="AU110" s="23" t="s">
        <v>86</v>
      </c>
      <c r="AY110" s="23" t="s">
        <v>168</v>
      </c>
      <c r="BE110" s="202">
        <f t="shared" si="24"/>
        <v>0</v>
      </c>
      <c r="BF110" s="202">
        <f t="shared" si="25"/>
        <v>0</v>
      </c>
      <c r="BG110" s="202">
        <f t="shared" si="26"/>
        <v>0</v>
      </c>
      <c r="BH110" s="202">
        <f t="shared" si="27"/>
        <v>0</v>
      </c>
      <c r="BI110" s="202">
        <f t="shared" si="28"/>
        <v>0</v>
      </c>
      <c r="BJ110" s="23" t="s">
        <v>24</v>
      </c>
      <c r="BK110" s="202">
        <f t="shared" si="29"/>
        <v>0</v>
      </c>
      <c r="BL110" s="23" t="s">
        <v>254</v>
      </c>
      <c r="BM110" s="23" t="s">
        <v>2094</v>
      </c>
    </row>
    <row r="111" spans="2:65" s="1" customFormat="1" ht="16.5" customHeight="1">
      <c r="B111" s="40"/>
      <c r="C111" s="191" t="s">
        <v>297</v>
      </c>
      <c r="D111" s="191" t="s">
        <v>170</v>
      </c>
      <c r="E111" s="192" t="s">
        <v>2095</v>
      </c>
      <c r="F111" s="193" t="s">
        <v>2096</v>
      </c>
      <c r="G111" s="194" t="s">
        <v>294</v>
      </c>
      <c r="H111" s="195">
        <v>540</v>
      </c>
      <c r="I111" s="196"/>
      <c r="J111" s="197">
        <f t="shared" si="20"/>
        <v>0</v>
      </c>
      <c r="K111" s="193" t="s">
        <v>22</v>
      </c>
      <c r="L111" s="60"/>
      <c r="M111" s="198" t="s">
        <v>22</v>
      </c>
      <c r="N111" s="199" t="s">
        <v>48</v>
      </c>
      <c r="O111" s="41"/>
      <c r="P111" s="200">
        <f t="shared" si="21"/>
        <v>0</v>
      </c>
      <c r="Q111" s="200">
        <v>0</v>
      </c>
      <c r="R111" s="200">
        <f t="shared" si="22"/>
        <v>0</v>
      </c>
      <c r="S111" s="200">
        <v>0</v>
      </c>
      <c r="T111" s="201">
        <f t="shared" si="23"/>
        <v>0</v>
      </c>
      <c r="AR111" s="23" t="s">
        <v>254</v>
      </c>
      <c r="AT111" s="23" t="s">
        <v>170</v>
      </c>
      <c r="AU111" s="23" t="s">
        <v>86</v>
      </c>
      <c r="AY111" s="23" t="s">
        <v>168</v>
      </c>
      <c r="BE111" s="202">
        <f t="shared" si="24"/>
        <v>0</v>
      </c>
      <c r="BF111" s="202">
        <f t="shared" si="25"/>
        <v>0</v>
      </c>
      <c r="BG111" s="202">
        <f t="shared" si="26"/>
        <v>0</v>
      </c>
      <c r="BH111" s="202">
        <f t="shared" si="27"/>
        <v>0</v>
      </c>
      <c r="BI111" s="202">
        <f t="shared" si="28"/>
        <v>0</v>
      </c>
      <c r="BJ111" s="23" t="s">
        <v>24</v>
      </c>
      <c r="BK111" s="202">
        <f t="shared" si="29"/>
        <v>0</v>
      </c>
      <c r="BL111" s="23" t="s">
        <v>254</v>
      </c>
      <c r="BM111" s="23" t="s">
        <v>2097</v>
      </c>
    </row>
    <row r="112" spans="2:65" s="1" customFormat="1" ht="16.5" customHeight="1">
      <c r="B112" s="40"/>
      <c r="C112" s="238" t="s">
        <v>301</v>
      </c>
      <c r="D112" s="238" t="s">
        <v>270</v>
      </c>
      <c r="E112" s="239" t="s">
        <v>2098</v>
      </c>
      <c r="F112" s="240" t="s">
        <v>2099</v>
      </c>
      <c r="G112" s="241" t="s">
        <v>294</v>
      </c>
      <c r="H112" s="242">
        <v>540</v>
      </c>
      <c r="I112" s="243"/>
      <c r="J112" s="244">
        <f t="shared" si="20"/>
        <v>0</v>
      </c>
      <c r="K112" s="240" t="s">
        <v>174</v>
      </c>
      <c r="L112" s="245"/>
      <c r="M112" s="246" t="s">
        <v>22</v>
      </c>
      <c r="N112" s="247" t="s">
        <v>48</v>
      </c>
      <c r="O112" s="41"/>
      <c r="P112" s="200">
        <f t="shared" si="21"/>
        <v>0</v>
      </c>
      <c r="Q112" s="200">
        <v>0.000634</v>
      </c>
      <c r="R112" s="200">
        <f t="shared" si="22"/>
        <v>0.34236</v>
      </c>
      <c r="S112" s="200">
        <v>0</v>
      </c>
      <c r="T112" s="201">
        <f t="shared" si="23"/>
        <v>0</v>
      </c>
      <c r="AR112" s="23" t="s">
        <v>342</v>
      </c>
      <c r="AT112" s="23" t="s">
        <v>270</v>
      </c>
      <c r="AU112" s="23" t="s">
        <v>86</v>
      </c>
      <c r="AY112" s="23" t="s">
        <v>168</v>
      </c>
      <c r="BE112" s="202">
        <f t="shared" si="24"/>
        <v>0</v>
      </c>
      <c r="BF112" s="202">
        <f t="shared" si="25"/>
        <v>0</v>
      </c>
      <c r="BG112" s="202">
        <f t="shared" si="26"/>
        <v>0</v>
      </c>
      <c r="BH112" s="202">
        <f t="shared" si="27"/>
        <v>0</v>
      </c>
      <c r="BI112" s="202">
        <f t="shared" si="28"/>
        <v>0</v>
      </c>
      <c r="BJ112" s="23" t="s">
        <v>24</v>
      </c>
      <c r="BK112" s="202">
        <f t="shared" si="29"/>
        <v>0</v>
      </c>
      <c r="BL112" s="23" t="s">
        <v>254</v>
      </c>
      <c r="BM112" s="23" t="s">
        <v>2100</v>
      </c>
    </row>
    <row r="113" spans="2:47" s="1" customFormat="1" ht="27">
      <c r="B113" s="40"/>
      <c r="C113" s="62"/>
      <c r="D113" s="203" t="s">
        <v>789</v>
      </c>
      <c r="E113" s="62"/>
      <c r="F113" s="204" t="s">
        <v>2101</v>
      </c>
      <c r="G113" s="62"/>
      <c r="H113" s="62"/>
      <c r="I113" s="162"/>
      <c r="J113" s="62"/>
      <c r="K113" s="62"/>
      <c r="L113" s="60"/>
      <c r="M113" s="205"/>
      <c r="N113" s="41"/>
      <c r="O113" s="41"/>
      <c r="P113" s="41"/>
      <c r="Q113" s="41"/>
      <c r="R113" s="41"/>
      <c r="S113" s="41"/>
      <c r="T113" s="77"/>
      <c r="AT113" s="23" t="s">
        <v>789</v>
      </c>
      <c r="AU113" s="23" t="s">
        <v>86</v>
      </c>
    </row>
    <row r="114" spans="2:65" s="1" customFormat="1" ht="16.5" customHeight="1">
      <c r="B114" s="40"/>
      <c r="C114" s="191" t="s">
        <v>305</v>
      </c>
      <c r="D114" s="191" t="s">
        <v>170</v>
      </c>
      <c r="E114" s="192" t="s">
        <v>2102</v>
      </c>
      <c r="F114" s="193" t="s">
        <v>2103</v>
      </c>
      <c r="G114" s="194" t="s">
        <v>294</v>
      </c>
      <c r="H114" s="195">
        <v>170</v>
      </c>
      <c r="I114" s="196"/>
      <c r="J114" s="197">
        <f>ROUND(I114*H114,2)</f>
        <v>0</v>
      </c>
      <c r="K114" s="193" t="s">
        <v>22</v>
      </c>
      <c r="L114" s="60"/>
      <c r="M114" s="198" t="s">
        <v>22</v>
      </c>
      <c r="N114" s="199" t="s">
        <v>48</v>
      </c>
      <c r="O114" s="41"/>
      <c r="P114" s="200">
        <f>O114*H114</f>
        <v>0</v>
      </c>
      <c r="Q114" s="200">
        <v>0</v>
      </c>
      <c r="R114" s="200">
        <f>Q114*H114</f>
        <v>0</v>
      </c>
      <c r="S114" s="200">
        <v>0</v>
      </c>
      <c r="T114" s="201">
        <f>S114*H114</f>
        <v>0</v>
      </c>
      <c r="AR114" s="23" t="s">
        <v>254</v>
      </c>
      <c r="AT114" s="23" t="s">
        <v>170</v>
      </c>
      <c r="AU114" s="23" t="s">
        <v>86</v>
      </c>
      <c r="AY114" s="23" t="s">
        <v>168</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254</v>
      </c>
      <c r="BM114" s="23" t="s">
        <v>2104</v>
      </c>
    </row>
    <row r="115" spans="2:65" s="1" customFormat="1" ht="16.5" customHeight="1">
      <c r="B115" s="40"/>
      <c r="C115" s="238" t="s">
        <v>311</v>
      </c>
      <c r="D115" s="238" t="s">
        <v>270</v>
      </c>
      <c r="E115" s="239" t="s">
        <v>2105</v>
      </c>
      <c r="F115" s="240" t="s">
        <v>2106</v>
      </c>
      <c r="G115" s="241" t="s">
        <v>294</v>
      </c>
      <c r="H115" s="242">
        <v>170</v>
      </c>
      <c r="I115" s="243"/>
      <c r="J115" s="244">
        <f>ROUND(I115*H115,2)</f>
        <v>0</v>
      </c>
      <c r="K115" s="240" t="s">
        <v>174</v>
      </c>
      <c r="L115" s="245"/>
      <c r="M115" s="246" t="s">
        <v>22</v>
      </c>
      <c r="N115" s="247" t="s">
        <v>48</v>
      </c>
      <c r="O115" s="41"/>
      <c r="P115" s="200">
        <f>O115*H115</f>
        <v>0</v>
      </c>
      <c r="Q115" s="200">
        <v>0.000117</v>
      </c>
      <c r="R115" s="200">
        <f>Q115*H115</f>
        <v>0.019889999999999998</v>
      </c>
      <c r="S115" s="200">
        <v>0</v>
      </c>
      <c r="T115" s="201">
        <f>S115*H115</f>
        <v>0</v>
      </c>
      <c r="AR115" s="23" t="s">
        <v>342</v>
      </c>
      <c r="AT115" s="23" t="s">
        <v>270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254</v>
      </c>
      <c r="BM115" s="23" t="s">
        <v>2107</v>
      </c>
    </row>
    <row r="116" spans="2:47" s="1" customFormat="1" ht="27">
      <c r="B116" s="40"/>
      <c r="C116" s="62"/>
      <c r="D116" s="203" t="s">
        <v>789</v>
      </c>
      <c r="E116" s="62"/>
      <c r="F116" s="204" t="s">
        <v>2108</v>
      </c>
      <c r="G116" s="62"/>
      <c r="H116" s="62"/>
      <c r="I116" s="162"/>
      <c r="J116" s="62"/>
      <c r="K116" s="62"/>
      <c r="L116" s="60"/>
      <c r="M116" s="205"/>
      <c r="N116" s="41"/>
      <c r="O116" s="41"/>
      <c r="P116" s="41"/>
      <c r="Q116" s="41"/>
      <c r="R116" s="41"/>
      <c r="S116" s="41"/>
      <c r="T116" s="77"/>
      <c r="AT116" s="23" t="s">
        <v>789</v>
      </c>
      <c r="AU116" s="23" t="s">
        <v>86</v>
      </c>
    </row>
    <row r="117" spans="2:65" s="1" customFormat="1" ht="16.5" customHeight="1">
      <c r="B117" s="40"/>
      <c r="C117" s="191" t="s">
        <v>317</v>
      </c>
      <c r="D117" s="191" t="s">
        <v>170</v>
      </c>
      <c r="E117" s="192" t="s">
        <v>2109</v>
      </c>
      <c r="F117" s="193" t="s">
        <v>2110</v>
      </c>
      <c r="G117" s="194" t="s">
        <v>396</v>
      </c>
      <c r="H117" s="195">
        <v>15</v>
      </c>
      <c r="I117" s="196"/>
      <c r="J117" s="197">
        <f>ROUND(I117*H117,2)</f>
        <v>0</v>
      </c>
      <c r="K117" s="193" t="s">
        <v>22</v>
      </c>
      <c r="L117" s="60"/>
      <c r="M117" s="198" t="s">
        <v>22</v>
      </c>
      <c r="N117" s="199" t="s">
        <v>48</v>
      </c>
      <c r="O117" s="41"/>
      <c r="P117" s="200">
        <f>O117*H117</f>
        <v>0</v>
      </c>
      <c r="Q117" s="200">
        <v>0</v>
      </c>
      <c r="R117" s="200">
        <f>Q117*H117</f>
        <v>0</v>
      </c>
      <c r="S117" s="200">
        <v>0</v>
      </c>
      <c r="T117" s="201">
        <f>S117*H117</f>
        <v>0</v>
      </c>
      <c r="AR117" s="23" t="s">
        <v>254</v>
      </c>
      <c r="AT117" s="23" t="s">
        <v>170</v>
      </c>
      <c r="AU117" s="23" t="s">
        <v>86</v>
      </c>
      <c r="AY117" s="23" t="s">
        <v>168</v>
      </c>
      <c r="BE117" s="202">
        <f>IF(N117="základní",J117,0)</f>
        <v>0</v>
      </c>
      <c r="BF117" s="202">
        <f>IF(N117="snížená",J117,0)</f>
        <v>0</v>
      </c>
      <c r="BG117" s="202">
        <f>IF(N117="zákl. přenesená",J117,0)</f>
        <v>0</v>
      </c>
      <c r="BH117" s="202">
        <f>IF(N117="sníž. přenesená",J117,0)</f>
        <v>0</v>
      </c>
      <c r="BI117" s="202">
        <f>IF(N117="nulová",J117,0)</f>
        <v>0</v>
      </c>
      <c r="BJ117" s="23" t="s">
        <v>24</v>
      </c>
      <c r="BK117" s="202">
        <f>ROUND(I117*H117,2)</f>
        <v>0</v>
      </c>
      <c r="BL117" s="23" t="s">
        <v>254</v>
      </c>
      <c r="BM117" s="23" t="s">
        <v>2111</v>
      </c>
    </row>
    <row r="118" spans="2:65" s="1" customFormat="1" ht="16.5" customHeight="1">
      <c r="B118" s="40"/>
      <c r="C118" s="238" t="s">
        <v>323</v>
      </c>
      <c r="D118" s="238" t="s">
        <v>270</v>
      </c>
      <c r="E118" s="239" t="s">
        <v>2112</v>
      </c>
      <c r="F118" s="240" t="s">
        <v>2113</v>
      </c>
      <c r="G118" s="241" t="s">
        <v>396</v>
      </c>
      <c r="H118" s="242">
        <v>15</v>
      </c>
      <c r="I118" s="243"/>
      <c r="J118" s="244">
        <f>ROUND(I118*H118,2)</f>
        <v>0</v>
      </c>
      <c r="K118" s="240" t="s">
        <v>22</v>
      </c>
      <c r="L118" s="245"/>
      <c r="M118" s="246" t="s">
        <v>22</v>
      </c>
      <c r="N118" s="247" t="s">
        <v>48</v>
      </c>
      <c r="O118" s="41"/>
      <c r="P118" s="200">
        <f>O118*H118</f>
        <v>0</v>
      </c>
      <c r="Q118" s="200">
        <v>0.0038</v>
      </c>
      <c r="R118" s="200">
        <f>Q118*H118</f>
        <v>0.057</v>
      </c>
      <c r="S118" s="200">
        <v>0</v>
      </c>
      <c r="T118" s="201">
        <f>S118*H118</f>
        <v>0</v>
      </c>
      <c r="AR118" s="23" t="s">
        <v>342</v>
      </c>
      <c r="AT118" s="23" t="s">
        <v>270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254</v>
      </c>
      <c r="BM118" s="23" t="s">
        <v>2114</v>
      </c>
    </row>
    <row r="119" spans="2:63" s="10" customFormat="1" ht="29.85" customHeight="1">
      <c r="B119" s="175"/>
      <c r="C119" s="176"/>
      <c r="D119" s="177" t="s">
        <v>76</v>
      </c>
      <c r="E119" s="189" t="s">
        <v>2115</v>
      </c>
      <c r="F119" s="189" t="s">
        <v>2116</v>
      </c>
      <c r="G119" s="176"/>
      <c r="H119" s="176"/>
      <c r="I119" s="179"/>
      <c r="J119" s="190">
        <f>BK119</f>
        <v>0</v>
      </c>
      <c r="K119" s="176"/>
      <c r="L119" s="181"/>
      <c r="M119" s="182"/>
      <c r="N119" s="183"/>
      <c r="O119" s="183"/>
      <c r="P119" s="184">
        <f>SUM(P120:P134)</f>
        <v>0</v>
      </c>
      <c r="Q119" s="183"/>
      <c r="R119" s="184">
        <f>SUM(R120:R134)</f>
        <v>6.8619</v>
      </c>
      <c r="S119" s="183"/>
      <c r="T119" s="185">
        <f>SUM(T120:T134)</f>
        <v>0</v>
      </c>
      <c r="AR119" s="186" t="s">
        <v>86</v>
      </c>
      <c r="AT119" s="187" t="s">
        <v>76</v>
      </c>
      <c r="AU119" s="187" t="s">
        <v>24</v>
      </c>
      <c r="AY119" s="186" t="s">
        <v>168</v>
      </c>
      <c r="BK119" s="188">
        <f>SUM(BK120:BK134)</f>
        <v>0</v>
      </c>
    </row>
    <row r="120" spans="2:65" s="1" customFormat="1" ht="16.5" customHeight="1">
      <c r="B120" s="40"/>
      <c r="C120" s="191" t="s">
        <v>330</v>
      </c>
      <c r="D120" s="191" t="s">
        <v>170</v>
      </c>
      <c r="E120" s="192" t="s">
        <v>2117</v>
      </c>
      <c r="F120" s="193" t="s">
        <v>2118</v>
      </c>
      <c r="G120" s="194" t="s">
        <v>2119</v>
      </c>
      <c r="H120" s="195">
        <v>0.47</v>
      </c>
      <c r="I120" s="196"/>
      <c r="J120" s="197">
        <f aca="true" t="shared" si="30" ref="J120:J134">ROUND(I120*H120,2)</f>
        <v>0</v>
      </c>
      <c r="K120" s="193" t="s">
        <v>22</v>
      </c>
      <c r="L120" s="60"/>
      <c r="M120" s="198" t="s">
        <v>22</v>
      </c>
      <c r="N120" s="199" t="s">
        <v>48</v>
      </c>
      <c r="O120" s="41"/>
      <c r="P120" s="200">
        <f aca="true" t="shared" si="31" ref="P120:P134">O120*H120</f>
        <v>0</v>
      </c>
      <c r="Q120" s="200">
        <v>0</v>
      </c>
      <c r="R120" s="200">
        <f aca="true" t="shared" si="32" ref="R120:R134">Q120*H120</f>
        <v>0</v>
      </c>
      <c r="S120" s="200">
        <v>0</v>
      </c>
      <c r="T120" s="201">
        <f aca="true" t="shared" si="33" ref="T120:T134">S120*H120</f>
        <v>0</v>
      </c>
      <c r="AR120" s="23" t="s">
        <v>254</v>
      </c>
      <c r="AT120" s="23" t="s">
        <v>170</v>
      </c>
      <c r="AU120" s="23" t="s">
        <v>86</v>
      </c>
      <c r="AY120" s="23" t="s">
        <v>168</v>
      </c>
      <c r="BE120" s="202">
        <f aca="true" t="shared" si="34" ref="BE120:BE134">IF(N120="základní",J120,0)</f>
        <v>0</v>
      </c>
      <c r="BF120" s="202">
        <f aca="true" t="shared" si="35" ref="BF120:BF134">IF(N120="snížená",J120,0)</f>
        <v>0</v>
      </c>
      <c r="BG120" s="202">
        <f aca="true" t="shared" si="36" ref="BG120:BG134">IF(N120="zákl. přenesená",J120,0)</f>
        <v>0</v>
      </c>
      <c r="BH120" s="202">
        <f aca="true" t="shared" si="37" ref="BH120:BH134">IF(N120="sníž. přenesená",J120,0)</f>
        <v>0</v>
      </c>
      <c r="BI120" s="202">
        <f aca="true" t="shared" si="38" ref="BI120:BI134">IF(N120="nulová",J120,0)</f>
        <v>0</v>
      </c>
      <c r="BJ120" s="23" t="s">
        <v>24</v>
      </c>
      <c r="BK120" s="202">
        <f aca="true" t="shared" si="39" ref="BK120:BK134">ROUND(I120*H120,2)</f>
        <v>0</v>
      </c>
      <c r="BL120" s="23" t="s">
        <v>254</v>
      </c>
      <c r="BM120" s="23" t="s">
        <v>2120</v>
      </c>
    </row>
    <row r="121" spans="2:65" s="1" customFormat="1" ht="16.5" customHeight="1">
      <c r="B121" s="40"/>
      <c r="C121" s="191" t="s">
        <v>334</v>
      </c>
      <c r="D121" s="191" t="s">
        <v>170</v>
      </c>
      <c r="E121" s="192" t="s">
        <v>2121</v>
      </c>
      <c r="F121" s="193" t="s">
        <v>2122</v>
      </c>
      <c r="G121" s="194" t="s">
        <v>396</v>
      </c>
      <c r="H121" s="195">
        <v>15</v>
      </c>
      <c r="I121" s="196"/>
      <c r="J121" s="197">
        <f t="shared" si="30"/>
        <v>0</v>
      </c>
      <c r="K121" s="193" t="s">
        <v>22</v>
      </c>
      <c r="L121" s="60"/>
      <c r="M121" s="198" t="s">
        <v>22</v>
      </c>
      <c r="N121" s="199" t="s">
        <v>48</v>
      </c>
      <c r="O121" s="41"/>
      <c r="P121" s="200">
        <f t="shared" si="31"/>
        <v>0</v>
      </c>
      <c r="Q121" s="200">
        <v>0</v>
      </c>
      <c r="R121" s="200">
        <f t="shared" si="32"/>
        <v>0</v>
      </c>
      <c r="S121" s="200">
        <v>0</v>
      </c>
      <c r="T121" s="201">
        <f t="shared" si="33"/>
        <v>0</v>
      </c>
      <c r="AR121" s="23" t="s">
        <v>254</v>
      </c>
      <c r="AT121" s="23" t="s">
        <v>170</v>
      </c>
      <c r="AU121" s="23" t="s">
        <v>86</v>
      </c>
      <c r="AY121" s="23" t="s">
        <v>168</v>
      </c>
      <c r="BE121" s="202">
        <f t="shared" si="34"/>
        <v>0</v>
      </c>
      <c r="BF121" s="202">
        <f t="shared" si="35"/>
        <v>0</v>
      </c>
      <c r="BG121" s="202">
        <f t="shared" si="36"/>
        <v>0</v>
      </c>
      <c r="BH121" s="202">
        <f t="shared" si="37"/>
        <v>0</v>
      </c>
      <c r="BI121" s="202">
        <f t="shared" si="38"/>
        <v>0</v>
      </c>
      <c r="BJ121" s="23" t="s">
        <v>24</v>
      </c>
      <c r="BK121" s="202">
        <f t="shared" si="39"/>
        <v>0</v>
      </c>
      <c r="BL121" s="23" t="s">
        <v>254</v>
      </c>
      <c r="BM121" s="23" t="s">
        <v>2123</v>
      </c>
    </row>
    <row r="122" spans="2:65" s="1" customFormat="1" ht="16.5" customHeight="1">
      <c r="B122" s="40"/>
      <c r="C122" s="238" t="s">
        <v>342</v>
      </c>
      <c r="D122" s="238" t="s">
        <v>270</v>
      </c>
      <c r="E122" s="239" t="s">
        <v>2124</v>
      </c>
      <c r="F122" s="240" t="s">
        <v>2034</v>
      </c>
      <c r="G122" s="241" t="s">
        <v>396</v>
      </c>
      <c r="H122" s="242">
        <v>15</v>
      </c>
      <c r="I122" s="243"/>
      <c r="J122" s="244">
        <f t="shared" si="30"/>
        <v>0</v>
      </c>
      <c r="K122" s="240" t="s">
        <v>22</v>
      </c>
      <c r="L122" s="245"/>
      <c r="M122" s="246" t="s">
        <v>22</v>
      </c>
      <c r="N122" s="247" t="s">
        <v>48</v>
      </c>
      <c r="O122" s="41"/>
      <c r="P122" s="200">
        <f t="shared" si="31"/>
        <v>0</v>
      </c>
      <c r="Q122" s="200">
        <v>0.0002</v>
      </c>
      <c r="R122" s="200">
        <f t="shared" si="32"/>
        <v>0.003</v>
      </c>
      <c r="S122" s="200">
        <v>0</v>
      </c>
      <c r="T122" s="201">
        <f t="shared" si="33"/>
        <v>0</v>
      </c>
      <c r="AR122" s="23" t="s">
        <v>342</v>
      </c>
      <c r="AT122" s="23" t="s">
        <v>270</v>
      </c>
      <c r="AU122" s="23" t="s">
        <v>86</v>
      </c>
      <c r="AY122" s="23" t="s">
        <v>168</v>
      </c>
      <c r="BE122" s="202">
        <f t="shared" si="34"/>
        <v>0</v>
      </c>
      <c r="BF122" s="202">
        <f t="shared" si="35"/>
        <v>0</v>
      </c>
      <c r="BG122" s="202">
        <f t="shared" si="36"/>
        <v>0</v>
      </c>
      <c r="BH122" s="202">
        <f t="shared" si="37"/>
        <v>0</v>
      </c>
      <c r="BI122" s="202">
        <f t="shared" si="38"/>
        <v>0</v>
      </c>
      <c r="BJ122" s="23" t="s">
        <v>24</v>
      </c>
      <c r="BK122" s="202">
        <f t="shared" si="39"/>
        <v>0</v>
      </c>
      <c r="BL122" s="23" t="s">
        <v>254</v>
      </c>
      <c r="BM122" s="23" t="s">
        <v>2125</v>
      </c>
    </row>
    <row r="123" spans="2:65" s="1" customFormat="1" ht="16.5" customHeight="1">
      <c r="B123" s="40"/>
      <c r="C123" s="191" t="s">
        <v>347</v>
      </c>
      <c r="D123" s="191" t="s">
        <v>170</v>
      </c>
      <c r="E123" s="192" t="s">
        <v>2126</v>
      </c>
      <c r="F123" s="193" t="s">
        <v>2127</v>
      </c>
      <c r="G123" s="194" t="s">
        <v>396</v>
      </c>
      <c r="H123" s="195">
        <v>15</v>
      </c>
      <c r="I123" s="196"/>
      <c r="J123" s="197">
        <f t="shared" si="30"/>
        <v>0</v>
      </c>
      <c r="K123" s="193" t="s">
        <v>22</v>
      </c>
      <c r="L123" s="60"/>
      <c r="M123" s="198" t="s">
        <v>22</v>
      </c>
      <c r="N123" s="199" t="s">
        <v>48</v>
      </c>
      <c r="O123" s="41"/>
      <c r="P123" s="200">
        <f t="shared" si="31"/>
        <v>0</v>
      </c>
      <c r="Q123" s="200">
        <v>0</v>
      </c>
      <c r="R123" s="200">
        <f t="shared" si="32"/>
        <v>0</v>
      </c>
      <c r="S123" s="200">
        <v>0</v>
      </c>
      <c r="T123" s="201">
        <f t="shared" si="33"/>
        <v>0</v>
      </c>
      <c r="AR123" s="23" t="s">
        <v>254</v>
      </c>
      <c r="AT123" s="23" t="s">
        <v>170</v>
      </c>
      <c r="AU123" s="23" t="s">
        <v>86</v>
      </c>
      <c r="AY123" s="23" t="s">
        <v>168</v>
      </c>
      <c r="BE123" s="202">
        <f t="shared" si="34"/>
        <v>0</v>
      </c>
      <c r="BF123" s="202">
        <f t="shared" si="35"/>
        <v>0</v>
      </c>
      <c r="BG123" s="202">
        <f t="shared" si="36"/>
        <v>0</v>
      </c>
      <c r="BH123" s="202">
        <f t="shared" si="37"/>
        <v>0</v>
      </c>
      <c r="BI123" s="202">
        <f t="shared" si="38"/>
        <v>0</v>
      </c>
      <c r="BJ123" s="23" t="s">
        <v>24</v>
      </c>
      <c r="BK123" s="202">
        <f t="shared" si="39"/>
        <v>0</v>
      </c>
      <c r="BL123" s="23" t="s">
        <v>254</v>
      </c>
      <c r="BM123" s="23" t="s">
        <v>2128</v>
      </c>
    </row>
    <row r="124" spans="2:65" s="1" customFormat="1" ht="16.5" customHeight="1">
      <c r="B124" s="40"/>
      <c r="C124" s="191" t="s">
        <v>352</v>
      </c>
      <c r="D124" s="191" t="s">
        <v>170</v>
      </c>
      <c r="E124" s="192" t="s">
        <v>2129</v>
      </c>
      <c r="F124" s="193" t="s">
        <v>2130</v>
      </c>
      <c r="G124" s="194" t="s">
        <v>396</v>
      </c>
      <c r="H124" s="195">
        <v>15</v>
      </c>
      <c r="I124" s="196"/>
      <c r="J124" s="197">
        <f t="shared" si="30"/>
        <v>0</v>
      </c>
      <c r="K124" s="193" t="s">
        <v>22</v>
      </c>
      <c r="L124" s="60"/>
      <c r="M124" s="198" t="s">
        <v>22</v>
      </c>
      <c r="N124" s="199" t="s">
        <v>48</v>
      </c>
      <c r="O124" s="41"/>
      <c r="P124" s="200">
        <f t="shared" si="31"/>
        <v>0</v>
      </c>
      <c r="Q124" s="200">
        <v>0</v>
      </c>
      <c r="R124" s="200">
        <f t="shared" si="32"/>
        <v>0</v>
      </c>
      <c r="S124" s="200">
        <v>0</v>
      </c>
      <c r="T124" s="201">
        <f t="shared" si="33"/>
        <v>0</v>
      </c>
      <c r="AR124" s="23" t="s">
        <v>254</v>
      </c>
      <c r="AT124" s="23" t="s">
        <v>170</v>
      </c>
      <c r="AU124" s="23" t="s">
        <v>86</v>
      </c>
      <c r="AY124" s="23" t="s">
        <v>168</v>
      </c>
      <c r="BE124" s="202">
        <f t="shared" si="34"/>
        <v>0</v>
      </c>
      <c r="BF124" s="202">
        <f t="shared" si="35"/>
        <v>0</v>
      </c>
      <c r="BG124" s="202">
        <f t="shared" si="36"/>
        <v>0</v>
      </c>
      <c r="BH124" s="202">
        <f t="shared" si="37"/>
        <v>0</v>
      </c>
      <c r="BI124" s="202">
        <f t="shared" si="38"/>
        <v>0</v>
      </c>
      <c r="BJ124" s="23" t="s">
        <v>24</v>
      </c>
      <c r="BK124" s="202">
        <f t="shared" si="39"/>
        <v>0</v>
      </c>
      <c r="BL124" s="23" t="s">
        <v>254</v>
      </c>
      <c r="BM124" s="23" t="s">
        <v>2131</v>
      </c>
    </row>
    <row r="125" spans="2:65" s="1" customFormat="1" ht="16.5" customHeight="1">
      <c r="B125" s="40"/>
      <c r="C125" s="191" t="s">
        <v>358</v>
      </c>
      <c r="D125" s="191" t="s">
        <v>170</v>
      </c>
      <c r="E125" s="192" t="s">
        <v>2132</v>
      </c>
      <c r="F125" s="193" t="s">
        <v>2133</v>
      </c>
      <c r="G125" s="194" t="s">
        <v>294</v>
      </c>
      <c r="H125" s="195">
        <v>445</v>
      </c>
      <c r="I125" s="196"/>
      <c r="J125" s="197">
        <f t="shared" si="30"/>
        <v>0</v>
      </c>
      <c r="K125" s="193" t="s">
        <v>22</v>
      </c>
      <c r="L125" s="60"/>
      <c r="M125" s="198" t="s">
        <v>22</v>
      </c>
      <c r="N125" s="199" t="s">
        <v>48</v>
      </c>
      <c r="O125" s="41"/>
      <c r="P125" s="200">
        <f t="shared" si="31"/>
        <v>0</v>
      </c>
      <c r="Q125" s="200">
        <v>0</v>
      </c>
      <c r="R125" s="200">
        <f t="shared" si="32"/>
        <v>0</v>
      </c>
      <c r="S125" s="200">
        <v>0</v>
      </c>
      <c r="T125" s="201">
        <f t="shared" si="33"/>
        <v>0</v>
      </c>
      <c r="AR125" s="23" t="s">
        <v>254</v>
      </c>
      <c r="AT125" s="23" t="s">
        <v>170</v>
      </c>
      <c r="AU125" s="23" t="s">
        <v>86</v>
      </c>
      <c r="AY125" s="23" t="s">
        <v>168</v>
      </c>
      <c r="BE125" s="202">
        <f t="shared" si="34"/>
        <v>0</v>
      </c>
      <c r="BF125" s="202">
        <f t="shared" si="35"/>
        <v>0</v>
      </c>
      <c r="BG125" s="202">
        <f t="shared" si="36"/>
        <v>0</v>
      </c>
      <c r="BH125" s="202">
        <f t="shared" si="37"/>
        <v>0</v>
      </c>
      <c r="BI125" s="202">
        <f t="shared" si="38"/>
        <v>0</v>
      </c>
      <c r="BJ125" s="23" t="s">
        <v>24</v>
      </c>
      <c r="BK125" s="202">
        <f t="shared" si="39"/>
        <v>0</v>
      </c>
      <c r="BL125" s="23" t="s">
        <v>254</v>
      </c>
      <c r="BM125" s="23" t="s">
        <v>2134</v>
      </c>
    </row>
    <row r="126" spans="2:65" s="1" customFormat="1" ht="16.5" customHeight="1">
      <c r="B126" s="40"/>
      <c r="C126" s="191" t="s">
        <v>315</v>
      </c>
      <c r="D126" s="191" t="s">
        <v>170</v>
      </c>
      <c r="E126" s="192" t="s">
        <v>2135</v>
      </c>
      <c r="F126" s="193" t="s">
        <v>2136</v>
      </c>
      <c r="G126" s="194" t="s">
        <v>294</v>
      </c>
      <c r="H126" s="195">
        <v>25</v>
      </c>
      <c r="I126" s="196"/>
      <c r="J126" s="197">
        <f t="shared" si="30"/>
        <v>0</v>
      </c>
      <c r="K126" s="193" t="s">
        <v>22</v>
      </c>
      <c r="L126" s="60"/>
      <c r="M126" s="198" t="s">
        <v>22</v>
      </c>
      <c r="N126" s="199" t="s">
        <v>48</v>
      </c>
      <c r="O126" s="41"/>
      <c r="P126" s="200">
        <f t="shared" si="31"/>
        <v>0</v>
      </c>
      <c r="Q126" s="200">
        <v>0</v>
      </c>
      <c r="R126" s="200">
        <f t="shared" si="32"/>
        <v>0</v>
      </c>
      <c r="S126" s="200">
        <v>0</v>
      </c>
      <c r="T126" s="201">
        <f t="shared" si="33"/>
        <v>0</v>
      </c>
      <c r="AR126" s="23" t="s">
        <v>254</v>
      </c>
      <c r="AT126" s="23" t="s">
        <v>170</v>
      </c>
      <c r="AU126" s="23" t="s">
        <v>86</v>
      </c>
      <c r="AY126" s="23" t="s">
        <v>168</v>
      </c>
      <c r="BE126" s="202">
        <f t="shared" si="34"/>
        <v>0</v>
      </c>
      <c r="BF126" s="202">
        <f t="shared" si="35"/>
        <v>0</v>
      </c>
      <c r="BG126" s="202">
        <f t="shared" si="36"/>
        <v>0</v>
      </c>
      <c r="BH126" s="202">
        <f t="shared" si="37"/>
        <v>0</v>
      </c>
      <c r="BI126" s="202">
        <f t="shared" si="38"/>
        <v>0</v>
      </c>
      <c r="BJ126" s="23" t="s">
        <v>24</v>
      </c>
      <c r="BK126" s="202">
        <f t="shared" si="39"/>
        <v>0</v>
      </c>
      <c r="BL126" s="23" t="s">
        <v>254</v>
      </c>
      <c r="BM126" s="23" t="s">
        <v>2137</v>
      </c>
    </row>
    <row r="127" spans="2:65" s="1" customFormat="1" ht="16.5" customHeight="1">
      <c r="B127" s="40"/>
      <c r="C127" s="191" t="s">
        <v>367</v>
      </c>
      <c r="D127" s="191" t="s">
        <v>170</v>
      </c>
      <c r="E127" s="192" t="s">
        <v>2138</v>
      </c>
      <c r="F127" s="193" t="s">
        <v>2139</v>
      </c>
      <c r="G127" s="194" t="s">
        <v>294</v>
      </c>
      <c r="H127" s="195">
        <v>470</v>
      </c>
      <c r="I127" s="196"/>
      <c r="J127" s="197">
        <f t="shared" si="30"/>
        <v>0</v>
      </c>
      <c r="K127" s="193" t="s">
        <v>22</v>
      </c>
      <c r="L127" s="60"/>
      <c r="M127" s="198" t="s">
        <v>22</v>
      </c>
      <c r="N127" s="199" t="s">
        <v>48</v>
      </c>
      <c r="O127" s="41"/>
      <c r="P127" s="200">
        <f t="shared" si="31"/>
        <v>0</v>
      </c>
      <c r="Q127" s="200">
        <v>0</v>
      </c>
      <c r="R127" s="200">
        <f t="shared" si="32"/>
        <v>0</v>
      </c>
      <c r="S127" s="200">
        <v>0</v>
      </c>
      <c r="T127" s="201">
        <f t="shared" si="33"/>
        <v>0</v>
      </c>
      <c r="AR127" s="23" t="s">
        <v>254</v>
      </c>
      <c r="AT127" s="23" t="s">
        <v>170</v>
      </c>
      <c r="AU127" s="23" t="s">
        <v>86</v>
      </c>
      <c r="AY127" s="23" t="s">
        <v>168</v>
      </c>
      <c r="BE127" s="202">
        <f t="shared" si="34"/>
        <v>0</v>
      </c>
      <c r="BF127" s="202">
        <f t="shared" si="35"/>
        <v>0</v>
      </c>
      <c r="BG127" s="202">
        <f t="shared" si="36"/>
        <v>0</v>
      </c>
      <c r="BH127" s="202">
        <f t="shared" si="37"/>
        <v>0</v>
      </c>
      <c r="BI127" s="202">
        <f t="shared" si="38"/>
        <v>0</v>
      </c>
      <c r="BJ127" s="23" t="s">
        <v>24</v>
      </c>
      <c r="BK127" s="202">
        <f t="shared" si="39"/>
        <v>0</v>
      </c>
      <c r="BL127" s="23" t="s">
        <v>254</v>
      </c>
      <c r="BM127" s="23" t="s">
        <v>2140</v>
      </c>
    </row>
    <row r="128" spans="2:65" s="1" customFormat="1" ht="16.5" customHeight="1">
      <c r="B128" s="40"/>
      <c r="C128" s="238" t="s">
        <v>372</v>
      </c>
      <c r="D128" s="238" t="s">
        <v>270</v>
      </c>
      <c r="E128" s="239" t="s">
        <v>2141</v>
      </c>
      <c r="F128" s="240" t="s">
        <v>2142</v>
      </c>
      <c r="G128" s="241" t="s">
        <v>294</v>
      </c>
      <c r="H128" s="242">
        <v>470</v>
      </c>
      <c r="I128" s="243"/>
      <c r="J128" s="244">
        <f t="shared" si="30"/>
        <v>0</v>
      </c>
      <c r="K128" s="240" t="s">
        <v>22</v>
      </c>
      <c r="L128" s="245"/>
      <c r="M128" s="246" t="s">
        <v>22</v>
      </c>
      <c r="N128" s="247" t="s">
        <v>48</v>
      </c>
      <c r="O128" s="41"/>
      <c r="P128" s="200">
        <f t="shared" si="31"/>
        <v>0</v>
      </c>
      <c r="Q128" s="200">
        <v>0.00021</v>
      </c>
      <c r="R128" s="200">
        <f t="shared" si="32"/>
        <v>0.09870000000000001</v>
      </c>
      <c r="S128" s="200">
        <v>0</v>
      </c>
      <c r="T128" s="201">
        <f t="shared" si="33"/>
        <v>0</v>
      </c>
      <c r="AR128" s="23" t="s">
        <v>342</v>
      </c>
      <c r="AT128" s="23" t="s">
        <v>270</v>
      </c>
      <c r="AU128" s="23" t="s">
        <v>86</v>
      </c>
      <c r="AY128" s="23" t="s">
        <v>168</v>
      </c>
      <c r="BE128" s="202">
        <f t="shared" si="34"/>
        <v>0</v>
      </c>
      <c r="BF128" s="202">
        <f t="shared" si="35"/>
        <v>0</v>
      </c>
      <c r="BG128" s="202">
        <f t="shared" si="36"/>
        <v>0</v>
      </c>
      <c r="BH128" s="202">
        <f t="shared" si="37"/>
        <v>0</v>
      </c>
      <c r="BI128" s="202">
        <f t="shared" si="38"/>
        <v>0</v>
      </c>
      <c r="BJ128" s="23" t="s">
        <v>24</v>
      </c>
      <c r="BK128" s="202">
        <f t="shared" si="39"/>
        <v>0</v>
      </c>
      <c r="BL128" s="23" t="s">
        <v>254</v>
      </c>
      <c r="BM128" s="23" t="s">
        <v>2143</v>
      </c>
    </row>
    <row r="129" spans="2:65" s="1" customFormat="1" ht="16.5" customHeight="1">
      <c r="B129" s="40"/>
      <c r="C129" s="191" t="s">
        <v>378</v>
      </c>
      <c r="D129" s="191" t="s">
        <v>170</v>
      </c>
      <c r="E129" s="192" t="s">
        <v>2144</v>
      </c>
      <c r="F129" s="193" t="s">
        <v>2145</v>
      </c>
      <c r="G129" s="194" t="s">
        <v>294</v>
      </c>
      <c r="H129" s="195">
        <v>445</v>
      </c>
      <c r="I129" s="196"/>
      <c r="J129" s="197">
        <f t="shared" si="30"/>
        <v>0</v>
      </c>
      <c r="K129" s="193" t="s">
        <v>22</v>
      </c>
      <c r="L129" s="60"/>
      <c r="M129" s="198" t="s">
        <v>22</v>
      </c>
      <c r="N129" s="199" t="s">
        <v>48</v>
      </c>
      <c r="O129" s="41"/>
      <c r="P129" s="200">
        <f t="shared" si="31"/>
        <v>0</v>
      </c>
      <c r="Q129" s="200">
        <v>0</v>
      </c>
      <c r="R129" s="200">
        <f t="shared" si="32"/>
        <v>0</v>
      </c>
      <c r="S129" s="200">
        <v>0</v>
      </c>
      <c r="T129" s="201">
        <f t="shared" si="33"/>
        <v>0</v>
      </c>
      <c r="AR129" s="23" t="s">
        <v>254</v>
      </c>
      <c r="AT129" s="23" t="s">
        <v>170</v>
      </c>
      <c r="AU129" s="23" t="s">
        <v>86</v>
      </c>
      <c r="AY129" s="23" t="s">
        <v>168</v>
      </c>
      <c r="BE129" s="202">
        <f t="shared" si="34"/>
        <v>0</v>
      </c>
      <c r="BF129" s="202">
        <f t="shared" si="35"/>
        <v>0</v>
      </c>
      <c r="BG129" s="202">
        <f t="shared" si="36"/>
        <v>0</v>
      </c>
      <c r="BH129" s="202">
        <f t="shared" si="37"/>
        <v>0</v>
      </c>
      <c r="BI129" s="202">
        <f t="shared" si="38"/>
        <v>0</v>
      </c>
      <c r="BJ129" s="23" t="s">
        <v>24</v>
      </c>
      <c r="BK129" s="202">
        <f t="shared" si="39"/>
        <v>0</v>
      </c>
      <c r="BL129" s="23" t="s">
        <v>254</v>
      </c>
      <c r="BM129" s="23" t="s">
        <v>2146</v>
      </c>
    </row>
    <row r="130" spans="2:65" s="1" customFormat="1" ht="16.5" customHeight="1">
      <c r="B130" s="40"/>
      <c r="C130" s="191" t="s">
        <v>380</v>
      </c>
      <c r="D130" s="191" t="s">
        <v>170</v>
      </c>
      <c r="E130" s="192" t="s">
        <v>2147</v>
      </c>
      <c r="F130" s="193" t="s">
        <v>2148</v>
      </c>
      <c r="G130" s="194" t="s">
        <v>294</v>
      </c>
      <c r="H130" s="195">
        <v>25</v>
      </c>
      <c r="I130" s="196"/>
      <c r="J130" s="197">
        <f t="shared" si="30"/>
        <v>0</v>
      </c>
      <c r="K130" s="193" t="s">
        <v>22</v>
      </c>
      <c r="L130" s="60"/>
      <c r="M130" s="198" t="s">
        <v>22</v>
      </c>
      <c r="N130" s="199" t="s">
        <v>48</v>
      </c>
      <c r="O130" s="41"/>
      <c r="P130" s="200">
        <f t="shared" si="31"/>
        <v>0</v>
      </c>
      <c r="Q130" s="200">
        <v>0</v>
      </c>
      <c r="R130" s="200">
        <f t="shared" si="32"/>
        <v>0</v>
      </c>
      <c r="S130" s="200">
        <v>0</v>
      </c>
      <c r="T130" s="201">
        <f t="shared" si="33"/>
        <v>0</v>
      </c>
      <c r="AR130" s="23" t="s">
        <v>254</v>
      </c>
      <c r="AT130" s="23" t="s">
        <v>170</v>
      </c>
      <c r="AU130" s="23" t="s">
        <v>86</v>
      </c>
      <c r="AY130" s="23" t="s">
        <v>168</v>
      </c>
      <c r="BE130" s="202">
        <f t="shared" si="34"/>
        <v>0</v>
      </c>
      <c r="BF130" s="202">
        <f t="shared" si="35"/>
        <v>0</v>
      </c>
      <c r="BG130" s="202">
        <f t="shared" si="36"/>
        <v>0</v>
      </c>
      <c r="BH130" s="202">
        <f t="shared" si="37"/>
        <v>0</v>
      </c>
      <c r="BI130" s="202">
        <f t="shared" si="38"/>
        <v>0</v>
      </c>
      <c r="BJ130" s="23" t="s">
        <v>24</v>
      </c>
      <c r="BK130" s="202">
        <f t="shared" si="39"/>
        <v>0</v>
      </c>
      <c r="BL130" s="23" t="s">
        <v>254</v>
      </c>
      <c r="BM130" s="23" t="s">
        <v>2149</v>
      </c>
    </row>
    <row r="131" spans="2:65" s="1" customFormat="1" ht="16.5" customHeight="1">
      <c r="B131" s="40"/>
      <c r="C131" s="191" t="s">
        <v>385</v>
      </c>
      <c r="D131" s="191" t="s">
        <v>170</v>
      </c>
      <c r="E131" s="192" t="s">
        <v>2150</v>
      </c>
      <c r="F131" s="193" t="s">
        <v>2151</v>
      </c>
      <c r="G131" s="194" t="s">
        <v>198</v>
      </c>
      <c r="H131" s="195">
        <v>3</v>
      </c>
      <c r="I131" s="196"/>
      <c r="J131" s="197">
        <f t="shared" si="30"/>
        <v>0</v>
      </c>
      <c r="K131" s="193" t="s">
        <v>22</v>
      </c>
      <c r="L131" s="60"/>
      <c r="M131" s="198" t="s">
        <v>22</v>
      </c>
      <c r="N131" s="199" t="s">
        <v>48</v>
      </c>
      <c r="O131" s="41"/>
      <c r="P131" s="200">
        <f t="shared" si="31"/>
        <v>0</v>
      </c>
      <c r="Q131" s="200">
        <v>0</v>
      </c>
      <c r="R131" s="200">
        <f t="shared" si="32"/>
        <v>0</v>
      </c>
      <c r="S131" s="200">
        <v>0</v>
      </c>
      <c r="T131" s="201">
        <f t="shared" si="33"/>
        <v>0</v>
      </c>
      <c r="AR131" s="23" t="s">
        <v>254</v>
      </c>
      <c r="AT131" s="23" t="s">
        <v>170</v>
      </c>
      <c r="AU131" s="23" t="s">
        <v>86</v>
      </c>
      <c r="AY131" s="23" t="s">
        <v>168</v>
      </c>
      <c r="BE131" s="202">
        <f t="shared" si="34"/>
        <v>0</v>
      </c>
      <c r="BF131" s="202">
        <f t="shared" si="35"/>
        <v>0</v>
      </c>
      <c r="BG131" s="202">
        <f t="shared" si="36"/>
        <v>0</v>
      </c>
      <c r="BH131" s="202">
        <f t="shared" si="37"/>
        <v>0</v>
      </c>
      <c r="BI131" s="202">
        <f t="shared" si="38"/>
        <v>0</v>
      </c>
      <c r="BJ131" s="23" t="s">
        <v>24</v>
      </c>
      <c r="BK131" s="202">
        <f t="shared" si="39"/>
        <v>0</v>
      </c>
      <c r="BL131" s="23" t="s">
        <v>254</v>
      </c>
      <c r="BM131" s="23" t="s">
        <v>2152</v>
      </c>
    </row>
    <row r="132" spans="2:65" s="1" customFormat="1" ht="16.5" customHeight="1">
      <c r="B132" s="40"/>
      <c r="C132" s="238" t="s">
        <v>388</v>
      </c>
      <c r="D132" s="238" t="s">
        <v>270</v>
      </c>
      <c r="E132" s="239" t="s">
        <v>2153</v>
      </c>
      <c r="F132" s="240" t="s">
        <v>2154</v>
      </c>
      <c r="G132" s="241" t="s">
        <v>198</v>
      </c>
      <c r="H132" s="242">
        <v>3</v>
      </c>
      <c r="I132" s="243"/>
      <c r="J132" s="244">
        <f t="shared" si="30"/>
        <v>0</v>
      </c>
      <c r="K132" s="240" t="s">
        <v>174</v>
      </c>
      <c r="L132" s="245"/>
      <c r="M132" s="246" t="s">
        <v>22</v>
      </c>
      <c r="N132" s="247" t="s">
        <v>48</v>
      </c>
      <c r="O132" s="41"/>
      <c r="P132" s="200">
        <f t="shared" si="31"/>
        <v>0</v>
      </c>
      <c r="Q132" s="200">
        <v>2.234</v>
      </c>
      <c r="R132" s="200">
        <f t="shared" si="32"/>
        <v>6.702</v>
      </c>
      <c r="S132" s="200">
        <v>0</v>
      </c>
      <c r="T132" s="201">
        <f t="shared" si="33"/>
        <v>0</v>
      </c>
      <c r="AR132" s="23" t="s">
        <v>342</v>
      </c>
      <c r="AT132" s="23" t="s">
        <v>270</v>
      </c>
      <c r="AU132" s="23" t="s">
        <v>86</v>
      </c>
      <c r="AY132" s="23" t="s">
        <v>168</v>
      </c>
      <c r="BE132" s="202">
        <f t="shared" si="34"/>
        <v>0</v>
      </c>
      <c r="BF132" s="202">
        <f t="shared" si="35"/>
        <v>0</v>
      </c>
      <c r="BG132" s="202">
        <f t="shared" si="36"/>
        <v>0</v>
      </c>
      <c r="BH132" s="202">
        <f t="shared" si="37"/>
        <v>0</v>
      </c>
      <c r="BI132" s="202">
        <f t="shared" si="38"/>
        <v>0</v>
      </c>
      <c r="BJ132" s="23" t="s">
        <v>24</v>
      </c>
      <c r="BK132" s="202">
        <f t="shared" si="39"/>
        <v>0</v>
      </c>
      <c r="BL132" s="23" t="s">
        <v>254</v>
      </c>
      <c r="BM132" s="23" t="s">
        <v>2155</v>
      </c>
    </row>
    <row r="133" spans="2:65" s="1" customFormat="1" ht="16.5" customHeight="1">
      <c r="B133" s="40"/>
      <c r="C133" s="191" t="s">
        <v>393</v>
      </c>
      <c r="D133" s="191" t="s">
        <v>170</v>
      </c>
      <c r="E133" s="192" t="s">
        <v>2156</v>
      </c>
      <c r="F133" s="193" t="s">
        <v>2157</v>
      </c>
      <c r="G133" s="194" t="s">
        <v>396</v>
      </c>
      <c r="H133" s="195">
        <v>15</v>
      </c>
      <c r="I133" s="196"/>
      <c r="J133" s="197">
        <f t="shared" si="30"/>
        <v>0</v>
      </c>
      <c r="K133" s="193" t="s">
        <v>22</v>
      </c>
      <c r="L133" s="60"/>
      <c r="M133" s="198" t="s">
        <v>22</v>
      </c>
      <c r="N133" s="199" t="s">
        <v>48</v>
      </c>
      <c r="O133" s="41"/>
      <c r="P133" s="200">
        <f t="shared" si="31"/>
        <v>0</v>
      </c>
      <c r="Q133" s="200">
        <v>0</v>
      </c>
      <c r="R133" s="200">
        <f t="shared" si="32"/>
        <v>0</v>
      </c>
      <c r="S133" s="200">
        <v>0</v>
      </c>
      <c r="T133" s="201">
        <f t="shared" si="33"/>
        <v>0</v>
      </c>
      <c r="AR133" s="23" t="s">
        <v>254</v>
      </c>
      <c r="AT133" s="23" t="s">
        <v>170</v>
      </c>
      <c r="AU133" s="23" t="s">
        <v>86</v>
      </c>
      <c r="AY133" s="23" t="s">
        <v>168</v>
      </c>
      <c r="BE133" s="202">
        <f t="shared" si="34"/>
        <v>0</v>
      </c>
      <c r="BF133" s="202">
        <f t="shared" si="35"/>
        <v>0</v>
      </c>
      <c r="BG133" s="202">
        <f t="shared" si="36"/>
        <v>0</v>
      </c>
      <c r="BH133" s="202">
        <f t="shared" si="37"/>
        <v>0</v>
      </c>
      <c r="BI133" s="202">
        <f t="shared" si="38"/>
        <v>0</v>
      </c>
      <c r="BJ133" s="23" t="s">
        <v>24</v>
      </c>
      <c r="BK133" s="202">
        <f t="shared" si="39"/>
        <v>0</v>
      </c>
      <c r="BL133" s="23" t="s">
        <v>254</v>
      </c>
      <c r="BM133" s="23" t="s">
        <v>2158</v>
      </c>
    </row>
    <row r="134" spans="2:65" s="1" customFormat="1" ht="16.5" customHeight="1">
      <c r="B134" s="40"/>
      <c r="C134" s="238" t="s">
        <v>398</v>
      </c>
      <c r="D134" s="238" t="s">
        <v>270</v>
      </c>
      <c r="E134" s="239" t="s">
        <v>2159</v>
      </c>
      <c r="F134" s="240" t="s">
        <v>2160</v>
      </c>
      <c r="G134" s="241" t="s">
        <v>396</v>
      </c>
      <c r="H134" s="242">
        <v>15</v>
      </c>
      <c r="I134" s="243"/>
      <c r="J134" s="244">
        <f t="shared" si="30"/>
        <v>0</v>
      </c>
      <c r="K134" s="240" t="s">
        <v>22</v>
      </c>
      <c r="L134" s="245"/>
      <c r="M134" s="246" t="s">
        <v>22</v>
      </c>
      <c r="N134" s="247" t="s">
        <v>48</v>
      </c>
      <c r="O134" s="41"/>
      <c r="P134" s="200">
        <f t="shared" si="31"/>
        <v>0</v>
      </c>
      <c r="Q134" s="200">
        <v>0.00388</v>
      </c>
      <c r="R134" s="200">
        <f t="shared" si="32"/>
        <v>0.0582</v>
      </c>
      <c r="S134" s="200">
        <v>0</v>
      </c>
      <c r="T134" s="201">
        <f t="shared" si="33"/>
        <v>0</v>
      </c>
      <c r="AR134" s="23" t="s">
        <v>342</v>
      </c>
      <c r="AT134" s="23" t="s">
        <v>270</v>
      </c>
      <c r="AU134" s="23" t="s">
        <v>86</v>
      </c>
      <c r="AY134" s="23" t="s">
        <v>168</v>
      </c>
      <c r="BE134" s="202">
        <f t="shared" si="34"/>
        <v>0</v>
      </c>
      <c r="BF134" s="202">
        <f t="shared" si="35"/>
        <v>0</v>
      </c>
      <c r="BG134" s="202">
        <f t="shared" si="36"/>
        <v>0</v>
      </c>
      <c r="BH134" s="202">
        <f t="shared" si="37"/>
        <v>0</v>
      </c>
      <c r="BI134" s="202">
        <f t="shared" si="38"/>
        <v>0</v>
      </c>
      <c r="BJ134" s="23" t="s">
        <v>24</v>
      </c>
      <c r="BK134" s="202">
        <f t="shared" si="39"/>
        <v>0</v>
      </c>
      <c r="BL134" s="23" t="s">
        <v>254</v>
      </c>
      <c r="BM134" s="23" t="s">
        <v>2161</v>
      </c>
    </row>
    <row r="135" spans="2:63" s="10" customFormat="1" ht="29.85" customHeight="1">
      <c r="B135" s="175"/>
      <c r="C135" s="176"/>
      <c r="D135" s="177" t="s">
        <v>76</v>
      </c>
      <c r="E135" s="189" t="s">
        <v>2162</v>
      </c>
      <c r="F135" s="189" t="s">
        <v>2163</v>
      </c>
      <c r="G135" s="176"/>
      <c r="H135" s="176"/>
      <c r="I135" s="179"/>
      <c r="J135" s="190">
        <f>BK135</f>
        <v>0</v>
      </c>
      <c r="K135" s="176"/>
      <c r="L135" s="181"/>
      <c r="M135" s="182"/>
      <c r="N135" s="183"/>
      <c r="O135" s="183"/>
      <c r="P135" s="184">
        <f>SUM(P136:P138)</f>
        <v>0</v>
      </c>
      <c r="Q135" s="183"/>
      <c r="R135" s="184">
        <f>SUM(R136:R138)</f>
        <v>0</v>
      </c>
      <c r="S135" s="183"/>
      <c r="T135" s="185">
        <f>SUM(T136:T138)</f>
        <v>0</v>
      </c>
      <c r="AR135" s="186" t="s">
        <v>86</v>
      </c>
      <c r="AT135" s="187" t="s">
        <v>76</v>
      </c>
      <c r="AU135" s="187" t="s">
        <v>24</v>
      </c>
      <c r="AY135" s="186" t="s">
        <v>168</v>
      </c>
      <c r="BK135" s="188">
        <f>SUM(BK136:BK138)</f>
        <v>0</v>
      </c>
    </row>
    <row r="136" spans="2:65" s="1" customFormat="1" ht="16.5" customHeight="1">
      <c r="B136" s="40"/>
      <c r="C136" s="191" t="s">
        <v>402</v>
      </c>
      <c r="D136" s="191" t="s">
        <v>170</v>
      </c>
      <c r="E136" s="192" t="s">
        <v>2164</v>
      </c>
      <c r="F136" s="193" t="s">
        <v>2165</v>
      </c>
      <c r="G136" s="194" t="s">
        <v>396</v>
      </c>
      <c r="H136" s="195">
        <v>34</v>
      </c>
      <c r="I136" s="196"/>
      <c r="J136" s="197">
        <f>ROUND(I136*H136,2)</f>
        <v>0</v>
      </c>
      <c r="K136" s="193" t="s">
        <v>22</v>
      </c>
      <c r="L136" s="60"/>
      <c r="M136" s="198" t="s">
        <v>22</v>
      </c>
      <c r="N136" s="199" t="s">
        <v>48</v>
      </c>
      <c r="O136" s="41"/>
      <c r="P136" s="200">
        <f>O136*H136</f>
        <v>0</v>
      </c>
      <c r="Q136" s="200">
        <v>0</v>
      </c>
      <c r="R136" s="200">
        <f>Q136*H136</f>
        <v>0</v>
      </c>
      <c r="S136" s="200">
        <v>0</v>
      </c>
      <c r="T136" s="201">
        <f>S136*H136</f>
        <v>0</v>
      </c>
      <c r="AR136" s="23" t="s">
        <v>254</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254</v>
      </c>
      <c r="BM136" s="23" t="s">
        <v>2166</v>
      </c>
    </row>
    <row r="137" spans="2:65" s="1" customFormat="1" ht="16.5" customHeight="1">
      <c r="B137" s="40"/>
      <c r="C137" s="191" t="s">
        <v>406</v>
      </c>
      <c r="D137" s="191" t="s">
        <v>170</v>
      </c>
      <c r="E137" s="192" t="s">
        <v>2167</v>
      </c>
      <c r="F137" s="193" t="s">
        <v>2168</v>
      </c>
      <c r="G137" s="194" t="s">
        <v>396</v>
      </c>
      <c r="H137" s="195">
        <v>31</v>
      </c>
      <c r="I137" s="196"/>
      <c r="J137" s="197">
        <f>ROUND(I137*H137,2)</f>
        <v>0</v>
      </c>
      <c r="K137" s="193" t="s">
        <v>22</v>
      </c>
      <c r="L137" s="60"/>
      <c r="M137" s="198" t="s">
        <v>22</v>
      </c>
      <c r="N137" s="199" t="s">
        <v>48</v>
      </c>
      <c r="O137" s="41"/>
      <c r="P137" s="200">
        <f>O137*H137</f>
        <v>0</v>
      </c>
      <c r="Q137" s="200">
        <v>0</v>
      </c>
      <c r="R137" s="200">
        <f>Q137*H137</f>
        <v>0</v>
      </c>
      <c r="S137" s="200">
        <v>0</v>
      </c>
      <c r="T137" s="201">
        <f>S137*H137</f>
        <v>0</v>
      </c>
      <c r="AR137" s="23" t="s">
        <v>254</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254</v>
      </c>
      <c r="BM137" s="23" t="s">
        <v>2169</v>
      </c>
    </row>
    <row r="138" spans="2:65" s="1" customFormat="1" ht="16.5" customHeight="1">
      <c r="B138" s="40"/>
      <c r="C138" s="191" t="s">
        <v>410</v>
      </c>
      <c r="D138" s="191" t="s">
        <v>170</v>
      </c>
      <c r="E138" s="192" t="s">
        <v>2170</v>
      </c>
      <c r="F138" s="193" t="s">
        <v>2171</v>
      </c>
      <c r="G138" s="194" t="s">
        <v>2172</v>
      </c>
      <c r="H138" s="195">
        <v>12</v>
      </c>
      <c r="I138" s="196"/>
      <c r="J138" s="197">
        <f>ROUND(I138*H138,2)</f>
        <v>0</v>
      </c>
      <c r="K138" s="193" t="s">
        <v>22</v>
      </c>
      <c r="L138" s="60"/>
      <c r="M138" s="198" t="s">
        <v>22</v>
      </c>
      <c r="N138" s="199" t="s">
        <v>48</v>
      </c>
      <c r="O138" s="41"/>
      <c r="P138" s="200">
        <f>O138*H138</f>
        <v>0</v>
      </c>
      <c r="Q138" s="200">
        <v>0</v>
      </c>
      <c r="R138" s="200">
        <f>Q138*H138</f>
        <v>0</v>
      </c>
      <c r="S138" s="200">
        <v>0</v>
      </c>
      <c r="T138" s="201">
        <f>S138*H138</f>
        <v>0</v>
      </c>
      <c r="AR138" s="23" t="s">
        <v>254</v>
      </c>
      <c r="AT138" s="23" t="s">
        <v>170</v>
      </c>
      <c r="AU138" s="23" t="s">
        <v>86</v>
      </c>
      <c r="AY138" s="23" t="s">
        <v>168</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254</v>
      </c>
      <c r="BM138" s="23" t="s">
        <v>2173</v>
      </c>
    </row>
    <row r="139" spans="2:63" s="10" customFormat="1" ht="29.85" customHeight="1">
      <c r="B139" s="175"/>
      <c r="C139" s="176"/>
      <c r="D139" s="177" t="s">
        <v>76</v>
      </c>
      <c r="E139" s="189" t="s">
        <v>2174</v>
      </c>
      <c r="F139" s="189" t="s">
        <v>2175</v>
      </c>
      <c r="G139" s="176"/>
      <c r="H139" s="176"/>
      <c r="I139" s="179"/>
      <c r="J139" s="190">
        <f>BK139</f>
        <v>0</v>
      </c>
      <c r="K139" s="176"/>
      <c r="L139" s="181"/>
      <c r="M139" s="182"/>
      <c r="N139" s="183"/>
      <c r="O139" s="183"/>
      <c r="P139" s="184">
        <f>SUM(P140:P148)</f>
        <v>0</v>
      </c>
      <c r="Q139" s="183"/>
      <c r="R139" s="184">
        <f>SUM(R140:R148)</f>
        <v>0</v>
      </c>
      <c r="S139" s="183"/>
      <c r="T139" s="185">
        <f>SUM(T140:T148)</f>
        <v>0</v>
      </c>
      <c r="AR139" s="186" t="s">
        <v>86</v>
      </c>
      <c r="AT139" s="187" t="s">
        <v>76</v>
      </c>
      <c r="AU139" s="187" t="s">
        <v>24</v>
      </c>
      <c r="AY139" s="186" t="s">
        <v>168</v>
      </c>
      <c r="BK139" s="188">
        <f>SUM(BK140:BK148)</f>
        <v>0</v>
      </c>
    </row>
    <row r="140" spans="2:65" s="1" customFormat="1" ht="16.5" customHeight="1">
      <c r="B140" s="40"/>
      <c r="C140" s="191" t="s">
        <v>414</v>
      </c>
      <c r="D140" s="191" t="s">
        <v>170</v>
      </c>
      <c r="E140" s="192" t="s">
        <v>2176</v>
      </c>
      <c r="F140" s="193" t="s">
        <v>2177</v>
      </c>
      <c r="G140" s="194" t="s">
        <v>396</v>
      </c>
      <c r="H140" s="195">
        <v>7</v>
      </c>
      <c r="I140" s="196"/>
      <c r="J140" s="197">
        <f aca="true" t="shared" si="40" ref="J140:J148">ROUND(I140*H140,2)</f>
        <v>0</v>
      </c>
      <c r="K140" s="193" t="s">
        <v>22</v>
      </c>
      <c r="L140" s="60"/>
      <c r="M140" s="198" t="s">
        <v>22</v>
      </c>
      <c r="N140" s="199" t="s">
        <v>48</v>
      </c>
      <c r="O140" s="41"/>
      <c r="P140" s="200">
        <f aca="true" t="shared" si="41" ref="P140:P148">O140*H140</f>
        <v>0</v>
      </c>
      <c r="Q140" s="200">
        <v>0</v>
      </c>
      <c r="R140" s="200">
        <f aca="true" t="shared" si="42" ref="R140:R148">Q140*H140</f>
        <v>0</v>
      </c>
      <c r="S140" s="200">
        <v>0</v>
      </c>
      <c r="T140" s="201">
        <f aca="true" t="shared" si="43" ref="T140:T148">S140*H140</f>
        <v>0</v>
      </c>
      <c r="AR140" s="23" t="s">
        <v>254</v>
      </c>
      <c r="AT140" s="23" t="s">
        <v>170</v>
      </c>
      <c r="AU140" s="23" t="s">
        <v>86</v>
      </c>
      <c r="AY140" s="23" t="s">
        <v>168</v>
      </c>
      <c r="BE140" s="202">
        <f aca="true" t="shared" si="44" ref="BE140:BE148">IF(N140="základní",J140,0)</f>
        <v>0</v>
      </c>
      <c r="BF140" s="202">
        <f aca="true" t="shared" si="45" ref="BF140:BF148">IF(N140="snížená",J140,0)</f>
        <v>0</v>
      </c>
      <c r="BG140" s="202">
        <f aca="true" t="shared" si="46" ref="BG140:BG148">IF(N140="zákl. přenesená",J140,0)</f>
        <v>0</v>
      </c>
      <c r="BH140" s="202">
        <f aca="true" t="shared" si="47" ref="BH140:BH148">IF(N140="sníž. přenesená",J140,0)</f>
        <v>0</v>
      </c>
      <c r="BI140" s="202">
        <f aca="true" t="shared" si="48" ref="BI140:BI148">IF(N140="nulová",J140,0)</f>
        <v>0</v>
      </c>
      <c r="BJ140" s="23" t="s">
        <v>24</v>
      </c>
      <c r="BK140" s="202">
        <f aca="true" t="shared" si="49" ref="BK140:BK148">ROUND(I140*H140,2)</f>
        <v>0</v>
      </c>
      <c r="BL140" s="23" t="s">
        <v>254</v>
      </c>
      <c r="BM140" s="23" t="s">
        <v>2178</v>
      </c>
    </row>
    <row r="141" spans="2:65" s="1" customFormat="1" ht="16.5" customHeight="1">
      <c r="B141" s="40"/>
      <c r="C141" s="191" t="s">
        <v>418</v>
      </c>
      <c r="D141" s="191" t="s">
        <v>170</v>
      </c>
      <c r="E141" s="192" t="s">
        <v>2179</v>
      </c>
      <c r="F141" s="193" t="s">
        <v>2180</v>
      </c>
      <c r="G141" s="194" t="s">
        <v>2172</v>
      </c>
      <c r="H141" s="195">
        <v>10</v>
      </c>
      <c r="I141" s="196"/>
      <c r="J141" s="197">
        <f t="shared" si="40"/>
        <v>0</v>
      </c>
      <c r="K141" s="193" t="s">
        <v>22</v>
      </c>
      <c r="L141" s="60"/>
      <c r="M141" s="198" t="s">
        <v>22</v>
      </c>
      <c r="N141" s="199" t="s">
        <v>48</v>
      </c>
      <c r="O141" s="41"/>
      <c r="P141" s="200">
        <f t="shared" si="41"/>
        <v>0</v>
      </c>
      <c r="Q141" s="200">
        <v>0</v>
      </c>
      <c r="R141" s="200">
        <f t="shared" si="42"/>
        <v>0</v>
      </c>
      <c r="S141" s="200">
        <v>0</v>
      </c>
      <c r="T141" s="201">
        <f t="shared" si="43"/>
        <v>0</v>
      </c>
      <c r="AR141" s="23" t="s">
        <v>254</v>
      </c>
      <c r="AT141" s="23" t="s">
        <v>170</v>
      </c>
      <c r="AU141" s="23" t="s">
        <v>86</v>
      </c>
      <c r="AY141" s="23" t="s">
        <v>168</v>
      </c>
      <c r="BE141" s="202">
        <f t="shared" si="44"/>
        <v>0</v>
      </c>
      <c r="BF141" s="202">
        <f t="shared" si="45"/>
        <v>0</v>
      </c>
      <c r="BG141" s="202">
        <f t="shared" si="46"/>
        <v>0</v>
      </c>
      <c r="BH141" s="202">
        <f t="shared" si="47"/>
        <v>0</v>
      </c>
      <c r="BI141" s="202">
        <f t="shared" si="48"/>
        <v>0</v>
      </c>
      <c r="BJ141" s="23" t="s">
        <v>24</v>
      </c>
      <c r="BK141" s="202">
        <f t="shared" si="49"/>
        <v>0</v>
      </c>
      <c r="BL141" s="23" t="s">
        <v>254</v>
      </c>
      <c r="BM141" s="23" t="s">
        <v>2181</v>
      </c>
    </row>
    <row r="142" spans="2:65" s="1" customFormat="1" ht="16.5" customHeight="1">
      <c r="B142" s="40"/>
      <c r="C142" s="191" t="s">
        <v>362</v>
      </c>
      <c r="D142" s="191" t="s">
        <v>170</v>
      </c>
      <c r="E142" s="192" t="s">
        <v>2182</v>
      </c>
      <c r="F142" s="193" t="s">
        <v>2183</v>
      </c>
      <c r="G142" s="194" t="s">
        <v>2172</v>
      </c>
      <c r="H142" s="195">
        <v>10</v>
      </c>
      <c r="I142" s="196"/>
      <c r="J142" s="197">
        <f t="shared" si="40"/>
        <v>0</v>
      </c>
      <c r="K142" s="193" t="s">
        <v>22</v>
      </c>
      <c r="L142" s="60"/>
      <c r="M142" s="198" t="s">
        <v>22</v>
      </c>
      <c r="N142" s="199" t="s">
        <v>48</v>
      </c>
      <c r="O142" s="41"/>
      <c r="P142" s="200">
        <f t="shared" si="41"/>
        <v>0</v>
      </c>
      <c r="Q142" s="200">
        <v>0</v>
      </c>
      <c r="R142" s="200">
        <f t="shared" si="42"/>
        <v>0</v>
      </c>
      <c r="S142" s="200">
        <v>0</v>
      </c>
      <c r="T142" s="201">
        <f t="shared" si="43"/>
        <v>0</v>
      </c>
      <c r="AR142" s="23" t="s">
        <v>254</v>
      </c>
      <c r="AT142" s="23" t="s">
        <v>170</v>
      </c>
      <c r="AU142" s="23" t="s">
        <v>86</v>
      </c>
      <c r="AY142" s="23" t="s">
        <v>168</v>
      </c>
      <c r="BE142" s="202">
        <f t="shared" si="44"/>
        <v>0</v>
      </c>
      <c r="BF142" s="202">
        <f t="shared" si="45"/>
        <v>0</v>
      </c>
      <c r="BG142" s="202">
        <f t="shared" si="46"/>
        <v>0</v>
      </c>
      <c r="BH142" s="202">
        <f t="shared" si="47"/>
        <v>0</v>
      </c>
      <c r="BI142" s="202">
        <f t="shared" si="48"/>
        <v>0</v>
      </c>
      <c r="BJ142" s="23" t="s">
        <v>24</v>
      </c>
      <c r="BK142" s="202">
        <f t="shared" si="49"/>
        <v>0</v>
      </c>
      <c r="BL142" s="23" t="s">
        <v>254</v>
      </c>
      <c r="BM142" s="23" t="s">
        <v>2184</v>
      </c>
    </row>
    <row r="143" spans="2:65" s="1" customFormat="1" ht="16.5" customHeight="1">
      <c r="B143" s="40"/>
      <c r="C143" s="191" t="s">
        <v>425</v>
      </c>
      <c r="D143" s="191" t="s">
        <v>170</v>
      </c>
      <c r="E143" s="192" t="s">
        <v>2185</v>
      </c>
      <c r="F143" s="193" t="s">
        <v>2186</v>
      </c>
      <c r="G143" s="194" t="s">
        <v>2172</v>
      </c>
      <c r="H143" s="195">
        <v>10</v>
      </c>
      <c r="I143" s="196"/>
      <c r="J143" s="197">
        <f t="shared" si="40"/>
        <v>0</v>
      </c>
      <c r="K143" s="193" t="s">
        <v>22</v>
      </c>
      <c r="L143" s="60"/>
      <c r="M143" s="198" t="s">
        <v>22</v>
      </c>
      <c r="N143" s="199" t="s">
        <v>48</v>
      </c>
      <c r="O143" s="41"/>
      <c r="P143" s="200">
        <f t="shared" si="41"/>
        <v>0</v>
      </c>
      <c r="Q143" s="200">
        <v>0</v>
      </c>
      <c r="R143" s="200">
        <f t="shared" si="42"/>
        <v>0</v>
      </c>
      <c r="S143" s="200">
        <v>0</v>
      </c>
      <c r="T143" s="201">
        <f t="shared" si="43"/>
        <v>0</v>
      </c>
      <c r="AR143" s="23" t="s">
        <v>254</v>
      </c>
      <c r="AT143" s="23" t="s">
        <v>170</v>
      </c>
      <c r="AU143" s="23" t="s">
        <v>86</v>
      </c>
      <c r="AY143" s="23" t="s">
        <v>168</v>
      </c>
      <c r="BE143" s="202">
        <f t="shared" si="44"/>
        <v>0</v>
      </c>
      <c r="BF143" s="202">
        <f t="shared" si="45"/>
        <v>0</v>
      </c>
      <c r="BG143" s="202">
        <f t="shared" si="46"/>
        <v>0</v>
      </c>
      <c r="BH143" s="202">
        <f t="shared" si="47"/>
        <v>0</v>
      </c>
      <c r="BI143" s="202">
        <f t="shared" si="48"/>
        <v>0</v>
      </c>
      <c r="BJ143" s="23" t="s">
        <v>24</v>
      </c>
      <c r="BK143" s="202">
        <f t="shared" si="49"/>
        <v>0</v>
      </c>
      <c r="BL143" s="23" t="s">
        <v>254</v>
      </c>
      <c r="BM143" s="23" t="s">
        <v>2187</v>
      </c>
    </row>
    <row r="144" spans="2:65" s="1" customFormat="1" ht="16.5" customHeight="1">
      <c r="B144" s="40"/>
      <c r="C144" s="191" t="s">
        <v>430</v>
      </c>
      <c r="D144" s="191" t="s">
        <v>170</v>
      </c>
      <c r="E144" s="192" t="s">
        <v>2188</v>
      </c>
      <c r="F144" s="193" t="s">
        <v>2189</v>
      </c>
      <c r="G144" s="194" t="s">
        <v>2172</v>
      </c>
      <c r="H144" s="195">
        <v>10</v>
      </c>
      <c r="I144" s="196"/>
      <c r="J144" s="197">
        <f t="shared" si="40"/>
        <v>0</v>
      </c>
      <c r="K144" s="193" t="s">
        <v>22</v>
      </c>
      <c r="L144" s="60"/>
      <c r="M144" s="198" t="s">
        <v>22</v>
      </c>
      <c r="N144" s="199" t="s">
        <v>48</v>
      </c>
      <c r="O144" s="41"/>
      <c r="P144" s="200">
        <f t="shared" si="41"/>
        <v>0</v>
      </c>
      <c r="Q144" s="200">
        <v>0</v>
      </c>
      <c r="R144" s="200">
        <f t="shared" si="42"/>
        <v>0</v>
      </c>
      <c r="S144" s="200">
        <v>0</v>
      </c>
      <c r="T144" s="201">
        <f t="shared" si="43"/>
        <v>0</v>
      </c>
      <c r="AR144" s="23" t="s">
        <v>254</v>
      </c>
      <c r="AT144" s="23" t="s">
        <v>170</v>
      </c>
      <c r="AU144" s="23" t="s">
        <v>86</v>
      </c>
      <c r="AY144" s="23" t="s">
        <v>168</v>
      </c>
      <c r="BE144" s="202">
        <f t="shared" si="44"/>
        <v>0</v>
      </c>
      <c r="BF144" s="202">
        <f t="shared" si="45"/>
        <v>0</v>
      </c>
      <c r="BG144" s="202">
        <f t="shared" si="46"/>
        <v>0</v>
      </c>
      <c r="BH144" s="202">
        <f t="shared" si="47"/>
        <v>0</v>
      </c>
      <c r="BI144" s="202">
        <f t="shared" si="48"/>
        <v>0</v>
      </c>
      <c r="BJ144" s="23" t="s">
        <v>24</v>
      </c>
      <c r="BK144" s="202">
        <f t="shared" si="49"/>
        <v>0</v>
      </c>
      <c r="BL144" s="23" t="s">
        <v>254</v>
      </c>
      <c r="BM144" s="23" t="s">
        <v>2190</v>
      </c>
    </row>
    <row r="145" spans="2:65" s="1" customFormat="1" ht="16.5" customHeight="1">
      <c r="B145" s="40"/>
      <c r="C145" s="191" t="s">
        <v>435</v>
      </c>
      <c r="D145" s="191" t="s">
        <v>170</v>
      </c>
      <c r="E145" s="192" t="s">
        <v>2191</v>
      </c>
      <c r="F145" s="193" t="s">
        <v>2192</v>
      </c>
      <c r="G145" s="194" t="s">
        <v>396</v>
      </c>
      <c r="H145" s="195">
        <v>4</v>
      </c>
      <c r="I145" s="196"/>
      <c r="J145" s="197">
        <f t="shared" si="40"/>
        <v>0</v>
      </c>
      <c r="K145" s="193" t="s">
        <v>22</v>
      </c>
      <c r="L145" s="60"/>
      <c r="M145" s="198" t="s">
        <v>22</v>
      </c>
      <c r="N145" s="199" t="s">
        <v>48</v>
      </c>
      <c r="O145" s="41"/>
      <c r="P145" s="200">
        <f t="shared" si="41"/>
        <v>0</v>
      </c>
      <c r="Q145" s="200">
        <v>0</v>
      </c>
      <c r="R145" s="200">
        <f t="shared" si="42"/>
        <v>0</v>
      </c>
      <c r="S145" s="200">
        <v>0</v>
      </c>
      <c r="T145" s="201">
        <f t="shared" si="43"/>
        <v>0</v>
      </c>
      <c r="AR145" s="23" t="s">
        <v>254</v>
      </c>
      <c r="AT145" s="23" t="s">
        <v>170</v>
      </c>
      <c r="AU145" s="23" t="s">
        <v>86</v>
      </c>
      <c r="AY145" s="23" t="s">
        <v>168</v>
      </c>
      <c r="BE145" s="202">
        <f t="shared" si="44"/>
        <v>0</v>
      </c>
      <c r="BF145" s="202">
        <f t="shared" si="45"/>
        <v>0</v>
      </c>
      <c r="BG145" s="202">
        <f t="shared" si="46"/>
        <v>0</v>
      </c>
      <c r="BH145" s="202">
        <f t="shared" si="47"/>
        <v>0</v>
      </c>
      <c r="BI145" s="202">
        <f t="shared" si="48"/>
        <v>0</v>
      </c>
      <c r="BJ145" s="23" t="s">
        <v>24</v>
      </c>
      <c r="BK145" s="202">
        <f t="shared" si="49"/>
        <v>0</v>
      </c>
      <c r="BL145" s="23" t="s">
        <v>254</v>
      </c>
      <c r="BM145" s="23" t="s">
        <v>2193</v>
      </c>
    </row>
    <row r="146" spans="2:65" s="1" customFormat="1" ht="16.5" customHeight="1">
      <c r="B146" s="40"/>
      <c r="C146" s="191" t="s">
        <v>439</v>
      </c>
      <c r="D146" s="191" t="s">
        <v>170</v>
      </c>
      <c r="E146" s="192" t="s">
        <v>2194</v>
      </c>
      <c r="F146" s="193" t="s">
        <v>2195</v>
      </c>
      <c r="G146" s="194" t="s">
        <v>396</v>
      </c>
      <c r="H146" s="195">
        <v>4</v>
      </c>
      <c r="I146" s="196"/>
      <c r="J146" s="197">
        <f t="shared" si="40"/>
        <v>0</v>
      </c>
      <c r="K146" s="193" t="s">
        <v>22</v>
      </c>
      <c r="L146" s="60"/>
      <c r="M146" s="198" t="s">
        <v>22</v>
      </c>
      <c r="N146" s="199" t="s">
        <v>48</v>
      </c>
      <c r="O146" s="41"/>
      <c r="P146" s="200">
        <f t="shared" si="41"/>
        <v>0</v>
      </c>
      <c r="Q146" s="200">
        <v>0</v>
      </c>
      <c r="R146" s="200">
        <f t="shared" si="42"/>
        <v>0</v>
      </c>
      <c r="S146" s="200">
        <v>0</v>
      </c>
      <c r="T146" s="201">
        <f t="shared" si="43"/>
        <v>0</v>
      </c>
      <c r="AR146" s="23" t="s">
        <v>254</v>
      </c>
      <c r="AT146" s="23" t="s">
        <v>170</v>
      </c>
      <c r="AU146" s="23" t="s">
        <v>86</v>
      </c>
      <c r="AY146" s="23" t="s">
        <v>168</v>
      </c>
      <c r="BE146" s="202">
        <f t="shared" si="44"/>
        <v>0</v>
      </c>
      <c r="BF146" s="202">
        <f t="shared" si="45"/>
        <v>0</v>
      </c>
      <c r="BG146" s="202">
        <f t="shared" si="46"/>
        <v>0</v>
      </c>
      <c r="BH146" s="202">
        <f t="shared" si="47"/>
        <v>0</v>
      </c>
      <c r="BI146" s="202">
        <f t="shared" si="48"/>
        <v>0</v>
      </c>
      <c r="BJ146" s="23" t="s">
        <v>24</v>
      </c>
      <c r="BK146" s="202">
        <f t="shared" si="49"/>
        <v>0</v>
      </c>
      <c r="BL146" s="23" t="s">
        <v>254</v>
      </c>
      <c r="BM146" s="23" t="s">
        <v>2196</v>
      </c>
    </row>
    <row r="147" spans="2:65" s="1" customFormat="1" ht="16.5" customHeight="1">
      <c r="B147" s="40"/>
      <c r="C147" s="191" t="s">
        <v>443</v>
      </c>
      <c r="D147" s="191" t="s">
        <v>170</v>
      </c>
      <c r="E147" s="192" t="s">
        <v>2197</v>
      </c>
      <c r="F147" s="193" t="s">
        <v>2198</v>
      </c>
      <c r="G147" s="194" t="s">
        <v>396</v>
      </c>
      <c r="H147" s="195">
        <v>3</v>
      </c>
      <c r="I147" s="196"/>
      <c r="J147" s="197">
        <f t="shared" si="40"/>
        <v>0</v>
      </c>
      <c r="K147" s="193" t="s">
        <v>22</v>
      </c>
      <c r="L147" s="60"/>
      <c r="M147" s="198" t="s">
        <v>22</v>
      </c>
      <c r="N147" s="199" t="s">
        <v>48</v>
      </c>
      <c r="O147" s="41"/>
      <c r="P147" s="200">
        <f t="shared" si="41"/>
        <v>0</v>
      </c>
      <c r="Q147" s="200">
        <v>0</v>
      </c>
      <c r="R147" s="200">
        <f t="shared" si="42"/>
        <v>0</v>
      </c>
      <c r="S147" s="200">
        <v>0</v>
      </c>
      <c r="T147" s="201">
        <f t="shared" si="43"/>
        <v>0</v>
      </c>
      <c r="AR147" s="23" t="s">
        <v>254</v>
      </c>
      <c r="AT147" s="23" t="s">
        <v>170</v>
      </c>
      <c r="AU147" s="23" t="s">
        <v>86</v>
      </c>
      <c r="AY147" s="23" t="s">
        <v>168</v>
      </c>
      <c r="BE147" s="202">
        <f t="shared" si="44"/>
        <v>0</v>
      </c>
      <c r="BF147" s="202">
        <f t="shared" si="45"/>
        <v>0</v>
      </c>
      <c r="BG147" s="202">
        <f t="shared" si="46"/>
        <v>0</v>
      </c>
      <c r="BH147" s="202">
        <f t="shared" si="47"/>
        <v>0</v>
      </c>
      <c r="BI147" s="202">
        <f t="shared" si="48"/>
        <v>0</v>
      </c>
      <c r="BJ147" s="23" t="s">
        <v>24</v>
      </c>
      <c r="BK147" s="202">
        <f t="shared" si="49"/>
        <v>0</v>
      </c>
      <c r="BL147" s="23" t="s">
        <v>254</v>
      </c>
      <c r="BM147" s="23" t="s">
        <v>2199</v>
      </c>
    </row>
    <row r="148" spans="2:65" s="1" customFormat="1" ht="16.5" customHeight="1">
      <c r="B148" s="40"/>
      <c r="C148" s="191" t="s">
        <v>447</v>
      </c>
      <c r="D148" s="191" t="s">
        <v>170</v>
      </c>
      <c r="E148" s="192" t="s">
        <v>2200</v>
      </c>
      <c r="F148" s="193" t="s">
        <v>2201</v>
      </c>
      <c r="G148" s="194" t="s">
        <v>294</v>
      </c>
      <c r="H148" s="195">
        <v>9</v>
      </c>
      <c r="I148" s="196"/>
      <c r="J148" s="197">
        <f t="shared" si="40"/>
        <v>0</v>
      </c>
      <c r="K148" s="193" t="s">
        <v>22</v>
      </c>
      <c r="L148" s="60"/>
      <c r="M148" s="198" t="s">
        <v>22</v>
      </c>
      <c r="N148" s="199" t="s">
        <v>48</v>
      </c>
      <c r="O148" s="41"/>
      <c r="P148" s="200">
        <f t="shared" si="41"/>
        <v>0</v>
      </c>
      <c r="Q148" s="200">
        <v>0</v>
      </c>
      <c r="R148" s="200">
        <f t="shared" si="42"/>
        <v>0</v>
      </c>
      <c r="S148" s="200">
        <v>0</v>
      </c>
      <c r="T148" s="201">
        <f t="shared" si="43"/>
        <v>0</v>
      </c>
      <c r="AR148" s="23" t="s">
        <v>254</v>
      </c>
      <c r="AT148" s="23" t="s">
        <v>170</v>
      </c>
      <c r="AU148" s="23" t="s">
        <v>86</v>
      </c>
      <c r="AY148" s="23" t="s">
        <v>168</v>
      </c>
      <c r="BE148" s="202">
        <f t="shared" si="44"/>
        <v>0</v>
      </c>
      <c r="BF148" s="202">
        <f t="shared" si="45"/>
        <v>0</v>
      </c>
      <c r="BG148" s="202">
        <f t="shared" si="46"/>
        <v>0</v>
      </c>
      <c r="BH148" s="202">
        <f t="shared" si="47"/>
        <v>0</v>
      </c>
      <c r="BI148" s="202">
        <f t="shared" si="48"/>
        <v>0</v>
      </c>
      <c r="BJ148" s="23" t="s">
        <v>24</v>
      </c>
      <c r="BK148" s="202">
        <f t="shared" si="49"/>
        <v>0</v>
      </c>
      <c r="BL148" s="23" t="s">
        <v>254</v>
      </c>
      <c r="BM148" s="23" t="s">
        <v>2202</v>
      </c>
    </row>
    <row r="149" spans="2:63" s="10" customFormat="1" ht="29.85" customHeight="1">
      <c r="B149" s="175"/>
      <c r="C149" s="176"/>
      <c r="D149" s="177" t="s">
        <v>76</v>
      </c>
      <c r="E149" s="189" t="s">
        <v>2203</v>
      </c>
      <c r="F149" s="189" t="s">
        <v>2204</v>
      </c>
      <c r="G149" s="176"/>
      <c r="H149" s="176"/>
      <c r="I149" s="179"/>
      <c r="J149" s="190">
        <f>BK149</f>
        <v>0</v>
      </c>
      <c r="K149" s="176"/>
      <c r="L149" s="181"/>
      <c r="M149" s="182"/>
      <c r="N149" s="183"/>
      <c r="O149" s="183"/>
      <c r="P149" s="184">
        <f>SUM(P150:P151)</f>
        <v>0</v>
      </c>
      <c r="Q149" s="183"/>
      <c r="R149" s="184">
        <f>SUM(R150:R151)</f>
        <v>0</v>
      </c>
      <c r="S149" s="183"/>
      <c r="T149" s="185">
        <f>SUM(T150:T151)</f>
        <v>0</v>
      </c>
      <c r="AR149" s="186" t="s">
        <v>86</v>
      </c>
      <c r="AT149" s="187" t="s">
        <v>76</v>
      </c>
      <c r="AU149" s="187" t="s">
        <v>24</v>
      </c>
      <c r="AY149" s="186" t="s">
        <v>168</v>
      </c>
      <c r="BK149" s="188">
        <f>SUM(BK150:BK151)</f>
        <v>0</v>
      </c>
    </row>
    <row r="150" spans="2:65" s="1" customFormat="1" ht="16.5" customHeight="1">
      <c r="B150" s="40"/>
      <c r="C150" s="191" t="s">
        <v>450</v>
      </c>
      <c r="D150" s="191" t="s">
        <v>170</v>
      </c>
      <c r="E150" s="192" t="s">
        <v>2205</v>
      </c>
      <c r="F150" s="193" t="s">
        <v>2206</v>
      </c>
      <c r="G150" s="194" t="s">
        <v>2207</v>
      </c>
      <c r="H150" s="252">
        <v>1</v>
      </c>
      <c r="I150" s="196"/>
      <c r="J150" s="197">
        <f>ROUND(I150*H150,2)</f>
        <v>0</v>
      </c>
      <c r="K150" s="193" t="s">
        <v>22</v>
      </c>
      <c r="L150" s="60"/>
      <c r="M150" s="198" t="s">
        <v>22</v>
      </c>
      <c r="N150" s="199" t="s">
        <v>48</v>
      </c>
      <c r="O150" s="41"/>
      <c r="P150" s="200">
        <f>O150*H150</f>
        <v>0</v>
      </c>
      <c r="Q150" s="200">
        <v>0</v>
      </c>
      <c r="R150" s="200">
        <f>Q150*H150</f>
        <v>0</v>
      </c>
      <c r="S150" s="200">
        <v>0</v>
      </c>
      <c r="T150" s="201">
        <f>S150*H150</f>
        <v>0</v>
      </c>
      <c r="AR150" s="23" t="s">
        <v>254</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254</v>
      </c>
      <c r="BM150" s="23" t="s">
        <v>2208</v>
      </c>
    </row>
    <row r="151" spans="2:65" s="1" customFormat="1" ht="16.5" customHeight="1">
      <c r="B151" s="40"/>
      <c r="C151" s="191" t="s">
        <v>454</v>
      </c>
      <c r="D151" s="191" t="s">
        <v>170</v>
      </c>
      <c r="E151" s="192" t="s">
        <v>2209</v>
      </c>
      <c r="F151" s="193" t="s">
        <v>2210</v>
      </c>
      <c r="G151" s="194" t="s">
        <v>2207</v>
      </c>
      <c r="H151" s="252">
        <v>2</v>
      </c>
      <c r="I151" s="196"/>
      <c r="J151" s="197">
        <f>ROUND(I151*H151,2)</f>
        <v>0</v>
      </c>
      <c r="K151" s="193" t="s">
        <v>22</v>
      </c>
      <c r="L151" s="60"/>
      <c r="M151" s="198" t="s">
        <v>22</v>
      </c>
      <c r="N151" s="248" t="s">
        <v>48</v>
      </c>
      <c r="O151" s="249"/>
      <c r="P151" s="250">
        <f>O151*H151</f>
        <v>0</v>
      </c>
      <c r="Q151" s="250">
        <v>0</v>
      </c>
      <c r="R151" s="250">
        <f>Q151*H151</f>
        <v>0</v>
      </c>
      <c r="S151" s="250">
        <v>0</v>
      </c>
      <c r="T151" s="251">
        <f>S151*H151</f>
        <v>0</v>
      </c>
      <c r="AR151" s="23" t="s">
        <v>254</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254</v>
      </c>
      <c r="BM151" s="23" t="s">
        <v>2211</v>
      </c>
    </row>
    <row r="152" spans="2:12" s="1" customFormat="1" ht="6.95" customHeight="1">
      <c r="B152" s="55"/>
      <c r="C152" s="56"/>
      <c r="D152" s="56"/>
      <c r="E152" s="56"/>
      <c r="F152" s="56"/>
      <c r="G152" s="56"/>
      <c r="H152" s="56"/>
      <c r="I152" s="138"/>
      <c r="J152" s="56"/>
      <c r="K152" s="56"/>
      <c r="L152" s="60"/>
    </row>
  </sheetData>
  <sheetProtection algorithmName="SHA-512" hashValue="3dkVIVZdi5k7xfdJnxzTYsZaxxZeoGGWZicXsvsXnKClOoPgh97bDurB+nwfOKLtLjPv0wjeFQsiqPcZQcEmRA==" saltValue="2eI1bm3NnaswL+KafP9ETpxMCtDD7Gyl2A2fapHXXieFULBZH39hNBW+Sdz+KNA82NpzpY55LCH5jmZe+ZXp5w==" spinCount="100000" sheet="1" objects="1" scenarios="1" formatColumns="0" formatRows="0" autoFilter="0"/>
  <autoFilter ref="C81:K151"/>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topLeftCell="A1">
      <pane ySplit="1" topLeftCell="A152" activePane="bottomLeft" state="frozen"/>
      <selection pane="bottomLeft" activeCell="F161" sqref="F16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122</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2212</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ROUND(SUM(BE82:BE167),2)</f>
        <v>0</v>
      </c>
      <c r="G30" s="41"/>
      <c r="H30" s="41"/>
      <c r="I30" s="130">
        <v>0.21</v>
      </c>
      <c r="J30" s="129">
        <f>ROUND(ROUND((SUM(BE82:BE167)),2)*I30,2)</f>
        <v>0</v>
      </c>
      <c r="K30" s="44"/>
    </row>
    <row r="31" spans="2:11" s="1" customFormat="1" ht="14.45" customHeight="1">
      <c r="B31" s="40"/>
      <c r="C31" s="41"/>
      <c r="D31" s="41"/>
      <c r="E31" s="48" t="s">
        <v>49</v>
      </c>
      <c r="F31" s="129">
        <f>ROUND(SUM(BF82:BF167),2)</f>
        <v>0</v>
      </c>
      <c r="G31" s="41"/>
      <c r="H31" s="41"/>
      <c r="I31" s="130">
        <v>0.15</v>
      </c>
      <c r="J31" s="129">
        <f>ROUND(ROUND((SUM(BF82:BF167)),2)*I31,2)</f>
        <v>0</v>
      </c>
      <c r="K31" s="44"/>
    </row>
    <row r="32" spans="2:11" s="1" customFormat="1" ht="14.45" customHeight="1" hidden="1">
      <c r="B32" s="40"/>
      <c r="C32" s="41"/>
      <c r="D32" s="41"/>
      <c r="E32" s="48" t="s">
        <v>50</v>
      </c>
      <c r="F32" s="129">
        <f>ROUND(SUM(BG82:BG167),2)</f>
        <v>0</v>
      </c>
      <c r="G32" s="41"/>
      <c r="H32" s="41"/>
      <c r="I32" s="130">
        <v>0.21</v>
      </c>
      <c r="J32" s="129">
        <v>0</v>
      </c>
      <c r="K32" s="44"/>
    </row>
    <row r="33" spans="2:11" s="1" customFormat="1" ht="14.45" customHeight="1" hidden="1">
      <c r="B33" s="40"/>
      <c r="C33" s="41"/>
      <c r="D33" s="41"/>
      <c r="E33" s="48" t="s">
        <v>51</v>
      </c>
      <c r="F33" s="129">
        <f>ROUND(SUM(BH82:BH167),2)</f>
        <v>0</v>
      </c>
      <c r="G33" s="41"/>
      <c r="H33" s="41"/>
      <c r="I33" s="130">
        <v>0.15</v>
      </c>
      <c r="J33" s="129">
        <v>0</v>
      </c>
      <c r="K33" s="44"/>
    </row>
    <row r="34" spans="2:11" s="1" customFormat="1" ht="14.45" customHeight="1" hidden="1">
      <c r="B34" s="40"/>
      <c r="C34" s="41"/>
      <c r="D34" s="41"/>
      <c r="E34" s="48" t="s">
        <v>52</v>
      </c>
      <c r="F34" s="129">
        <f>ROUND(SUM(BI82:BI167),2)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SKU3914 - SO 401.2  Veřejné osvětlení  2.etapa</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J82</f>
        <v>0</v>
      </c>
      <c r="K56" s="44"/>
      <c r="AU56" s="23" t="s">
        <v>141</v>
      </c>
    </row>
    <row r="57" spans="2:11" s="7" customFormat="1" ht="24.95" customHeight="1">
      <c r="B57" s="148"/>
      <c r="C57" s="149"/>
      <c r="D57" s="150" t="s">
        <v>1858</v>
      </c>
      <c r="E57" s="151"/>
      <c r="F57" s="151"/>
      <c r="G57" s="151"/>
      <c r="H57" s="151"/>
      <c r="I57" s="152"/>
      <c r="J57" s="153">
        <f>J83</f>
        <v>0</v>
      </c>
      <c r="K57" s="154"/>
    </row>
    <row r="58" spans="2:11" s="8" customFormat="1" ht="19.9" customHeight="1">
      <c r="B58" s="155"/>
      <c r="C58" s="156"/>
      <c r="D58" s="157" t="s">
        <v>2019</v>
      </c>
      <c r="E58" s="158"/>
      <c r="F58" s="158"/>
      <c r="G58" s="158"/>
      <c r="H58" s="158"/>
      <c r="I58" s="159"/>
      <c r="J58" s="160">
        <f>J84</f>
        <v>0</v>
      </c>
      <c r="K58" s="161"/>
    </row>
    <row r="59" spans="2:11" s="8" customFormat="1" ht="19.9" customHeight="1">
      <c r="B59" s="155"/>
      <c r="C59" s="156"/>
      <c r="D59" s="157" t="s">
        <v>2020</v>
      </c>
      <c r="E59" s="158"/>
      <c r="F59" s="158"/>
      <c r="G59" s="158"/>
      <c r="H59" s="158"/>
      <c r="I59" s="159"/>
      <c r="J59" s="160">
        <f>J133</f>
        <v>0</v>
      </c>
      <c r="K59" s="161"/>
    </row>
    <row r="60" spans="2:11" s="8" customFormat="1" ht="19.9" customHeight="1">
      <c r="B60" s="155"/>
      <c r="C60" s="156"/>
      <c r="D60" s="157" t="s">
        <v>2021</v>
      </c>
      <c r="E60" s="158"/>
      <c r="F60" s="158"/>
      <c r="G60" s="158"/>
      <c r="H60" s="158"/>
      <c r="I60" s="159"/>
      <c r="J60" s="160">
        <f>J149</f>
        <v>0</v>
      </c>
      <c r="K60" s="161"/>
    </row>
    <row r="61" spans="2:11" s="8" customFormat="1" ht="19.9" customHeight="1">
      <c r="B61" s="155"/>
      <c r="C61" s="156"/>
      <c r="D61" s="157" t="s">
        <v>2022</v>
      </c>
      <c r="E61" s="158"/>
      <c r="F61" s="158"/>
      <c r="G61" s="158"/>
      <c r="H61" s="158"/>
      <c r="I61" s="159"/>
      <c r="J61" s="160">
        <f>J153</f>
        <v>0</v>
      </c>
      <c r="K61" s="161"/>
    </row>
    <row r="62" spans="2:11" s="8" customFormat="1" ht="19.9" customHeight="1">
      <c r="B62" s="155"/>
      <c r="C62" s="156"/>
      <c r="D62" s="157" t="s">
        <v>2023</v>
      </c>
      <c r="E62" s="158"/>
      <c r="F62" s="158"/>
      <c r="G62" s="158"/>
      <c r="H62" s="158"/>
      <c r="I62" s="159"/>
      <c r="J62" s="160">
        <f>J165</f>
        <v>0</v>
      </c>
      <c r="K62" s="161"/>
    </row>
    <row r="63" spans="2:11" s="1" customFormat="1" ht="21.75" customHeight="1">
      <c r="B63" s="40"/>
      <c r="C63" s="41"/>
      <c r="D63" s="41"/>
      <c r="E63" s="41"/>
      <c r="F63" s="41"/>
      <c r="G63" s="41"/>
      <c r="H63" s="41"/>
      <c r="I63" s="117"/>
      <c r="J63" s="41"/>
      <c r="K63" s="44"/>
    </row>
    <row r="64" spans="2:11"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 customHeight="1">
      <c r="B69" s="40"/>
      <c r="C69" s="61" t="s">
        <v>152</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16.5" customHeight="1">
      <c r="B72" s="40"/>
      <c r="C72" s="62"/>
      <c r="D72" s="62"/>
      <c r="E72" s="374" t="str">
        <f>E7</f>
        <v>II/145 a II/190 průtah Hartmanice</v>
      </c>
      <c r="F72" s="375"/>
      <c r="G72" s="375"/>
      <c r="H72" s="375"/>
      <c r="I72" s="162"/>
      <c r="J72" s="62"/>
      <c r="K72" s="62"/>
      <c r="L72" s="60"/>
    </row>
    <row r="73" spans="2:12" s="1" customFormat="1" ht="14.45" customHeight="1">
      <c r="B73" s="40"/>
      <c r="C73" s="64" t="s">
        <v>135</v>
      </c>
      <c r="D73" s="62"/>
      <c r="E73" s="62"/>
      <c r="F73" s="62"/>
      <c r="G73" s="62"/>
      <c r="H73" s="62"/>
      <c r="I73" s="162"/>
      <c r="J73" s="62"/>
      <c r="K73" s="62"/>
      <c r="L73" s="60"/>
    </row>
    <row r="74" spans="2:12" s="1" customFormat="1" ht="17.25" customHeight="1">
      <c r="B74" s="40"/>
      <c r="C74" s="62"/>
      <c r="D74" s="62"/>
      <c r="E74" s="349" t="str">
        <f>E9</f>
        <v>SKU3914 - SO 401.2  Veřejné osvětlení  2.etapa</v>
      </c>
      <c r="F74" s="376"/>
      <c r="G74" s="376"/>
      <c r="H74" s="376"/>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25</v>
      </c>
      <c r="D76" s="62"/>
      <c r="E76" s="62"/>
      <c r="F76" s="163" t="str">
        <f>F12</f>
        <v xml:space="preserve"> </v>
      </c>
      <c r="G76" s="62"/>
      <c r="H76" s="62"/>
      <c r="I76" s="164" t="s">
        <v>27</v>
      </c>
      <c r="J76" s="72" t="str">
        <f>IF(J12="","",J12)</f>
        <v>15. 11. 2016</v>
      </c>
      <c r="K76" s="62"/>
      <c r="L76" s="60"/>
    </row>
    <row r="77" spans="2:12" s="1" customFormat="1" ht="6.95" customHeight="1">
      <c r="B77" s="40"/>
      <c r="C77" s="62"/>
      <c r="D77" s="62"/>
      <c r="E77" s="62"/>
      <c r="F77" s="62"/>
      <c r="G77" s="62"/>
      <c r="H77" s="62"/>
      <c r="I77" s="162"/>
      <c r="J77" s="62"/>
      <c r="K77" s="62"/>
      <c r="L77" s="60"/>
    </row>
    <row r="78" spans="2:12" s="1" customFormat="1" ht="13.5">
      <c r="B78" s="40"/>
      <c r="C78" s="64" t="s">
        <v>31</v>
      </c>
      <c r="D78" s="62"/>
      <c r="E78" s="62"/>
      <c r="F78" s="163" t="str">
        <f>E15</f>
        <v>SÚS Plzeňského kraje</v>
      </c>
      <c r="G78" s="62"/>
      <c r="H78" s="62"/>
      <c r="I78" s="164" t="s">
        <v>37</v>
      </c>
      <c r="J78" s="163" t="str">
        <f>E21</f>
        <v>Projekční kancelář Ing.Škubalová</v>
      </c>
      <c r="K78" s="62"/>
      <c r="L78" s="60"/>
    </row>
    <row r="79" spans="2:12" s="1" customFormat="1" ht="14.45" customHeight="1">
      <c r="B79" s="40"/>
      <c r="C79" s="64" t="s">
        <v>35</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20" s="9" customFormat="1" ht="29.25" customHeight="1">
      <c r="B81" s="165"/>
      <c r="C81" s="166" t="s">
        <v>153</v>
      </c>
      <c r="D81" s="167" t="s">
        <v>62</v>
      </c>
      <c r="E81" s="167" t="s">
        <v>58</v>
      </c>
      <c r="F81" s="167" t="s">
        <v>154</v>
      </c>
      <c r="G81" s="167" t="s">
        <v>155</v>
      </c>
      <c r="H81" s="167" t="s">
        <v>156</v>
      </c>
      <c r="I81" s="168" t="s">
        <v>157</v>
      </c>
      <c r="J81" s="167" t="s">
        <v>139</v>
      </c>
      <c r="K81" s="169" t="s">
        <v>158</v>
      </c>
      <c r="L81" s="170"/>
      <c r="M81" s="80" t="s">
        <v>159</v>
      </c>
      <c r="N81" s="81" t="s">
        <v>47</v>
      </c>
      <c r="O81" s="81" t="s">
        <v>160</v>
      </c>
      <c r="P81" s="81" t="s">
        <v>161</v>
      </c>
      <c r="Q81" s="81" t="s">
        <v>162</v>
      </c>
      <c r="R81" s="81" t="s">
        <v>163</v>
      </c>
      <c r="S81" s="81" t="s">
        <v>164</v>
      </c>
      <c r="T81" s="82" t="s">
        <v>165</v>
      </c>
    </row>
    <row r="82" spans="2:63" s="1" customFormat="1" ht="29.25" customHeight="1">
      <c r="B82" s="40"/>
      <c r="C82" s="86" t="s">
        <v>140</v>
      </c>
      <c r="D82" s="62"/>
      <c r="E82" s="62"/>
      <c r="F82" s="62"/>
      <c r="G82" s="62"/>
      <c r="H82" s="62"/>
      <c r="I82" s="162"/>
      <c r="J82" s="171">
        <f>BK82</f>
        <v>0</v>
      </c>
      <c r="K82" s="62"/>
      <c r="L82" s="60"/>
      <c r="M82" s="83"/>
      <c r="N82" s="84"/>
      <c r="O82" s="84"/>
      <c r="P82" s="172">
        <f>P83</f>
        <v>0</v>
      </c>
      <c r="Q82" s="84"/>
      <c r="R82" s="172">
        <f>R83</f>
        <v>12.213998</v>
      </c>
      <c r="S82" s="84"/>
      <c r="T82" s="173">
        <f>T83</f>
        <v>0</v>
      </c>
      <c r="AT82" s="23" t="s">
        <v>76</v>
      </c>
      <c r="AU82" s="23" t="s">
        <v>141</v>
      </c>
      <c r="BK82" s="174">
        <f>BK83</f>
        <v>0</v>
      </c>
    </row>
    <row r="83" spans="2:63" s="10" customFormat="1" ht="37.35" customHeight="1">
      <c r="B83" s="175"/>
      <c r="C83" s="176"/>
      <c r="D83" s="177" t="s">
        <v>76</v>
      </c>
      <c r="E83" s="178" t="s">
        <v>1973</v>
      </c>
      <c r="F83" s="178" t="s">
        <v>1974</v>
      </c>
      <c r="G83" s="176"/>
      <c r="H83" s="176"/>
      <c r="I83" s="179"/>
      <c r="J83" s="180">
        <f>BK83</f>
        <v>0</v>
      </c>
      <c r="K83" s="176"/>
      <c r="L83" s="181"/>
      <c r="M83" s="182"/>
      <c r="N83" s="183"/>
      <c r="O83" s="183"/>
      <c r="P83" s="184">
        <f>P84+P133+P149+P153+P165</f>
        <v>0</v>
      </c>
      <c r="Q83" s="183"/>
      <c r="R83" s="184">
        <f>R84+R133+R149+R153+R165</f>
        <v>12.213998</v>
      </c>
      <c r="S83" s="183"/>
      <c r="T83" s="185">
        <f>T84+T133+T149+T153+T165</f>
        <v>0</v>
      </c>
      <c r="AR83" s="186" t="s">
        <v>86</v>
      </c>
      <c r="AT83" s="187" t="s">
        <v>76</v>
      </c>
      <c r="AU83" s="187" t="s">
        <v>77</v>
      </c>
      <c r="AY83" s="186" t="s">
        <v>168</v>
      </c>
      <c r="BK83" s="188">
        <f>BK84+BK133+BK149+BK153+BK165</f>
        <v>0</v>
      </c>
    </row>
    <row r="84" spans="2:63" s="10" customFormat="1" ht="19.9" customHeight="1">
      <c r="B84" s="175"/>
      <c r="C84" s="176"/>
      <c r="D84" s="177" t="s">
        <v>76</v>
      </c>
      <c r="E84" s="189" t="s">
        <v>2024</v>
      </c>
      <c r="F84" s="189" t="s">
        <v>2025</v>
      </c>
      <c r="G84" s="176"/>
      <c r="H84" s="176"/>
      <c r="I84" s="179"/>
      <c r="J84" s="190">
        <f>BK84</f>
        <v>0</v>
      </c>
      <c r="K84" s="176"/>
      <c r="L84" s="181"/>
      <c r="M84" s="182"/>
      <c r="N84" s="183"/>
      <c r="O84" s="183"/>
      <c r="P84" s="184">
        <f>SUM(P85:P132)</f>
        <v>0</v>
      </c>
      <c r="Q84" s="183"/>
      <c r="R84" s="184">
        <f>SUM(R85:R132)</f>
        <v>5.289338000000001</v>
      </c>
      <c r="S84" s="183"/>
      <c r="T84" s="185">
        <f>SUM(T85:T132)</f>
        <v>0</v>
      </c>
      <c r="AR84" s="186" t="s">
        <v>86</v>
      </c>
      <c r="AT84" s="187" t="s">
        <v>76</v>
      </c>
      <c r="AU84" s="187" t="s">
        <v>24</v>
      </c>
      <c r="AY84" s="186" t="s">
        <v>168</v>
      </c>
      <c r="BK84" s="188">
        <f>SUM(BK85:BK132)</f>
        <v>0</v>
      </c>
    </row>
    <row r="85" spans="2:65" s="1" customFormat="1" ht="16.5" customHeight="1">
      <c r="B85" s="40"/>
      <c r="C85" s="191" t="s">
        <v>24</v>
      </c>
      <c r="D85" s="191" t="s">
        <v>170</v>
      </c>
      <c r="E85" s="192" t="s">
        <v>2026</v>
      </c>
      <c r="F85" s="193" t="s">
        <v>2027</v>
      </c>
      <c r="G85" s="194" t="s">
        <v>294</v>
      </c>
      <c r="H85" s="195">
        <v>25</v>
      </c>
      <c r="I85" s="196"/>
      <c r="J85" s="197">
        <f aca="true" t="shared" si="0" ref="J85:J95">ROUND(I85*H85,2)</f>
        <v>0</v>
      </c>
      <c r="K85" s="193" t="s">
        <v>22</v>
      </c>
      <c r="L85" s="60"/>
      <c r="M85" s="198" t="s">
        <v>22</v>
      </c>
      <c r="N85" s="199" t="s">
        <v>48</v>
      </c>
      <c r="O85" s="41"/>
      <c r="P85" s="200">
        <f aca="true" t="shared" si="1" ref="P85:P95">O85*H85</f>
        <v>0</v>
      </c>
      <c r="Q85" s="200">
        <v>0</v>
      </c>
      <c r="R85" s="200">
        <f aca="true" t="shared" si="2" ref="R85:R95">Q85*H85</f>
        <v>0</v>
      </c>
      <c r="S85" s="200">
        <v>0</v>
      </c>
      <c r="T85" s="201">
        <f aca="true" t="shared" si="3" ref="T85:T95">S85*H85</f>
        <v>0</v>
      </c>
      <c r="AR85" s="23" t="s">
        <v>254</v>
      </c>
      <c r="AT85" s="23" t="s">
        <v>170</v>
      </c>
      <c r="AU85" s="23" t="s">
        <v>86</v>
      </c>
      <c r="AY85" s="23" t="s">
        <v>168</v>
      </c>
      <c r="BE85" s="202">
        <f aca="true" t="shared" si="4" ref="BE85:BE95">IF(N85="základní",J85,0)</f>
        <v>0</v>
      </c>
      <c r="BF85" s="202">
        <f aca="true" t="shared" si="5" ref="BF85:BF95">IF(N85="snížená",J85,0)</f>
        <v>0</v>
      </c>
      <c r="BG85" s="202">
        <f aca="true" t="shared" si="6" ref="BG85:BG95">IF(N85="zákl. přenesená",J85,0)</f>
        <v>0</v>
      </c>
      <c r="BH85" s="202">
        <f aca="true" t="shared" si="7" ref="BH85:BH95">IF(N85="sníž. přenesená",J85,0)</f>
        <v>0</v>
      </c>
      <c r="BI85" s="202">
        <f aca="true" t="shared" si="8" ref="BI85:BI95">IF(N85="nulová",J85,0)</f>
        <v>0</v>
      </c>
      <c r="BJ85" s="23" t="s">
        <v>24</v>
      </c>
      <c r="BK85" s="202">
        <f aca="true" t="shared" si="9" ref="BK85:BK95">ROUND(I85*H85,2)</f>
        <v>0</v>
      </c>
      <c r="BL85" s="23" t="s">
        <v>254</v>
      </c>
      <c r="BM85" s="23" t="s">
        <v>2028</v>
      </c>
    </row>
    <row r="86" spans="2:65" s="1" customFormat="1" ht="16.5" customHeight="1">
      <c r="B86" s="40"/>
      <c r="C86" s="238" t="s">
        <v>86</v>
      </c>
      <c r="D86" s="238" t="s">
        <v>270</v>
      </c>
      <c r="E86" s="239" t="s">
        <v>2029</v>
      </c>
      <c r="F86" s="240" t="s">
        <v>2030</v>
      </c>
      <c r="G86" s="241" t="s">
        <v>294</v>
      </c>
      <c r="H86" s="242">
        <v>25</v>
      </c>
      <c r="I86" s="243"/>
      <c r="J86" s="244">
        <f t="shared" si="0"/>
        <v>0</v>
      </c>
      <c r="K86" s="240" t="s">
        <v>22</v>
      </c>
      <c r="L86" s="245"/>
      <c r="M86" s="246" t="s">
        <v>22</v>
      </c>
      <c r="N86" s="247" t="s">
        <v>48</v>
      </c>
      <c r="O86" s="41"/>
      <c r="P86" s="200">
        <f t="shared" si="1"/>
        <v>0</v>
      </c>
      <c r="Q86" s="200">
        <v>0.0002</v>
      </c>
      <c r="R86" s="200">
        <f t="shared" si="2"/>
        <v>0.005</v>
      </c>
      <c r="S86" s="200">
        <v>0</v>
      </c>
      <c r="T86" s="201">
        <f t="shared" si="3"/>
        <v>0</v>
      </c>
      <c r="AR86" s="23" t="s">
        <v>342</v>
      </c>
      <c r="AT86" s="23" t="s">
        <v>270</v>
      </c>
      <c r="AU86" s="23" t="s">
        <v>86</v>
      </c>
      <c r="AY86" s="23" t="s">
        <v>168</v>
      </c>
      <c r="BE86" s="202">
        <f t="shared" si="4"/>
        <v>0</v>
      </c>
      <c r="BF86" s="202">
        <f t="shared" si="5"/>
        <v>0</v>
      </c>
      <c r="BG86" s="202">
        <f t="shared" si="6"/>
        <v>0</v>
      </c>
      <c r="BH86" s="202">
        <f t="shared" si="7"/>
        <v>0</v>
      </c>
      <c r="BI86" s="202">
        <f t="shared" si="8"/>
        <v>0</v>
      </c>
      <c r="BJ86" s="23" t="s">
        <v>24</v>
      </c>
      <c r="BK86" s="202">
        <f t="shared" si="9"/>
        <v>0</v>
      </c>
      <c r="BL86" s="23" t="s">
        <v>254</v>
      </c>
      <c r="BM86" s="23" t="s">
        <v>2031</v>
      </c>
    </row>
    <row r="87" spans="2:65" s="1" customFormat="1" ht="16.5" customHeight="1">
      <c r="B87" s="40"/>
      <c r="C87" s="191" t="s">
        <v>187</v>
      </c>
      <c r="D87" s="191" t="s">
        <v>170</v>
      </c>
      <c r="E87" s="192" t="s">
        <v>2026</v>
      </c>
      <c r="F87" s="193" t="s">
        <v>2027</v>
      </c>
      <c r="G87" s="194" t="s">
        <v>294</v>
      </c>
      <c r="H87" s="195">
        <v>17</v>
      </c>
      <c r="I87" s="196"/>
      <c r="J87" s="197">
        <f t="shared" si="0"/>
        <v>0</v>
      </c>
      <c r="K87" s="193" t="s">
        <v>22</v>
      </c>
      <c r="L87" s="60"/>
      <c r="M87" s="198" t="s">
        <v>22</v>
      </c>
      <c r="N87" s="199" t="s">
        <v>48</v>
      </c>
      <c r="O87" s="41"/>
      <c r="P87" s="200">
        <f t="shared" si="1"/>
        <v>0</v>
      </c>
      <c r="Q87" s="200">
        <v>0</v>
      </c>
      <c r="R87" s="200">
        <f t="shared" si="2"/>
        <v>0</v>
      </c>
      <c r="S87" s="200">
        <v>0</v>
      </c>
      <c r="T87" s="201">
        <f t="shared" si="3"/>
        <v>0</v>
      </c>
      <c r="AR87" s="23" t="s">
        <v>254</v>
      </c>
      <c r="AT87" s="23" t="s">
        <v>170</v>
      </c>
      <c r="AU87" s="23" t="s">
        <v>86</v>
      </c>
      <c r="AY87" s="23" t="s">
        <v>168</v>
      </c>
      <c r="BE87" s="202">
        <f t="shared" si="4"/>
        <v>0</v>
      </c>
      <c r="BF87" s="202">
        <f t="shared" si="5"/>
        <v>0</v>
      </c>
      <c r="BG87" s="202">
        <f t="shared" si="6"/>
        <v>0</v>
      </c>
      <c r="BH87" s="202">
        <f t="shared" si="7"/>
        <v>0</v>
      </c>
      <c r="BI87" s="202">
        <f t="shared" si="8"/>
        <v>0</v>
      </c>
      <c r="BJ87" s="23" t="s">
        <v>24</v>
      </c>
      <c r="BK87" s="202">
        <f t="shared" si="9"/>
        <v>0</v>
      </c>
      <c r="BL87" s="23" t="s">
        <v>254</v>
      </c>
      <c r="BM87" s="23" t="s">
        <v>2213</v>
      </c>
    </row>
    <row r="88" spans="2:65" s="1" customFormat="1" ht="16.5" customHeight="1">
      <c r="B88" s="40"/>
      <c r="C88" s="238" t="s">
        <v>175</v>
      </c>
      <c r="D88" s="238" t="s">
        <v>270</v>
      </c>
      <c r="E88" s="239" t="s">
        <v>2214</v>
      </c>
      <c r="F88" s="240" t="s">
        <v>2215</v>
      </c>
      <c r="G88" s="241" t="s">
        <v>396</v>
      </c>
      <c r="H88" s="242">
        <v>10</v>
      </c>
      <c r="I88" s="243"/>
      <c r="J88" s="244">
        <f t="shared" si="0"/>
        <v>0</v>
      </c>
      <c r="K88" s="240" t="s">
        <v>22</v>
      </c>
      <c r="L88" s="245"/>
      <c r="M88" s="246" t="s">
        <v>22</v>
      </c>
      <c r="N88" s="247" t="s">
        <v>48</v>
      </c>
      <c r="O88" s="41"/>
      <c r="P88" s="200">
        <f t="shared" si="1"/>
        <v>0</v>
      </c>
      <c r="Q88" s="200">
        <v>1.8E-05</v>
      </c>
      <c r="R88" s="200">
        <f t="shared" si="2"/>
        <v>0.00018</v>
      </c>
      <c r="S88" s="200">
        <v>0</v>
      </c>
      <c r="T88" s="201">
        <f t="shared" si="3"/>
        <v>0</v>
      </c>
      <c r="AR88" s="23" t="s">
        <v>342</v>
      </c>
      <c r="AT88" s="23" t="s">
        <v>270</v>
      </c>
      <c r="AU88" s="23" t="s">
        <v>86</v>
      </c>
      <c r="AY88" s="23" t="s">
        <v>168</v>
      </c>
      <c r="BE88" s="202">
        <f t="shared" si="4"/>
        <v>0</v>
      </c>
      <c r="BF88" s="202">
        <f t="shared" si="5"/>
        <v>0</v>
      </c>
      <c r="BG88" s="202">
        <f t="shared" si="6"/>
        <v>0</v>
      </c>
      <c r="BH88" s="202">
        <f t="shared" si="7"/>
        <v>0</v>
      </c>
      <c r="BI88" s="202">
        <f t="shared" si="8"/>
        <v>0</v>
      </c>
      <c r="BJ88" s="23" t="s">
        <v>24</v>
      </c>
      <c r="BK88" s="202">
        <f t="shared" si="9"/>
        <v>0</v>
      </c>
      <c r="BL88" s="23" t="s">
        <v>254</v>
      </c>
      <c r="BM88" s="23" t="s">
        <v>2216</v>
      </c>
    </row>
    <row r="89" spans="2:65" s="1" customFormat="1" ht="16.5" customHeight="1">
      <c r="B89" s="40"/>
      <c r="C89" s="238" t="s">
        <v>195</v>
      </c>
      <c r="D89" s="238" t="s">
        <v>270</v>
      </c>
      <c r="E89" s="239" t="s">
        <v>2217</v>
      </c>
      <c r="F89" s="240" t="s">
        <v>2218</v>
      </c>
      <c r="G89" s="241" t="s">
        <v>396</v>
      </c>
      <c r="H89" s="242">
        <v>7</v>
      </c>
      <c r="I89" s="243"/>
      <c r="J89" s="244">
        <f t="shared" si="0"/>
        <v>0</v>
      </c>
      <c r="K89" s="240" t="s">
        <v>22</v>
      </c>
      <c r="L89" s="245"/>
      <c r="M89" s="246" t="s">
        <v>22</v>
      </c>
      <c r="N89" s="247" t="s">
        <v>48</v>
      </c>
      <c r="O89" s="41"/>
      <c r="P89" s="200">
        <f t="shared" si="1"/>
        <v>0</v>
      </c>
      <c r="Q89" s="200">
        <v>1.8E-05</v>
      </c>
      <c r="R89" s="200">
        <f t="shared" si="2"/>
        <v>0.000126</v>
      </c>
      <c r="S89" s="200">
        <v>0</v>
      </c>
      <c r="T89" s="201">
        <f t="shared" si="3"/>
        <v>0</v>
      </c>
      <c r="AR89" s="23" t="s">
        <v>342</v>
      </c>
      <c r="AT89" s="23" t="s">
        <v>270</v>
      </c>
      <c r="AU89" s="23" t="s">
        <v>86</v>
      </c>
      <c r="AY89" s="23" t="s">
        <v>168</v>
      </c>
      <c r="BE89" s="202">
        <f t="shared" si="4"/>
        <v>0</v>
      </c>
      <c r="BF89" s="202">
        <f t="shared" si="5"/>
        <v>0</v>
      </c>
      <c r="BG89" s="202">
        <f t="shared" si="6"/>
        <v>0</v>
      </c>
      <c r="BH89" s="202">
        <f t="shared" si="7"/>
        <v>0</v>
      </c>
      <c r="BI89" s="202">
        <f t="shared" si="8"/>
        <v>0</v>
      </c>
      <c r="BJ89" s="23" t="s">
        <v>24</v>
      </c>
      <c r="BK89" s="202">
        <f t="shared" si="9"/>
        <v>0</v>
      </c>
      <c r="BL89" s="23" t="s">
        <v>254</v>
      </c>
      <c r="BM89" s="23" t="s">
        <v>2219</v>
      </c>
    </row>
    <row r="90" spans="2:65" s="1" customFormat="1" ht="16.5" customHeight="1">
      <c r="B90" s="40"/>
      <c r="C90" s="191" t="s">
        <v>201</v>
      </c>
      <c r="D90" s="191" t="s">
        <v>170</v>
      </c>
      <c r="E90" s="192" t="s">
        <v>2042</v>
      </c>
      <c r="F90" s="193" t="s">
        <v>2220</v>
      </c>
      <c r="G90" s="194" t="s">
        <v>294</v>
      </c>
      <c r="H90" s="195">
        <v>780</v>
      </c>
      <c r="I90" s="196"/>
      <c r="J90" s="197">
        <f t="shared" si="0"/>
        <v>0</v>
      </c>
      <c r="K90" s="193" t="s">
        <v>22</v>
      </c>
      <c r="L90" s="60"/>
      <c r="M90" s="198" t="s">
        <v>22</v>
      </c>
      <c r="N90" s="199" t="s">
        <v>48</v>
      </c>
      <c r="O90" s="41"/>
      <c r="P90" s="200">
        <f t="shared" si="1"/>
        <v>0</v>
      </c>
      <c r="Q90" s="200">
        <v>0</v>
      </c>
      <c r="R90" s="200">
        <f t="shared" si="2"/>
        <v>0</v>
      </c>
      <c r="S90" s="200">
        <v>0</v>
      </c>
      <c r="T90" s="201">
        <f t="shared" si="3"/>
        <v>0</v>
      </c>
      <c r="AR90" s="23" t="s">
        <v>254</v>
      </c>
      <c r="AT90" s="23" t="s">
        <v>170</v>
      </c>
      <c r="AU90" s="23" t="s">
        <v>86</v>
      </c>
      <c r="AY90" s="23" t="s">
        <v>168</v>
      </c>
      <c r="BE90" s="202">
        <f t="shared" si="4"/>
        <v>0</v>
      </c>
      <c r="BF90" s="202">
        <f t="shared" si="5"/>
        <v>0</v>
      </c>
      <c r="BG90" s="202">
        <f t="shared" si="6"/>
        <v>0</v>
      </c>
      <c r="BH90" s="202">
        <f t="shared" si="7"/>
        <v>0</v>
      </c>
      <c r="BI90" s="202">
        <f t="shared" si="8"/>
        <v>0</v>
      </c>
      <c r="BJ90" s="23" t="s">
        <v>24</v>
      </c>
      <c r="BK90" s="202">
        <f t="shared" si="9"/>
        <v>0</v>
      </c>
      <c r="BL90" s="23" t="s">
        <v>254</v>
      </c>
      <c r="BM90" s="23" t="s">
        <v>2044</v>
      </c>
    </row>
    <row r="91" spans="2:65" s="1" customFormat="1" ht="16.5" customHeight="1">
      <c r="B91" s="40"/>
      <c r="C91" s="238" t="s">
        <v>209</v>
      </c>
      <c r="D91" s="238" t="s">
        <v>270</v>
      </c>
      <c r="E91" s="239" t="s">
        <v>2045</v>
      </c>
      <c r="F91" s="240" t="s">
        <v>2046</v>
      </c>
      <c r="G91" s="241" t="s">
        <v>294</v>
      </c>
      <c r="H91" s="242">
        <v>780</v>
      </c>
      <c r="I91" s="243"/>
      <c r="J91" s="244">
        <f t="shared" si="0"/>
        <v>0</v>
      </c>
      <c r="K91" s="240" t="s">
        <v>22</v>
      </c>
      <c r="L91" s="245"/>
      <c r="M91" s="246" t="s">
        <v>22</v>
      </c>
      <c r="N91" s="247" t="s">
        <v>48</v>
      </c>
      <c r="O91" s="41"/>
      <c r="P91" s="200">
        <f t="shared" si="1"/>
        <v>0</v>
      </c>
      <c r="Q91" s="200">
        <v>1.4E-05</v>
      </c>
      <c r="R91" s="200">
        <f t="shared" si="2"/>
        <v>0.01092</v>
      </c>
      <c r="S91" s="200">
        <v>0</v>
      </c>
      <c r="T91" s="201">
        <f t="shared" si="3"/>
        <v>0</v>
      </c>
      <c r="AR91" s="23" t="s">
        <v>342</v>
      </c>
      <c r="AT91" s="23" t="s">
        <v>270</v>
      </c>
      <c r="AU91" s="23" t="s">
        <v>86</v>
      </c>
      <c r="AY91" s="23" t="s">
        <v>168</v>
      </c>
      <c r="BE91" s="202">
        <f t="shared" si="4"/>
        <v>0</v>
      </c>
      <c r="BF91" s="202">
        <f t="shared" si="5"/>
        <v>0</v>
      </c>
      <c r="BG91" s="202">
        <f t="shared" si="6"/>
        <v>0</v>
      </c>
      <c r="BH91" s="202">
        <f t="shared" si="7"/>
        <v>0</v>
      </c>
      <c r="BI91" s="202">
        <f t="shared" si="8"/>
        <v>0</v>
      </c>
      <c r="BJ91" s="23" t="s">
        <v>24</v>
      </c>
      <c r="BK91" s="202">
        <f t="shared" si="9"/>
        <v>0</v>
      </c>
      <c r="BL91" s="23" t="s">
        <v>254</v>
      </c>
      <c r="BM91" s="23" t="s">
        <v>2047</v>
      </c>
    </row>
    <row r="92" spans="2:65" s="1" customFormat="1" ht="16.5" customHeight="1">
      <c r="B92" s="40"/>
      <c r="C92" s="191" t="s">
        <v>214</v>
      </c>
      <c r="D92" s="191" t="s">
        <v>170</v>
      </c>
      <c r="E92" s="192" t="s">
        <v>2048</v>
      </c>
      <c r="F92" s="193" t="s">
        <v>2049</v>
      </c>
      <c r="G92" s="194" t="s">
        <v>294</v>
      </c>
      <c r="H92" s="195">
        <v>100</v>
      </c>
      <c r="I92" s="196"/>
      <c r="J92" s="197">
        <f t="shared" si="0"/>
        <v>0</v>
      </c>
      <c r="K92" s="193" t="s">
        <v>22</v>
      </c>
      <c r="L92" s="60"/>
      <c r="M92" s="198" t="s">
        <v>22</v>
      </c>
      <c r="N92" s="199" t="s">
        <v>48</v>
      </c>
      <c r="O92" s="41"/>
      <c r="P92" s="200">
        <f t="shared" si="1"/>
        <v>0</v>
      </c>
      <c r="Q92" s="200">
        <v>0</v>
      </c>
      <c r="R92" s="200">
        <f t="shared" si="2"/>
        <v>0</v>
      </c>
      <c r="S92" s="200">
        <v>0</v>
      </c>
      <c r="T92" s="201">
        <f t="shared" si="3"/>
        <v>0</v>
      </c>
      <c r="AR92" s="23" t="s">
        <v>254</v>
      </c>
      <c r="AT92" s="23" t="s">
        <v>170</v>
      </c>
      <c r="AU92" s="23" t="s">
        <v>86</v>
      </c>
      <c r="AY92" s="23" t="s">
        <v>168</v>
      </c>
      <c r="BE92" s="202">
        <f t="shared" si="4"/>
        <v>0</v>
      </c>
      <c r="BF92" s="202">
        <f t="shared" si="5"/>
        <v>0</v>
      </c>
      <c r="BG92" s="202">
        <f t="shared" si="6"/>
        <v>0</v>
      </c>
      <c r="BH92" s="202">
        <f t="shared" si="7"/>
        <v>0</v>
      </c>
      <c r="BI92" s="202">
        <f t="shared" si="8"/>
        <v>0</v>
      </c>
      <c r="BJ92" s="23" t="s">
        <v>24</v>
      </c>
      <c r="BK92" s="202">
        <f t="shared" si="9"/>
        <v>0</v>
      </c>
      <c r="BL92" s="23" t="s">
        <v>254</v>
      </c>
      <c r="BM92" s="23" t="s">
        <v>2050</v>
      </c>
    </row>
    <row r="93" spans="2:65" s="1" customFormat="1" ht="16.5" customHeight="1">
      <c r="B93" s="40"/>
      <c r="C93" s="238" t="s">
        <v>220</v>
      </c>
      <c r="D93" s="238" t="s">
        <v>270</v>
      </c>
      <c r="E93" s="239" t="s">
        <v>2051</v>
      </c>
      <c r="F93" s="240" t="s">
        <v>2052</v>
      </c>
      <c r="G93" s="241" t="s">
        <v>294</v>
      </c>
      <c r="H93" s="242">
        <v>100</v>
      </c>
      <c r="I93" s="243"/>
      <c r="J93" s="244">
        <f t="shared" si="0"/>
        <v>0</v>
      </c>
      <c r="K93" s="240" t="s">
        <v>22</v>
      </c>
      <c r="L93" s="245"/>
      <c r="M93" s="246" t="s">
        <v>22</v>
      </c>
      <c r="N93" s="247" t="s">
        <v>48</v>
      </c>
      <c r="O93" s="41"/>
      <c r="P93" s="200">
        <f t="shared" si="1"/>
        <v>0</v>
      </c>
      <c r="Q93" s="200">
        <v>6E-06</v>
      </c>
      <c r="R93" s="200">
        <f t="shared" si="2"/>
        <v>0.0006000000000000001</v>
      </c>
      <c r="S93" s="200">
        <v>0</v>
      </c>
      <c r="T93" s="201">
        <f t="shared" si="3"/>
        <v>0</v>
      </c>
      <c r="AR93" s="23" t="s">
        <v>342</v>
      </c>
      <c r="AT93" s="23" t="s">
        <v>270</v>
      </c>
      <c r="AU93" s="23" t="s">
        <v>86</v>
      </c>
      <c r="AY93" s="23" t="s">
        <v>168</v>
      </c>
      <c r="BE93" s="202">
        <f t="shared" si="4"/>
        <v>0</v>
      </c>
      <c r="BF93" s="202">
        <f t="shared" si="5"/>
        <v>0</v>
      </c>
      <c r="BG93" s="202">
        <f t="shared" si="6"/>
        <v>0</v>
      </c>
      <c r="BH93" s="202">
        <f t="shared" si="7"/>
        <v>0</v>
      </c>
      <c r="BI93" s="202">
        <f t="shared" si="8"/>
        <v>0</v>
      </c>
      <c r="BJ93" s="23" t="s">
        <v>24</v>
      </c>
      <c r="BK93" s="202">
        <f t="shared" si="9"/>
        <v>0</v>
      </c>
      <c r="BL93" s="23" t="s">
        <v>254</v>
      </c>
      <c r="BM93" s="23" t="s">
        <v>2053</v>
      </c>
    </row>
    <row r="94" spans="2:65" s="1" customFormat="1" ht="16.5" customHeight="1">
      <c r="B94" s="40"/>
      <c r="C94" s="191" t="s">
        <v>29</v>
      </c>
      <c r="D94" s="191" t="s">
        <v>170</v>
      </c>
      <c r="E94" s="192" t="s">
        <v>2054</v>
      </c>
      <c r="F94" s="193" t="s">
        <v>2055</v>
      </c>
      <c r="G94" s="194" t="s">
        <v>396</v>
      </c>
      <c r="H94" s="195">
        <v>10</v>
      </c>
      <c r="I94" s="196"/>
      <c r="J94" s="197">
        <f t="shared" si="0"/>
        <v>0</v>
      </c>
      <c r="K94" s="193" t="s">
        <v>22</v>
      </c>
      <c r="L94" s="60"/>
      <c r="M94" s="198" t="s">
        <v>22</v>
      </c>
      <c r="N94" s="199" t="s">
        <v>48</v>
      </c>
      <c r="O94" s="41"/>
      <c r="P94" s="200">
        <f t="shared" si="1"/>
        <v>0</v>
      </c>
      <c r="Q94" s="200">
        <v>0</v>
      </c>
      <c r="R94" s="200">
        <f t="shared" si="2"/>
        <v>0</v>
      </c>
      <c r="S94" s="200">
        <v>0</v>
      </c>
      <c r="T94" s="201">
        <f t="shared" si="3"/>
        <v>0</v>
      </c>
      <c r="AR94" s="23" t="s">
        <v>254</v>
      </c>
      <c r="AT94" s="23" t="s">
        <v>170</v>
      </c>
      <c r="AU94" s="23" t="s">
        <v>86</v>
      </c>
      <c r="AY94" s="23" t="s">
        <v>168</v>
      </c>
      <c r="BE94" s="202">
        <f t="shared" si="4"/>
        <v>0</v>
      </c>
      <c r="BF94" s="202">
        <f t="shared" si="5"/>
        <v>0</v>
      </c>
      <c r="BG94" s="202">
        <f t="shared" si="6"/>
        <v>0</v>
      </c>
      <c r="BH94" s="202">
        <f t="shared" si="7"/>
        <v>0</v>
      </c>
      <c r="BI94" s="202">
        <f t="shared" si="8"/>
        <v>0</v>
      </c>
      <c r="BJ94" s="23" t="s">
        <v>24</v>
      </c>
      <c r="BK94" s="202">
        <f t="shared" si="9"/>
        <v>0</v>
      </c>
      <c r="BL94" s="23" t="s">
        <v>254</v>
      </c>
      <c r="BM94" s="23" t="s">
        <v>2056</v>
      </c>
    </row>
    <row r="95" spans="2:65" s="1" customFormat="1" ht="16.5" customHeight="1">
      <c r="B95" s="40"/>
      <c r="C95" s="238" t="s">
        <v>232</v>
      </c>
      <c r="D95" s="238" t="s">
        <v>270</v>
      </c>
      <c r="E95" s="239" t="s">
        <v>2057</v>
      </c>
      <c r="F95" s="240" t="s">
        <v>2058</v>
      </c>
      <c r="G95" s="241" t="s">
        <v>396</v>
      </c>
      <c r="H95" s="242">
        <v>10</v>
      </c>
      <c r="I95" s="243"/>
      <c r="J95" s="244">
        <f t="shared" si="0"/>
        <v>0</v>
      </c>
      <c r="K95" s="240" t="s">
        <v>22</v>
      </c>
      <c r="L95" s="245"/>
      <c r="M95" s="246" t="s">
        <v>22</v>
      </c>
      <c r="N95" s="247" t="s">
        <v>48</v>
      </c>
      <c r="O95" s="41"/>
      <c r="P95" s="200">
        <f t="shared" si="1"/>
        <v>0</v>
      </c>
      <c r="Q95" s="200">
        <v>0.007</v>
      </c>
      <c r="R95" s="200">
        <f t="shared" si="2"/>
        <v>0.07</v>
      </c>
      <c r="S95" s="200">
        <v>0</v>
      </c>
      <c r="T95" s="201">
        <f t="shared" si="3"/>
        <v>0</v>
      </c>
      <c r="AR95" s="23" t="s">
        <v>342</v>
      </c>
      <c r="AT95" s="23" t="s">
        <v>270</v>
      </c>
      <c r="AU95" s="23" t="s">
        <v>86</v>
      </c>
      <c r="AY95" s="23" t="s">
        <v>168</v>
      </c>
      <c r="BE95" s="202">
        <f t="shared" si="4"/>
        <v>0</v>
      </c>
      <c r="BF95" s="202">
        <f t="shared" si="5"/>
        <v>0</v>
      </c>
      <c r="BG95" s="202">
        <f t="shared" si="6"/>
        <v>0</v>
      </c>
      <c r="BH95" s="202">
        <f t="shared" si="7"/>
        <v>0</v>
      </c>
      <c r="BI95" s="202">
        <f t="shared" si="8"/>
        <v>0</v>
      </c>
      <c r="BJ95" s="23" t="s">
        <v>24</v>
      </c>
      <c r="BK95" s="202">
        <f t="shared" si="9"/>
        <v>0</v>
      </c>
      <c r="BL95" s="23" t="s">
        <v>254</v>
      </c>
      <c r="BM95" s="23" t="s">
        <v>2059</v>
      </c>
    </row>
    <row r="96" spans="2:47" s="1" customFormat="1" ht="27">
      <c r="B96" s="40"/>
      <c r="C96" s="62"/>
      <c r="D96" s="203" t="s">
        <v>789</v>
      </c>
      <c r="E96" s="62"/>
      <c r="F96" s="204" t="s">
        <v>2060</v>
      </c>
      <c r="G96" s="62"/>
      <c r="H96" s="62"/>
      <c r="I96" s="162"/>
      <c r="J96" s="62"/>
      <c r="K96" s="62"/>
      <c r="L96" s="60"/>
      <c r="M96" s="205"/>
      <c r="N96" s="41"/>
      <c r="O96" s="41"/>
      <c r="P96" s="41"/>
      <c r="Q96" s="41"/>
      <c r="R96" s="41"/>
      <c r="S96" s="41"/>
      <c r="T96" s="77"/>
      <c r="AT96" s="23" t="s">
        <v>789</v>
      </c>
      <c r="AU96" s="23" t="s">
        <v>86</v>
      </c>
    </row>
    <row r="97" spans="2:65" s="1" customFormat="1" ht="16.5" customHeight="1">
      <c r="B97" s="40"/>
      <c r="C97" s="191" t="s">
        <v>237</v>
      </c>
      <c r="D97" s="191" t="s">
        <v>170</v>
      </c>
      <c r="E97" s="192" t="s">
        <v>2054</v>
      </c>
      <c r="F97" s="193" t="s">
        <v>2055</v>
      </c>
      <c r="G97" s="194" t="s">
        <v>396</v>
      </c>
      <c r="H97" s="195">
        <v>7</v>
      </c>
      <c r="I97" s="196"/>
      <c r="J97" s="197">
        <f>ROUND(I97*H97,2)</f>
        <v>0</v>
      </c>
      <c r="K97" s="193" t="s">
        <v>22</v>
      </c>
      <c r="L97" s="60"/>
      <c r="M97" s="198" t="s">
        <v>22</v>
      </c>
      <c r="N97" s="199" t="s">
        <v>48</v>
      </c>
      <c r="O97" s="41"/>
      <c r="P97" s="200">
        <f>O97*H97</f>
        <v>0</v>
      </c>
      <c r="Q97" s="200">
        <v>0</v>
      </c>
      <c r="R97" s="200">
        <f>Q97*H97</f>
        <v>0</v>
      </c>
      <c r="S97" s="200">
        <v>0</v>
      </c>
      <c r="T97" s="201">
        <f>S97*H97</f>
        <v>0</v>
      </c>
      <c r="AR97" s="23" t="s">
        <v>254</v>
      </c>
      <c r="AT97" s="23" t="s">
        <v>170</v>
      </c>
      <c r="AU97" s="23" t="s">
        <v>86</v>
      </c>
      <c r="AY97" s="23" t="s">
        <v>168</v>
      </c>
      <c r="BE97" s="202">
        <f>IF(N97="základní",J97,0)</f>
        <v>0</v>
      </c>
      <c r="BF97" s="202">
        <f>IF(N97="snížená",J97,0)</f>
        <v>0</v>
      </c>
      <c r="BG97" s="202">
        <f>IF(N97="zákl. přenesená",J97,0)</f>
        <v>0</v>
      </c>
      <c r="BH97" s="202">
        <f>IF(N97="sníž. přenesená",J97,0)</f>
        <v>0</v>
      </c>
      <c r="BI97" s="202">
        <f>IF(N97="nulová",J97,0)</f>
        <v>0</v>
      </c>
      <c r="BJ97" s="23" t="s">
        <v>24</v>
      </c>
      <c r="BK97" s="202">
        <f>ROUND(I97*H97,2)</f>
        <v>0</v>
      </c>
      <c r="BL97" s="23" t="s">
        <v>254</v>
      </c>
      <c r="BM97" s="23" t="s">
        <v>2221</v>
      </c>
    </row>
    <row r="98" spans="2:65" s="1" customFormat="1" ht="16.5" customHeight="1">
      <c r="B98" s="40"/>
      <c r="C98" s="238" t="s">
        <v>241</v>
      </c>
      <c r="D98" s="238" t="s">
        <v>270</v>
      </c>
      <c r="E98" s="239" t="s">
        <v>2222</v>
      </c>
      <c r="F98" s="240" t="s">
        <v>2223</v>
      </c>
      <c r="G98" s="241" t="s">
        <v>396</v>
      </c>
      <c r="H98" s="242">
        <v>7</v>
      </c>
      <c r="I98" s="243"/>
      <c r="J98" s="244">
        <f>ROUND(I98*H98,2)</f>
        <v>0</v>
      </c>
      <c r="K98" s="240" t="s">
        <v>22</v>
      </c>
      <c r="L98" s="245"/>
      <c r="M98" s="246" t="s">
        <v>22</v>
      </c>
      <c r="N98" s="247" t="s">
        <v>48</v>
      </c>
      <c r="O98" s="41"/>
      <c r="P98" s="200">
        <f>O98*H98</f>
        <v>0</v>
      </c>
      <c r="Q98" s="200">
        <v>0.007</v>
      </c>
      <c r="R98" s="200">
        <f>Q98*H98</f>
        <v>0.049</v>
      </c>
      <c r="S98" s="200">
        <v>0</v>
      </c>
      <c r="T98" s="201">
        <f>S98*H98</f>
        <v>0</v>
      </c>
      <c r="AR98" s="23" t="s">
        <v>342</v>
      </c>
      <c r="AT98" s="23" t="s">
        <v>270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254</v>
      </c>
      <c r="BM98" s="23" t="s">
        <v>2224</v>
      </c>
    </row>
    <row r="99" spans="2:47" s="1" customFormat="1" ht="27">
      <c r="B99" s="40"/>
      <c r="C99" s="62"/>
      <c r="D99" s="203" t="s">
        <v>789</v>
      </c>
      <c r="E99" s="62"/>
      <c r="F99" s="204" t="s">
        <v>2060</v>
      </c>
      <c r="G99" s="62"/>
      <c r="H99" s="62"/>
      <c r="I99" s="162"/>
      <c r="J99" s="62"/>
      <c r="K99" s="62"/>
      <c r="L99" s="60"/>
      <c r="M99" s="205"/>
      <c r="N99" s="41"/>
      <c r="O99" s="41"/>
      <c r="P99" s="41"/>
      <c r="Q99" s="41"/>
      <c r="R99" s="41"/>
      <c r="S99" s="41"/>
      <c r="T99" s="77"/>
      <c r="AT99" s="23" t="s">
        <v>789</v>
      </c>
      <c r="AU99" s="23" t="s">
        <v>86</v>
      </c>
    </row>
    <row r="100" spans="2:65" s="1" customFormat="1" ht="16.5" customHeight="1">
      <c r="B100" s="40"/>
      <c r="C100" s="238" t="s">
        <v>246</v>
      </c>
      <c r="D100" s="238" t="s">
        <v>270</v>
      </c>
      <c r="E100" s="239" t="s">
        <v>2225</v>
      </c>
      <c r="F100" s="240" t="s">
        <v>2037</v>
      </c>
      <c r="G100" s="241" t="s">
        <v>396</v>
      </c>
      <c r="H100" s="242">
        <v>17</v>
      </c>
      <c r="I100" s="243"/>
      <c r="J100" s="244">
        <f aca="true" t="shared" si="10" ref="J100:J107">ROUND(I100*H100,2)</f>
        <v>0</v>
      </c>
      <c r="K100" s="240" t="s">
        <v>22</v>
      </c>
      <c r="L100" s="245"/>
      <c r="M100" s="246" t="s">
        <v>22</v>
      </c>
      <c r="N100" s="247" t="s">
        <v>48</v>
      </c>
      <c r="O100" s="41"/>
      <c r="P100" s="200">
        <f aca="true" t="shared" si="11" ref="P100:P107">O100*H100</f>
        <v>0</v>
      </c>
      <c r="Q100" s="200">
        <v>1.8E-05</v>
      </c>
      <c r="R100" s="200">
        <f aca="true" t="shared" si="12" ref="R100:R107">Q100*H100</f>
        <v>0.000306</v>
      </c>
      <c r="S100" s="200">
        <v>0</v>
      </c>
      <c r="T100" s="201">
        <f aca="true" t="shared" si="13" ref="T100:T107">S100*H100</f>
        <v>0</v>
      </c>
      <c r="AR100" s="23" t="s">
        <v>342</v>
      </c>
      <c r="AT100" s="23" t="s">
        <v>270</v>
      </c>
      <c r="AU100" s="23" t="s">
        <v>86</v>
      </c>
      <c r="AY100" s="23" t="s">
        <v>168</v>
      </c>
      <c r="BE100" s="202">
        <f aca="true" t="shared" si="14" ref="BE100:BE107">IF(N100="základní",J100,0)</f>
        <v>0</v>
      </c>
      <c r="BF100" s="202">
        <f aca="true" t="shared" si="15" ref="BF100:BF107">IF(N100="snížená",J100,0)</f>
        <v>0</v>
      </c>
      <c r="BG100" s="202">
        <f aca="true" t="shared" si="16" ref="BG100:BG107">IF(N100="zákl. přenesená",J100,0)</f>
        <v>0</v>
      </c>
      <c r="BH100" s="202">
        <f aca="true" t="shared" si="17" ref="BH100:BH107">IF(N100="sníž. přenesená",J100,0)</f>
        <v>0</v>
      </c>
      <c r="BI100" s="202">
        <f aca="true" t="shared" si="18" ref="BI100:BI107">IF(N100="nulová",J100,0)</f>
        <v>0</v>
      </c>
      <c r="BJ100" s="23" t="s">
        <v>24</v>
      </c>
      <c r="BK100" s="202">
        <f aca="true" t="shared" si="19" ref="BK100:BK107">ROUND(I100*H100,2)</f>
        <v>0</v>
      </c>
      <c r="BL100" s="23" t="s">
        <v>254</v>
      </c>
      <c r="BM100" s="23" t="s">
        <v>2226</v>
      </c>
    </row>
    <row r="101" spans="2:65" s="1" customFormat="1" ht="16.5" customHeight="1">
      <c r="B101" s="40"/>
      <c r="C101" s="238" t="s">
        <v>10</v>
      </c>
      <c r="D101" s="238" t="s">
        <v>270</v>
      </c>
      <c r="E101" s="239" t="s">
        <v>2227</v>
      </c>
      <c r="F101" s="240" t="s">
        <v>2228</v>
      </c>
      <c r="G101" s="241" t="s">
        <v>396</v>
      </c>
      <c r="H101" s="242">
        <v>17</v>
      </c>
      <c r="I101" s="243"/>
      <c r="J101" s="244">
        <f t="shared" si="10"/>
        <v>0</v>
      </c>
      <c r="K101" s="240" t="s">
        <v>22</v>
      </c>
      <c r="L101" s="245"/>
      <c r="M101" s="246" t="s">
        <v>22</v>
      </c>
      <c r="N101" s="247" t="s">
        <v>48</v>
      </c>
      <c r="O101" s="41"/>
      <c r="P101" s="200">
        <f t="shared" si="11"/>
        <v>0</v>
      </c>
      <c r="Q101" s="200">
        <v>1.8E-05</v>
      </c>
      <c r="R101" s="200">
        <f t="shared" si="12"/>
        <v>0.000306</v>
      </c>
      <c r="S101" s="200">
        <v>0</v>
      </c>
      <c r="T101" s="201">
        <f t="shared" si="13"/>
        <v>0</v>
      </c>
      <c r="AR101" s="23" t="s">
        <v>342</v>
      </c>
      <c r="AT101" s="23" t="s">
        <v>270</v>
      </c>
      <c r="AU101" s="23" t="s">
        <v>86</v>
      </c>
      <c r="AY101" s="23" t="s">
        <v>168</v>
      </c>
      <c r="BE101" s="202">
        <f t="shared" si="14"/>
        <v>0</v>
      </c>
      <c r="BF101" s="202">
        <f t="shared" si="15"/>
        <v>0</v>
      </c>
      <c r="BG101" s="202">
        <f t="shared" si="16"/>
        <v>0</v>
      </c>
      <c r="BH101" s="202">
        <f t="shared" si="17"/>
        <v>0</v>
      </c>
      <c r="BI101" s="202">
        <f t="shared" si="18"/>
        <v>0</v>
      </c>
      <c r="BJ101" s="23" t="s">
        <v>24</v>
      </c>
      <c r="BK101" s="202">
        <f t="shared" si="19"/>
        <v>0</v>
      </c>
      <c r="BL101" s="23" t="s">
        <v>254</v>
      </c>
      <c r="BM101" s="23" t="s">
        <v>2229</v>
      </c>
    </row>
    <row r="102" spans="2:65" s="1" customFormat="1" ht="16.5" customHeight="1">
      <c r="B102" s="40"/>
      <c r="C102" s="191" t="s">
        <v>254</v>
      </c>
      <c r="D102" s="191" t="s">
        <v>170</v>
      </c>
      <c r="E102" s="192" t="s">
        <v>2061</v>
      </c>
      <c r="F102" s="193" t="s">
        <v>2062</v>
      </c>
      <c r="G102" s="194" t="s">
        <v>396</v>
      </c>
      <c r="H102" s="195">
        <v>10</v>
      </c>
      <c r="I102" s="196"/>
      <c r="J102" s="197">
        <f t="shared" si="10"/>
        <v>0</v>
      </c>
      <c r="K102" s="193" t="s">
        <v>22</v>
      </c>
      <c r="L102" s="60"/>
      <c r="M102" s="198" t="s">
        <v>22</v>
      </c>
      <c r="N102" s="199" t="s">
        <v>48</v>
      </c>
      <c r="O102" s="41"/>
      <c r="P102" s="200">
        <f t="shared" si="11"/>
        <v>0</v>
      </c>
      <c r="Q102" s="200">
        <v>0</v>
      </c>
      <c r="R102" s="200">
        <f t="shared" si="12"/>
        <v>0</v>
      </c>
      <c r="S102" s="200">
        <v>0</v>
      </c>
      <c r="T102" s="201">
        <f t="shared" si="13"/>
        <v>0</v>
      </c>
      <c r="AR102" s="23" t="s">
        <v>254</v>
      </c>
      <c r="AT102" s="23" t="s">
        <v>170</v>
      </c>
      <c r="AU102" s="23" t="s">
        <v>86</v>
      </c>
      <c r="AY102" s="23" t="s">
        <v>168</v>
      </c>
      <c r="BE102" s="202">
        <f t="shared" si="14"/>
        <v>0</v>
      </c>
      <c r="BF102" s="202">
        <f t="shared" si="15"/>
        <v>0</v>
      </c>
      <c r="BG102" s="202">
        <f t="shared" si="16"/>
        <v>0</v>
      </c>
      <c r="BH102" s="202">
        <f t="shared" si="17"/>
        <v>0</v>
      </c>
      <c r="BI102" s="202">
        <f t="shared" si="18"/>
        <v>0</v>
      </c>
      <c r="BJ102" s="23" t="s">
        <v>24</v>
      </c>
      <c r="BK102" s="202">
        <f t="shared" si="19"/>
        <v>0</v>
      </c>
      <c r="BL102" s="23" t="s">
        <v>254</v>
      </c>
      <c r="BM102" s="23" t="s">
        <v>2230</v>
      </c>
    </row>
    <row r="103" spans="2:65" s="1" customFormat="1" ht="16.5" customHeight="1">
      <c r="B103" s="40"/>
      <c r="C103" s="238" t="s">
        <v>258</v>
      </c>
      <c r="D103" s="238" t="s">
        <v>270</v>
      </c>
      <c r="E103" s="239" t="s">
        <v>2067</v>
      </c>
      <c r="F103" s="240" t="s">
        <v>2068</v>
      </c>
      <c r="G103" s="241" t="s">
        <v>396</v>
      </c>
      <c r="H103" s="242">
        <v>10</v>
      </c>
      <c r="I103" s="243"/>
      <c r="J103" s="244">
        <f t="shared" si="10"/>
        <v>0</v>
      </c>
      <c r="K103" s="240" t="s">
        <v>22</v>
      </c>
      <c r="L103" s="245"/>
      <c r="M103" s="246" t="s">
        <v>22</v>
      </c>
      <c r="N103" s="247" t="s">
        <v>48</v>
      </c>
      <c r="O103" s="41"/>
      <c r="P103" s="200">
        <f t="shared" si="11"/>
        <v>0</v>
      </c>
      <c r="Q103" s="200">
        <v>0.0029</v>
      </c>
      <c r="R103" s="200">
        <f t="shared" si="12"/>
        <v>0.028999999999999998</v>
      </c>
      <c r="S103" s="200">
        <v>0</v>
      </c>
      <c r="T103" s="201">
        <f t="shared" si="13"/>
        <v>0</v>
      </c>
      <c r="AR103" s="23" t="s">
        <v>342</v>
      </c>
      <c r="AT103" s="23" t="s">
        <v>270</v>
      </c>
      <c r="AU103" s="23" t="s">
        <v>86</v>
      </c>
      <c r="AY103" s="23" t="s">
        <v>168</v>
      </c>
      <c r="BE103" s="202">
        <f t="shared" si="14"/>
        <v>0</v>
      </c>
      <c r="BF103" s="202">
        <f t="shared" si="15"/>
        <v>0</v>
      </c>
      <c r="BG103" s="202">
        <f t="shared" si="16"/>
        <v>0</v>
      </c>
      <c r="BH103" s="202">
        <f t="shared" si="17"/>
        <v>0</v>
      </c>
      <c r="BI103" s="202">
        <f t="shared" si="18"/>
        <v>0</v>
      </c>
      <c r="BJ103" s="23" t="s">
        <v>24</v>
      </c>
      <c r="BK103" s="202">
        <f t="shared" si="19"/>
        <v>0</v>
      </c>
      <c r="BL103" s="23" t="s">
        <v>254</v>
      </c>
      <c r="BM103" s="23" t="s">
        <v>2231</v>
      </c>
    </row>
    <row r="104" spans="2:65" s="1" customFormat="1" ht="16.5" customHeight="1">
      <c r="B104" s="40"/>
      <c r="C104" s="238" t="s">
        <v>264</v>
      </c>
      <c r="D104" s="238" t="s">
        <v>270</v>
      </c>
      <c r="E104" s="239" t="s">
        <v>2232</v>
      </c>
      <c r="F104" s="240" t="s">
        <v>2233</v>
      </c>
      <c r="G104" s="241" t="s">
        <v>396</v>
      </c>
      <c r="H104" s="242">
        <v>10</v>
      </c>
      <c r="I104" s="243"/>
      <c r="J104" s="244">
        <f t="shared" si="10"/>
        <v>0</v>
      </c>
      <c r="K104" s="240" t="s">
        <v>22</v>
      </c>
      <c r="L104" s="245"/>
      <c r="M104" s="246" t="s">
        <v>22</v>
      </c>
      <c r="N104" s="247" t="s">
        <v>48</v>
      </c>
      <c r="O104" s="41"/>
      <c r="P104" s="200">
        <f t="shared" si="11"/>
        <v>0</v>
      </c>
      <c r="Q104" s="200">
        <v>0.00021</v>
      </c>
      <c r="R104" s="200">
        <f t="shared" si="12"/>
        <v>0.0021000000000000003</v>
      </c>
      <c r="S104" s="200">
        <v>0</v>
      </c>
      <c r="T104" s="201">
        <f t="shared" si="13"/>
        <v>0</v>
      </c>
      <c r="AR104" s="23" t="s">
        <v>342</v>
      </c>
      <c r="AT104" s="23" t="s">
        <v>270</v>
      </c>
      <c r="AU104" s="23" t="s">
        <v>86</v>
      </c>
      <c r="AY104" s="23" t="s">
        <v>168</v>
      </c>
      <c r="BE104" s="202">
        <f t="shared" si="14"/>
        <v>0</v>
      </c>
      <c r="BF104" s="202">
        <f t="shared" si="15"/>
        <v>0</v>
      </c>
      <c r="BG104" s="202">
        <f t="shared" si="16"/>
        <v>0</v>
      </c>
      <c r="BH104" s="202">
        <f t="shared" si="17"/>
        <v>0</v>
      </c>
      <c r="BI104" s="202">
        <f t="shared" si="18"/>
        <v>0</v>
      </c>
      <c r="BJ104" s="23" t="s">
        <v>24</v>
      </c>
      <c r="BK104" s="202">
        <f t="shared" si="19"/>
        <v>0</v>
      </c>
      <c r="BL104" s="23" t="s">
        <v>254</v>
      </c>
      <c r="BM104" s="23" t="s">
        <v>2234</v>
      </c>
    </row>
    <row r="105" spans="2:65" s="1" customFormat="1" ht="16.5" customHeight="1">
      <c r="B105" s="40"/>
      <c r="C105" s="238" t="s">
        <v>269</v>
      </c>
      <c r="D105" s="238" t="s">
        <v>270</v>
      </c>
      <c r="E105" s="239" t="s">
        <v>2235</v>
      </c>
      <c r="F105" s="240" t="s">
        <v>2236</v>
      </c>
      <c r="G105" s="241" t="s">
        <v>396</v>
      </c>
      <c r="H105" s="242">
        <v>7</v>
      </c>
      <c r="I105" s="243"/>
      <c r="J105" s="244">
        <f t="shared" si="10"/>
        <v>0</v>
      </c>
      <c r="K105" s="240" t="s">
        <v>22</v>
      </c>
      <c r="L105" s="245"/>
      <c r="M105" s="246" t="s">
        <v>22</v>
      </c>
      <c r="N105" s="247" t="s">
        <v>48</v>
      </c>
      <c r="O105" s="41"/>
      <c r="P105" s="200">
        <f t="shared" si="11"/>
        <v>0</v>
      </c>
      <c r="Q105" s="200">
        <v>0.00021</v>
      </c>
      <c r="R105" s="200">
        <f t="shared" si="12"/>
        <v>0.00147</v>
      </c>
      <c r="S105" s="200">
        <v>0</v>
      </c>
      <c r="T105" s="201">
        <f t="shared" si="13"/>
        <v>0</v>
      </c>
      <c r="AR105" s="23" t="s">
        <v>342</v>
      </c>
      <c r="AT105" s="23" t="s">
        <v>270</v>
      </c>
      <c r="AU105" s="23" t="s">
        <v>86</v>
      </c>
      <c r="AY105" s="23" t="s">
        <v>168</v>
      </c>
      <c r="BE105" s="202">
        <f t="shared" si="14"/>
        <v>0</v>
      </c>
      <c r="BF105" s="202">
        <f t="shared" si="15"/>
        <v>0</v>
      </c>
      <c r="BG105" s="202">
        <f t="shared" si="16"/>
        <v>0</v>
      </c>
      <c r="BH105" s="202">
        <f t="shared" si="17"/>
        <v>0</v>
      </c>
      <c r="BI105" s="202">
        <f t="shared" si="18"/>
        <v>0</v>
      </c>
      <c r="BJ105" s="23" t="s">
        <v>24</v>
      </c>
      <c r="BK105" s="202">
        <f t="shared" si="19"/>
        <v>0</v>
      </c>
      <c r="BL105" s="23" t="s">
        <v>254</v>
      </c>
      <c r="BM105" s="23" t="s">
        <v>2237</v>
      </c>
    </row>
    <row r="106" spans="2:65" s="1" customFormat="1" ht="16.5" customHeight="1">
      <c r="B106" s="40"/>
      <c r="C106" s="191" t="s">
        <v>275</v>
      </c>
      <c r="D106" s="191" t="s">
        <v>170</v>
      </c>
      <c r="E106" s="192" t="s">
        <v>2073</v>
      </c>
      <c r="F106" s="193" t="s">
        <v>2074</v>
      </c>
      <c r="G106" s="194" t="s">
        <v>396</v>
      </c>
      <c r="H106" s="195">
        <v>17</v>
      </c>
      <c r="I106" s="196"/>
      <c r="J106" s="197">
        <f t="shared" si="10"/>
        <v>0</v>
      </c>
      <c r="K106" s="193" t="s">
        <v>22</v>
      </c>
      <c r="L106" s="60"/>
      <c r="M106" s="198" t="s">
        <v>22</v>
      </c>
      <c r="N106" s="199" t="s">
        <v>48</v>
      </c>
      <c r="O106" s="41"/>
      <c r="P106" s="200">
        <f t="shared" si="11"/>
        <v>0</v>
      </c>
      <c r="Q106" s="200">
        <v>0</v>
      </c>
      <c r="R106" s="200">
        <f t="shared" si="12"/>
        <v>0</v>
      </c>
      <c r="S106" s="200">
        <v>0</v>
      </c>
      <c r="T106" s="201">
        <f t="shared" si="13"/>
        <v>0</v>
      </c>
      <c r="AR106" s="23" t="s">
        <v>254</v>
      </c>
      <c r="AT106" s="23" t="s">
        <v>170</v>
      </c>
      <c r="AU106" s="23" t="s">
        <v>86</v>
      </c>
      <c r="AY106" s="23" t="s">
        <v>168</v>
      </c>
      <c r="BE106" s="202">
        <f t="shared" si="14"/>
        <v>0</v>
      </c>
      <c r="BF106" s="202">
        <f t="shared" si="15"/>
        <v>0</v>
      </c>
      <c r="BG106" s="202">
        <f t="shared" si="16"/>
        <v>0</v>
      </c>
      <c r="BH106" s="202">
        <f t="shared" si="17"/>
        <v>0</v>
      </c>
      <c r="BI106" s="202">
        <f t="shared" si="18"/>
        <v>0</v>
      </c>
      <c r="BJ106" s="23" t="s">
        <v>24</v>
      </c>
      <c r="BK106" s="202">
        <f t="shared" si="19"/>
        <v>0</v>
      </c>
      <c r="BL106" s="23" t="s">
        <v>254</v>
      </c>
      <c r="BM106" s="23" t="s">
        <v>2075</v>
      </c>
    </row>
    <row r="107" spans="2:65" s="1" customFormat="1" ht="16.5" customHeight="1">
      <c r="B107" s="40"/>
      <c r="C107" s="238" t="s">
        <v>9</v>
      </c>
      <c r="D107" s="238" t="s">
        <v>270</v>
      </c>
      <c r="E107" s="239" t="s">
        <v>2076</v>
      </c>
      <c r="F107" s="240" t="s">
        <v>2077</v>
      </c>
      <c r="G107" s="241" t="s">
        <v>396</v>
      </c>
      <c r="H107" s="242">
        <v>15</v>
      </c>
      <c r="I107" s="243"/>
      <c r="J107" s="244">
        <f t="shared" si="10"/>
        <v>0</v>
      </c>
      <c r="K107" s="240" t="s">
        <v>22</v>
      </c>
      <c r="L107" s="245"/>
      <c r="M107" s="246" t="s">
        <v>22</v>
      </c>
      <c r="N107" s="247" t="s">
        <v>48</v>
      </c>
      <c r="O107" s="41"/>
      <c r="P107" s="200">
        <f t="shared" si="11"/>
        <v>0</v>
      </c>
      <c r="Q107" s="200">
        <v>0.00221</v>
      </c>
      <c r="R107" s="200">
        <f t="shared" si="12"/>
        <v>0.03315</v>
      </c>
      <c r="S107" s="200">
        <v>0</v>
      </c>
      <c r="T107" s="201">
        <f t="shared" si="13"/>
        <v>0</v>
      </c>
      <c r="AR107" s="23" t="s">
        <v>342</v>
      </c>
      <c r="AT107" s="23" t="s">
        <v>270</v>
      </c>
      <c r="AU107" s="23" t="s">
        <v>86</v>
      </c>
      <c r="AY107" s="23" t="s">
        <v>168</v>
      </c>
      <c r="BE107" s="202">
        <f t="shared" si="14"/>
        <v>0</v>
      </c>
      <c r="BF107" s="202">
        <f t="shared" si="15"/>
        <v>0</v>
      </c>
      <c r="BG107" s="202">
        <f t="shared" si="16"/>
        <v>0</v>
      </c>
      <c r="BH107" s="202">
        <f t="shared" si="17"/>
        <v>0</v>
      </c>
      <c r="BI107" s="202">
        <f t="shared" si="18"/>
        <v>0</v>
      </c>
      <c r="BJ107" s="23" t="s">
        <v>24</v>
      </c>
      <c r="BK107" s="202">
        <f t="shared" si="19"/>
        <v>0</v>
      </c>
      <c r="BL107" s="23" t="s">
        <v>254</v>
      </c>
      <c r="BM107" s="23" t="s">
        <v>2078</v>
      </c>
    </row>
    <row r="108" spans="2:47" s="1" customFormat="1" ht="27">
      <c r="B108" s="40"/>
      <c r="C108" s="62"/>
      <c r="D108" s="203" t="s">
        <v>789</v>
      </c>
      <c r="E108" s="62"/>
      <c r="F108" s="204" t="s">
        <v>2079</v>
      </c>
      <c r="G108" s="62"/>
      <c r="H108" s="62"/>
      <c r="I108" s="162"/>
      <c r="J108" s="62"/>
      <c r="K108" s="62"/>
      <c r="L108" s="60"/>
      <c r="M108" s="205"/>
      <c r="N108" s="41"/>
      <c r="O108" s="41"/>
      <c r="P108" s="41"/>
      <c r="Q108" s="41"/>
      <c r="R108" s="41"/>
      <c r="S108" s="41"/>
      <c r="T108" s="77"/>
      <c r="AT108" s="23" t="s">
        <v>789</v>
      </c>
      <c r="AU108" s="23" t="s">
        <v>86</v>
      </c>
    </row>
    <row r="109" spans="2:65" s="1" customFormat="1" ht="16.5" customHeight="1">
      <c r="B109" s="40"/>
      <c r="C109" s="238" t="s">
        <v>285</v>
      </c>
      <c r="D109" s="238" t="s">
        <v>270</v>
      </c>
      <c r="E109" s="239" t="s">
        <v>2080</v>
      </c>
      <c r="F109" s="240" t="s">
        <v>2081</v>
      </c>
      <c r="G109" s="241" t="s">
        <v>396</v>
      </c>
      <c r="H109" s="242">
        <v>2</v>
      </c>
      <c r="I109" s="243"/>
      <c r="J109" s="244">
        <f>ROUND(I109*H109,2)</f>
        <v>0</v>
      </c>
      <c r="K109" s="240" t="s">
        <v>22</v>
      </c>
      <c r="L109" s="245"/>
      <c r="M109" s="246" t="s">
        <v>22</v>
      </c>
      <c r="N109" s="247" t="s">
        <v>48</v>
      </c>
      <c r="O109" s="41"/>
      <c r="P109" s="200">
        <f>O109*H109</f>
        <v>0</v>
      </c>
      <c r="Q109" s="200">
        <v>0.00221</v>
      </c>
      <c r="R109" s="200">
        <f>Q109*H109</f>
        <v>0.00442</v>
      </c>
      <c r="S109" s="200">
        <v>0</v>
      </c>
      <c r="T109" s="201">
        <f>S109*H109</f>
        <v>0</v>
      </c>
      <c r="AR109" s="23" t="s">
        <v>342</v>
      </c>
      <c r="AT109" s="23" t="s">
        <v>270</v>
      </c>
      <c r="AU109" s="23" t="s">
        <v>86</v>
      </c>
      <c r="AY109" s="23" t="s">
        <v>168</v>
      </c>
      <c r="BE109" s="202">
        <f>IF(N109="základní",J109,0)</f>
        <v>0</v>
      </c>
      <c r="BF109" s="202">
        <f>IF(N109="snížená",J109,0)</f>
        <v>0</v>
      </c>
      <c r="BG109" s="202">
        <f>IF(N109="zákl. přenesená",J109,0)</f>
        <v>0</v>
      </c>
      <c r="BH109" s="202">
        <f>IF(N109="sníž. přenesená",J109,0)</f>
        <v>0</v>
      </c>
      <c r="BI109" s="202">
        <f>IF(N109="nulová",J109,0)</f>
        <v>0</v>
      </c>
      <c r="BJ109" s="23" t="s">
        <v>24</v>
      </c>
      <c r="BK109" s="202">
        <f>ROUND(I109*H109,2)</f>
        <v>0</v>
      </c>
      <c r="BL109" s="23" t="s">
        <v>254</v>
      </c>
      <c r="BM109" s="23" t="s">
        <v>2082</v>
      </c>
    </row>
    <row r="110" spans="2:47" s="1" customFormat="1" ht="27">
      <c r="B110" s="40"/>
      <c r="C110" s="62"/>
      <c r="D110" s="203" t="s">
        <v>789</v>
      </c>
      <c r="E110" s="62"/>
      <c r="F110" s="204" t="s">
        <v>2079</v>
      </c>
      <c r="G110" s="62"/>
      <c r="H110" s="62"/>
      <c r="I110" s="162"/>
      <c r="J110" s="62"/>
      <c r="K110" s="62"/>
      <c r="L110" s="60"/>
      <c r="M110" s="205"/>
      <c r="N110" s="41"/>
      <c r="O110" s="41"/>
      <c r="P110" s="41"/>
      <c r="Q110" s="41"/>
      <c r="R110" s="41"/>
      <c r="S110" s="41"/>
      <c r="T110" s="77"/>
      <c r="AT110" s="23" t="s">
        <v>789</v>
      </c>
      <c r="AU110" s="23" t="s">
        <v>86</v>
      </c>
    </row>
    <row r="111" spans="2:65" s="1" customFormat="1" ht="16.5" customHeight="1">
      <c r="B111" s="40"/>
      <c r="C111" s="191" t="s">
        <v>291</v>
      </c>
      <c r="D111" s="191" t="s">
        <v>170</v>
      </c>
      <c r="E111" s="192" t="s">
        <v>2238</v>
      </c>
      <c r="F111" s="193" t="s">
        <v>2090</v>
      </c>
      <c r="G111" s="194" t="s">
        <v>396</v>
      </c>
      <c r="H111" s="195">
        <v>2</v>
      </c>
      <c r="I111" s="196"/>
      <c r="J111" s="197">
        <f aca="true" t="shared" si="20" ref="J111:J124">ROUND(I111*H111,2)</f>
        <v>0</v>
      </c>
      <c r="K111" s="193" t="s">
        <v>22</v>
      </c>
      <c r="L111" s="60"/>
      <c r="M111" s="198" t="s">
        <v>22</v>
      </c>
      <c r="N111" s="199" t="s">
        <v>48</v>
      </c>
      <c r="O111" s="41"/>
      <c r="P111" s="200">
        <f aca="true" t="shared" si="21" ref="P111:P124">O111*H111</f>
        <v>0</v>
      </c>
      <c r="Q111" s="200">
        <v>0</v>
      </c>
      <c r="R111" s="200">
        <f aca="true" t="shared" si="22" ref="R111:R124">Q111*H111</f>
        <v>0</v>
      </c>
      <c r="S111" s="200">
        <v>0</v>
      </c>
      <c r="T111" s="201">
        <f aca="true" t="shared" si="23" ref="T111:T124">S111*H111</f>
        <v>0</v>
      </c>
      <c r="AR111" s="23" t="s">
        <v>254</v>
      </c>
      <c r="AT111" s="23" t="s">
        <v>170</v>
      </c>
      <c r="AU111" s="23" t="s">
        <v>86</v>
      </c>
      <c r="AY111" s="23" t="s">
        <v>168</v>
      </c>
      <c r="BE111" s="202">
        <f aca="true" t="shared" si="24" ref="BE111:BE124">IF(N111="základní",J111,0)</f>
        <v>0</v>
      </c>
      <c r="BF111" s="202">
        <f aca="true" t="shared" si="25" ref="BF111:BF124">IF(N111="snížená",J111,0)</f>
        <v>0</v>
      </c>
      <c r="BG111" s="202">
        <f aca="true" t="shared" si="26" ref="BG111:BG124">IF(N111="zákl. přenesená",J111,0)</f>
        <v>0</v>
      </c>
      <c r="BH111" s="202">
        <f aca="true" t="shared" si="27" ref="BH111:BH124">IF(N111="sníž. přenesená",J111,0)</f>
        <v>0</v>
      </c>
      <c r="BI111" s="202">
        <f aca="true" t="shared" si="28" ref="BI111:BI124">IF(N111="nulová",J111,0)</f>
        <v>0</v>
      </c>
      <c r="BJ111" s="23" t="s">
        <v>24</v>
      </c>
      <c r="BK111" s="202">
        <f aca="true" t="shared" si="29" ref="BK111:BK124">ROUND(I111*H111,2)</f>
        <v>0</v>
      </c>
      <c r="BL111" s="23" t="s">
        <v>254</v>
      </c>
      <c r="BM111" s="23" t="s">
        <v>2239</v>
      </c>
    </row>
    <row r="112" spans="2:65" s="1" customFormat="1" ht="16.5" customHeight="1">
      <c r="B112" s="40"/>
      <c r="C112" s="238" t="s">
        <v>297</v>
      </c>
      <c r="D112" s="238" t="s">
        <v>270</v>
      </c>
      <c r="E112" s="239" t="s">
        <v>2240</v>
      </c>
      <c r="F112" s="240" t="s">
        <v>2241</v>
      </c>
      <c r="G112" s="241" t="s">
        <v>396</v>
      </c>
      <c r="H112" s="242">
        <v>2</v>
      </c>
      <c r="I112" s="243"/>
      <c r="J112" s="244">
        <f t="shared" si="20"/>
        <v>0</v>
      </c>
      <c r="K112" s="240" t="s">
        <v>22</v>
      </c>
      <c r="L112" s="245"/>
      <c r="M112" s="246" t="s">
        <v>22</v>
      </c>
      <c r="N112" s="247" t="s">
        <v>48</v>
      </c>
      <c r="O112" s="41"/>
      <c r="P112" s="200">
        <f t="shared" si="21"/>
        <v>0</v>
      </c>
      <c r="Q112" s="200">
        <v>6E-06</v>
      </c>
      <c r="R112" s="200">
        <f t="shared" si="22"/>
        <v>1.2E-05</v>
      </c>
      <c r="S112" s="200">
        <v>0</v>
      </c>
      <c r="T112" s="201">
        <f t="shared" si="23"/>
        <v>0</v>
      </c>
      <c r="AR112" s="23" t="s">
        <v>342</v>
      </c>
      <c r="AT112" s="23" t="s">
        <v>270</v>
      </c>
      <c r="AU112" s="23" t="s">
        <v>86</v>
      </c>
      <c r="AY112" s="23" t="s">
        <v>168</v>
      </c>
      <c r="BE112" s="202">
        <f t="shared" si="24"/>
        <v>0</v>
      </c>
      <c r="BF112" s="202">
        <f t="shared" si="25"/>
        <v>0</v>
      </c>
      <c r="BG112" s="202">
        <f t="shared" si="26"/>
        <v>0</v>
      </c>
      <c r="BH112" s="202">
        <f t="shared" si="27"/>
        <v>0</v>
      </c>
      <c r="BI112" s="202">
        <f t="shared" si="28"/>
        <v>0</v>
      </c>
      <c r="BJ112" s="23" t="s">
        <v>24</v>
      </c>
      <c r="BK112" s="202">
        <f t="shared" si="29"/>
        <v>0</v>
      </c>
      <c r="BL112" s="23" t="s">
        <v>254</v>
      </c>
      <c r="BM112" s="23" t="s">
        <v>2242</v>
      </c>
    </row>
    <row r="113" spans="2:65" s="1" customFormat="1" ht="16.5" customHeight="1">
      <c r="B113" s="40"/>
      <c r="C113" s="191" t="s">
        <v>301</v>
      </c>
      <c r="D113" s="191" t="s">
        <v>170</v>
      </c>
      <c r="E113" s="192" t="s">
        <v>2243</v>
      </c>
      <c r="F113" s="193" t="s">
        <v>2244</v>
      </c>
      <c r="G113" s="194" t="s">
        <v>396</v>
      </c>
      <c r="H113" s="195">
        <v>1</v>
      </c>
      <c r="I113" s="196"/>
      <c r="J113" s="197">
        <f t="shared" si="20"/>
        <v>0</v>
      </c>
      <c r="K113" s="193" t="s">
        <v>22</v>
      </c>
      <c r="L113" s="60"/>
      <c r="M113" s="198" t="s">
        <v>22</v>
      </c>
      <c r="N113" s="199" t="s">
        <v>48</v>
      </c>
      <c r="O113" s="41"/>
      <c r="P113" s="200">
        <f t="shared" si="21"/>
        <v>0</v>
      </c>
      <c r="Q113" s="200">
        <v>0</v>
      </c>
      <c r="R113" s="200">
        <f t="shared" si="22"/>
        <v>0</v>
      </c>
      <c r="S113" s="200">
        <v>0</v>
      </c>
      <c r="T113" s="201">
        <f t="shared" si="23"/>
        <v>0</v>
      </c>
      <c r="AR113" s="23" t="s">
        <v>254</v>
      </c>
      <c r="AT113" s="23" t="s">
        <v>170</v>
      </c>
      <c r="AU113" s="23" t="s">
        <v>86</v>
      </c>
      <c r="AY113" s="23" t="s">
        <v>168</v>
      </c>
      <c r="BE113" s="202">
        <f t="shared" si="24"/>
        <v>0</v>
      </c>
      <c r="BF113" s="202">
        <f t="shared" si="25"/>
        <v>0</v>
      </c>
      <c r="BG113" s="202">
        <f t="shared" si="26"/>
        <v>0</v>
      </c>
      <c r="BH113" s="202">
        <f t="shared" si="27"/>
        <v>0</v>
      </c>
      <c r="BI113" s="202">
        <f t="shared" si="28"/>
        <v>0</v>
      </c>
      <c r="BJ113" s="23" t="s">
        <v>24</v>
      </c>
      <c r="BK113" s="202">
        <f t="shared" si="29"/>
        <v>0</v>
      </c>
      <c r="BL113" s="23" t="s">
        <v>254</v>
      </c>
      <c r="BM113" s="23" t="s">
        <v>2245</v>
      </c>
    </row>
    <row r="114" spans="2:65" s="1" customFormat="1" ht="16.5" customHeight="1">
      <c r="B114" s="40"/>
      <c r="C114" s="238" t="s">
        <v>305</v>
      </c>
      <c r="D114" s="238" t="s">
        <v>270</v>
      </c>
      <c r="E114" s="239" t="s">
        <v>2246</v>
      </c>
      <c r="F114" s="240" t="s">
        <v>2247</v>
      </c>
      <c r="G114" s="241" t="s">
        <v>396</v>
      </c>
      <c r="H114" s="242">
        <v>1</v>
      </c>
      <c r="I114" s="243"/>
      <c r="J114" s="244">
        <f t="shared" si="20"/>
        <v>0</v>
      </c>
      <c r="K114" s="240" t="s">
        <v>22</v>
      </c>
      <c r="L114" s="245"/>
      <c r="M114" s="246" t="s">
        <v>22</v>
      </c>
      <c r="N114" s="247" t="s">
        <v>48</v>
      </c>
      <c r="O114" s="41"/>
      <c r="P114" s="200">
        <f t="shared" si="21"/>
        <v>0</v>
      </c>
      <c r="Q114" s="200">
        <v>6E-06</v>
      </c>
      <c r="R114" s="200">
        <f t="shared" si="22"/>
        <v>6E-06</v>
      </c>
      <c r="S114" s="200">
        <v>0</v>
      </c>
      <c r="T114" s="201">
        <f t="shared" si="23"/>
        <v>0</v>
      </c>
      <c r="AR114" s="23" t="s">
        <v>342</v>
      </c>
      <c r="AT114" s="23" t="s">
        <v>270</v>
      </c>
      <c r="AU114" s="23" t="s">
        <v>86</v>
      </c>
      <c r="AY114" s="23" t="s">
        <v>168</v>
      </c>
      <c r="BE114" s="202">
        <f t="shared" si="24"/>
        <v>0</v>
      </c>
      <c r="BF114" s="202">
        <f t="shared" si="25"/>
        <v>0</v>
      </c>
      <c r="BG114" s="202">
        <f t="shared" si="26"/>
        <v>0</v>
      </c>
      <c r="BH114" s="202">
        <f t="shared" si="27"/>
        <v>0</v>
      </c>
      <c r="BI114" s="202">
        <f t="shared" si="28"/>
        <v>0</v>
      </c>
      <c r="BJ114" s="23" t="s">
        <v>24</v>
      </c>
      <c r="BK114" s="202">
        <f t="shared" si="29"/>
        <v>0</v>
      </c>
      <c r="BL114" s="23" t="s">
        <v>254</v>
      </c>
      <c r="BM114" s="23" t="s">
        <v>2248</v>
      </c>
    </row>
    <row r="115" spans="2:65" s="1" customFormat="1" ht="16.5" customHeight="1">
      <c r="B115" s="40"/>
      <c r="C115" s="191" t="s">
        <v>311</v>
      </c>
      <c r="D115" s="191" t="s">
        <v>170</v>
      </c>
      <c r="E115" s="192" t="s">
        <v>2249</v>
      </c>
      <c r="F115" s="193" t="s">
        <v>2250</v>
      </c>
      <c r="G115" s="194" t="s">
        <v>396</v>
      </c>
      <c r="H115" s="195">
        <v>1</v>
      </c>
      <c r="I115" s="196"/>
      <c r="J115" s="197">
        <f t="shared" si="20"/>
        <v>0</v>
      </c>
      <c r="K115" s="193" t="s">
        <v>22</v>
      </c>
      <c r="L115" s="60"/>
      <c r="M115" s="198" t="s">
        <v>22</v>
      </c>
      <c r="N115" s="199" t="s">
        <v>48</v>
      </c>
      <c r="O115" s="41"/>
      <c r="P115" s="200">
        <f t="shared" si="21"/>
        <v>0</v>
      </c>
      <c r="Q115" s="200">
        <v>0</v>
      </c>
      <c r="R115" s="200">
        <f t="shared" si="22"/>
        <v>0</v>
      </c>
      <c r="S115" s="200">
        <v>0</v>
      </c>
      <c r="T115" s="201">
        <f t="shared" si="23"/>
        <v>0</v>
      </c>
      <c r="AR115" s="23" t="s">
        <v>254</v>
      </c>
      <c r="AT115" s="23" t="s">
        <v>170</v>
      </c>
      <c r="AU115" s="23" t="s">
        <v>86</v>
      </c>
      <c r="AY115" s="23" t="s">
        <v>168</v>
      </c>
      <c r="BE115" s="202">
        <f t="shared" si="24"/>
        <v>0</v>
      </c>
      <c r="BF115" s="202">
        <f t="shared" si="25"/>
        <v>0</v>
      </c>
      <c r="BG115" s="202">
        <f t="shared" si="26"/>
        <v>0</v>
      </c>
      <c r="BH115" s="202">
        <f t="shared" si="27"/>
        <v>0</v>
      </c>
      <c r="BI115" s="202">
        <f t="shared" si="28"/>
        <v>0</v>
      </c>
      <c r="BJ115" s="23" t="s">
        <v>24</v>
      </c>
      <c r="BK115" s="202">
        <f t="shared" si="29"/>
        <v>0</v>
      </c>
      <c r="BL115" s="23" t="s">
        <v>254</v>
      </c>
      <c r="BM115" s="23" t="s">
        <v>2251</v>
      </c>
    </row>
    <row r="116" spans="2:65" s="1" customFormat="1" ht="16.5" customHeight="1">
      <c r="B116" s="40"/>
      <c r="C116" s="238" t="s">
        <v>317</v>
      </c>
      <c r="D116" s="238" t="s">
        <v>270</v>
      </c>
      <c r="E116" s="239" t="s">
        <v>2252</v>
      </c>
      <c r="F116" s="240" t="s">
        <v>2253</v>
      </c>
      <c r="G116" s="241" t="s">
        <v>396</v>
      </c>
      <c r="H116" s="242">
        <v>1</v>
      </c>
      <c r="I116" s="243"/>
      <c r="J116" s="244">
        <f t="shared" si="20"/>
        <v>0</v>
      </c>
      <c r="K116" s="240" t="s">
        <v>22</v>
      </c>
      <c r="L116" s="245"/>
      <c r="M116" s="246" t="s">
        <v>22</v>
      </c>
      <c r="N116" s="247" t="s">
        <v>48</v>
      </c>
      <c r="O116" s="41"/>
      <c r="P116" s="200">
        <f t="shared" si="21"/>
        <v>0</v>
      </c>
      <c r="Q116" s="200">
        <v>6E-06</v>
      </c>
      <c r="R116" s="200">
        <f t="shared" si="22"/>
        <v>6E-06</v>
      </c>
      <c r="S116" s="200">
        <v>0</v>
      </c>
      <c r="T116" s="201">
        <f t="shared" si="23"/>
        <v>0</v>
      </c>
      <c r="AR116" s="23" t="s">
        <v>342</v>
      </c>
      <c r="AT116" s="23" t="s">
        <v>270</v>
      </c>
      <c r="AU116" s="23" t="s">
        <v>86</v>
      </c>
      <c r="AY116" s="23" t="s">
        <v>168</v>
      </c>
      <c r="BE116" s="202">
        <f t="shared" si="24"/>
        <v>0</v>
      </c>
      <c r="BF116" s="202">
        <f t="shared" si="25"/>
        <v>0</v>
      </c>
      <c r="BG116" s="202">
        <f t="shared" si="26"/>
        <v>0</v>
      </c>
      <c r="BH116" s="202">
        <f t="shared" si="27"/>
        <v>0</v>
      </c>
      <c r="BI116" s="202">
        <f t="shared" si="28"/>
        <v>0</v>
      </c>
      <c r="BJ116" s="23" t="s">
        <v>24</v>
      </c>
      <c r="BK116" s="202">
        <f t="shared" si="29"/>
        <v>0</v>
      </c>
      <c r="BL116" s="23" t="s">
        <v>254</v>
      </c>
      <c r="BM116" s="23" t="s">
        <v>2254</v>
      </c>
    </row>
    <row r="117" spans="2:65" s="1" customFormat="1" ht="16.5" customHeight="1">
      <c r="B117" s="40"/>
      <c r="C117" s="191" t="s">
        <v>323</v>
      </c>
      <c r="D117" s="191" t="s">
        <v>170</v>
      </c>
      <c r="E117" s="192" t="s">
        <v>2255</v>
      </c>
      <c r="F117" s="193" t="s">
        <v>2256</v>
      </c>
      <c r="G117" s="194" t="s">
        <v>396</v>
      </c>
      <c r="H117" s="195">
        <v>1</v>
      </c>
      <c r="I117" s="196"/>
      <c r="J117" s="197">
        <f t="shared" si="20"/>
        <v>0</v>
      </c>
      <c r="K117" s="193" t="s">
        <v>22</v>
      </c>
      <c r="L117" s="60"/>
      <c r="M117" s="198" t="s">
        <v>22</v>
      </c>
      <c r="N117" s="199" t="s">
        <v>48</v>
      </c>
      <c r="O117" s="41"/>
      <c r="P117" s="200">
        <f t="shared" si="21"/>
        <v>0</v>
      </c>
      <c r="Q117" s="200">
        <v>0</v>
      </c>
      <c r="R117" s="200">
        <f t="shared" si="22"/>
        <v>0</v>
      </c>
      <c r="S117" s="200">
        <v>0</v>
      </c>
      <c r="T117" s="201">
        <f t="shared" si="23"/>
        <v>0</v>
      </c>
      <c r="AR117" s="23" t="s">
        <v>254</v>
      </c>
      <c r="AT117" s="23" t="s">
        <v>170</v>
      </c>
      <c r="AU117" s="23" t="s">
        <v>86</v>
      </c>
      <c r="AY117" s="23" t="s">
        <v>168</v>
      </c>
      <c r="BE117" s="202">
        <f t="shared" si="24"/>
        <v>0</v>
      </c>
      <c r="BF117" s="202">
        <f t="shared" si="25"/>
        <v>0</v>
      </c>
      <c r="BG117" s="202">
        <f t="shared" si="26"/>
        <v>0</v>
      </c>
      <c r="BH117" s="202">
        <f t="shared" si="27"/>
        <v>0</v>
      </c>
      <c r="BI117" s="202">
        <f t="shared" si="28"/>
        <v>0</v>
      </c>
      <c r="BJ117" s="23" t="s">
        <v>24</v>
      </c>
      <c r="BK117" s="202">
        <f t="shared" si="29"/>
        <v>0</v>
      </c>
      <c r="BL117" s="23" t="s">
        <v>254</v>
      </c>
      <c r="BM117" s="23" t="s">
        <v>2257</v>
      </c>
    </row>
    <row r="118" spans="2:65" s="1" customFormat="1" ht="16.5" customHeight="1">
      <c r="B118" s="40"/>
      <c r="C118" s="238" t="s">
        <v>330</v>
      </c>
      <c r="D118" s="238" t="s">
        <v>270</v>
      </c>
      <c r="E118" s="239" t="s">
        <v>2258</v>
      </c>
      <c r="F118" s="240" t="s">
        <v>2259</v>
      </c>
      <c r="G118" s="241" t="s">
        <v>396</v>
      </c>
      <c r="H118" s="242">
        <v>1</v>
      </c>
      <c r="I118" s="243"/>
      <c r="J118" s="244">
        <f t="shared" si="20"/>
        <v>0</v>
      </c>
      <c r="K118" s="240" t="s">
        <v>22</v>
      </c>
      <c r="L118" s="245"/>
      <c r="M118" s="246" t="s">
        <v>22</v>
      </c>
      <c r="N118" s="247" t="s">
        <v>48</v>
      </c>
      <c r="O118" s="41"/>
      <c r="P118" s="200">
        <f t="shared" si="21"/>
        <v>0</v>
      </c>
      <c r="Q118" s="200">
        <v>6E-06</v>
      </c>
      <c r="R118" s="200">
        <f t="shared" si="22"/>
        <v>6E-06</v>
      </c>
      <c r="S118" s="200">
        <v>0</v>
      </c>
      <c r="T118" s="201">
        <f t="shared" si="23"/>
        <v>0</v>
      </c>
      <c r="AR118" s="23" t="s">
        <v>342</v>
      </c>
      <c r="AT118" s="23" t="s">
        <v>270</v>
      </c>
      <c r="AU118" s="23" t="s">
        <v>86</v>
      </c>
      <c r="AY118" s="23" t="s">
        <v>168</v>
      </c>
      <c r="BE118" s="202">
        <f t="shared" si="24"/>
        <v>0</v>
      </c>
      <c r="BF118" s="202">
        <f t="shared" si="25"/>
        <v>0</v>
      </c>
      <c r="BG118" s="202">
        <f t="shared" si="26"/>
        <v>0</v>
      </c>
      <c r="BH118" s="202">
        <f t="shared" si="27"/>
        <v>0</v>
      </c>
      <c r="BI118" s="202">
        <f t="shared" si="28"/>
        <v>0</v>
      </c>
      <c r="BJ118" s="23" t="s">
        <v>24</v>
      </c>
      <c r="BK118" s="202">
        <f t="shared" si="29"/>
        <v>0</v>
      </c>
      <c r="BL118" s="23" t="s">
        <v>254</v>
      </c>
      <c r="BM118" s="23" t="s">
        <v>2260</v>
      </c>
    </row>
    <row r="119" spans="2:65" s="1" customFormat="1" ht="16.5" customHeight="1">
      <c r="B119" s="40"/>
      <c r="C119" s="191" t="s">
        <v>334</v>
      </c>
      <c r="D119" s="191" t="s">
        <v>170</v>
      </c>
      <c r="E119" s="192" t="s">
        <v>2083</v>
      </c>
      <c r="F119" s="193" t="s">
        <v>2084</v>
      </c>
      <c r="G119" s="194" t="s">
        <v>294</v>
      </c>
      <c r="H119" s="195">
        <v>195</v>
      </c>
      <c r="I119" s="196"/>
      <c r="J119" s="197">
        <f t="shared" si="20"/>
        <v>0</v>
      </c>
      <c r="K119" s="193" t="s">
        <v>22</v>
      </c>
      <c r="L119" s="60"/>
      <c r="M119" s="198" t="s">
        <v>22</v>
      </c>
      <c r="N119" s="199" t="s">
        <v>48</v>
      </c>
      <c r="O119" s="41"/>
      <c r="P119" s="200">
        <f t="shared" si="21"/>
        <v>0</v>
      </c>
      <c r="Q119" s="200">
        <v>0</v>
      </c>
      <c r="R119" s="200">
        <f t="shared" si="22"/>
        <v>0</v>
      </c>
      <c r="S119" s="200">
        <v>0</v>
      </c>
      <c r="T119" s="201">
        <f t="shared" si="23"/>
        <v>0</v>
      </c>
      <c r="AR119" s="23" t="s">
        <v>254</v>
      </c>
      <c r="AT119" s="23" t="s">
        <v>170</v>
      </c>
      <c r="AU119" s="23" t="s">
        <v>86</v>
      </c>
      <c r="AY119" s="23" t="s">
        <v>168</v>
      </c>
      <c r="BE119" s="202">
        <f t="shared" si="24"/>
        <v>0</v>
      </c>
      <c r="BF119" s="202">
        <f t="shared" si="25"/>
        <v>0</v>
      </c>
      <c r="BG119" s="202">
        <f t="shared" si="26"/>
        <v>0</v>
      </c>
      <c r="BH119" s="202">
        <f t="shared" si="27"/>
        <v>0</v>
      </c>
      <c r="BI119" s="202">
        <f t="shared" si="28"/>
        <v>0</v>
      </c>
      <c r="BJ119" s="23" t="s">
        <v>24</v>
      </c>
      <c r="BK119" s="202">
        <f t="shared" si="29"/>
        <v>0</v>
      </c>
      <c r="BL119" s="23" t="s">
        <v>254</v>
      </c>
      <c r="BM119" s="23" t="s">
        <v>2085</v>
      </c>
    </row>
    <row r="120" spans="2:65" s="1" customFormat="1" ht="16.5" customHeight="1">
      <c r="B120" s="40"/>
      <c r="C120" s="238" t="s">
        <v>342</v>
      </c>
      <c r="D120" s="238" t="s">
        <v>270</v>
      </c>
      <c r="E120" s="239" t="s">
        <v>2086</v>
      </c>
      <c r="F120" s="240" t="s">
        <v>2087</v>
      </c>
      <c r="G120" s="241" t="s">
        <v>294</v>
      </c>
      <c r="H120" s="242">
        <v>195</v>
      </c>
      <c r="I120" s="243"/>
      <c r="J120" s="244">
        <f t="shared" si="20"/>
        <v>0</v>
      </c>
      <c r="K120" s="240" t="s">
        <v>22</v>
      </c>
      <c r="L120" s="245"/>
      <c r="M120" s="246" t="s">
        <v>22</v>
      </c>
      <c r="N120" s="247" t="s">
        <v>48</v>
      </c>
      <c r="O120" s="41"/>
      <c r="P120" s="200">
        <f t="shared" si="21"/>
        <v>0</v>
      </c>
      <c r="Q120" s="200">
        <v>0.023</v>
      </c>
      <c r="R120" s="200">
        <f t="shared" si="22"/>
        <v>4.485</v>
      </c>
      <c r="S120" s="200">
        <v>0</v>
      </c>
      <c r="T120" s="201">
        <f t="shared" si="23"/>
        <v>0</v>
      </c>
      <c r="AR120" s="23" t="s">
        <v>342</v>
      </c>
      <c r="AT120" s="23" t="s">
        <v>270</v>
      </c>
      <c r="AU120" s="23" t="s">
        <v>86</v>
      </c>
      <c r="AY120" s="23" t="s">
        <v>168</v>
      </c>
      <c r="BE120" s="202">
        <f t="shared" si="24"/>
        <v>0</v>
      </c>
      <c r="BF120" s="202">
        <f t="shared" si="25"/>
        <v>0</v>
      </c>
      <c r="BG120" s="202">
        <f t="shared" si="26"/>
        <v>0</v>
      </c>
      <c r="BH120" s="202">
        <f t="shared" si="27"/>
        <v>0</v>
      </c>
      <c r="BI120" s="202">
        <f t="shared" si="28"/>
        <v>0</v>
      </c>
      <c r="BJ120" s="23" t="s">
        <v>24</v>
      </c>
      <c r="BK120" s="202">
        <f t="shared" si="29"/>
        <v>0</v>
      </c>
      <c r="BL120" s="23" t="s">
        <v>254</v>
      </c>
      <c r="BM120" s="23" t="s">
        <v>2088</v>
      </c>
    </row>
    <row r="121" spans="2:65" s="1" customFormat="1" ht="16.5" customHeight="1">
      <c r="B121" s="40"/>
      <c r="C121" s="191" t="s">
        <v>347</v>
      </c>
      <c r="D121" s="191" t="s">
        <v>170</v>
      </c>
      <c r="E121" s="192" t="s">
        <v>2089</v>
      </c>
      <c r="F121" s="193" t="s">
        <v>2090</v>
      </c>
      <c r="G121" s="194" t="s">
        <v>396</v>
      </c>
      <c r="H121" s="195">
        <v>17</v>
      </c>
      <c r="I121" s="196"/>
      <c r="J121" s="197">
        <f t="shared" si="20"/>
        <v>0</v>
      </c>
      <c r="K121" s="193" t="s">
        <v>22</v>
      </c>
      <c r="L121" s="60"/>
      <c r="M121" s="198" t="s">
        <v>22</v>
      </c>
      <c r="N121" s="199" t="s">
        <v>48</v>
      </c>
      <c r="O121" s="41"/>
      <c r="P121" s="200">
        <f t="shared" si="21"/>
        <v>0</v>
      </c>
      <c r="Q121" s="200">
        <v>0</v>
      </c>
      <c r="R121" s="200">
        <f t="shared" si="22"/>
        <v>0</v>
      </c>
      <c r="S121" s="200">
        <v>0</v>
      </c>
      <c r="T121" s="201">
        <f t="shared" si="23"/>
        <v>0</v>
      </c>
      <c r="AR121" s="23" t="s">
        <v>254</v>
      </c>
      <c r="AT121" s="23" t="s">
        <v>170</v>
      </c>
      <c r="AU121" s="23" t="s">
        <v>86</v>
      </c>
      <c r="AY121" s="23" t="s">
        <v>168</v>
      </c>
      <c r="BE121" s="202">
        <f t="shared" si="24"/>
        <v>0</v>
      </c>
      <c r="BF121" s="202">
        <f t="shared" si="25"/>
        <v>0</v>
      </c>
      <c r="BG121" s="202">
        <f t="shared" si="26"/>
        <v>0</v>
      </c>
      <c r="BH121" s="202">
        <f t="shared" si="27"/>
        <v>0</v>
      </c>
      <c r="BI121" s="202">
        <f t="shared" si="28"/>
        <v>0</v>
      </c>
      <c r="BJ121" s="23" t="s">
        <v>24</v>
      </c>
      <c r="BK121" s="202">
        <f t="shared" si="29"/>
        <v>0</v>
      </c>
      <c r="BL121" s="23" t="s">
        <v>254</v>
      </c>
      <c r="BM121" s="23" t="s">
        <v>2091</v>
      </c>
    </row>
    <row r="122" spans="2:65" s="1" customFormat="1" ht="16.5" customHeight="1">
      <c r="B122" s="40"/>
      <c r="C122" s="238" t="s">
        <v>352</v>
      </c>
      <c r="D122" s="238" t="s">
        <v>270</v>
      </c>
      <c r="E122" s="239" t="s">
        <v>2092</v>
      </c>
      <c r="F122" s="240" t="s">
        <v>2093</v>
      </c>
      <c r="G122" s="241" t="s">
        <v>396</v>
      </c>
      <c r="H122" s="242">
        <v>17</v>
      </c>
      <c r="I122" s="243"/>
      <c r="J122" s="244">
        <f t="shared" si="20"/>
        <v>0</v>
      </c>
      <c r="K122" s="240" t="s">
        <v>174</v>
      </c>
      <c r="L122" s="245"/>
      <c r="M122" s="246" t="s">
        <v>22</v>
      </c>
      <c r="N122" s="247" t="s">
        <v>48</v>
      </c>
      <c r="O122" s="41"/>
      <c r="P122" s="200">
        <f t="shared" si="21"/>
        <v>0</v>
      </c>
      <c r="Q122" s="200">
        <v>0.00012</v>
      </c>
      <c r="R122" s="200">
        <f t="shared" si="22"/>
        <v>0.00204</v>
      </c>
      <c r="S122" s="200">
        <v>0</v>
      </c>
      <c r="T122" s="201">
        <f t="shared" si="23"/>
        <v>0</v>
      </c>
      <c r="AR122" s="23" t="s">
        <v>342</v>
      </c>
      <c r="AT122" s="23" t="s">
        <v>270</v>
      </c>
      <c r="AU122" s="23" t="s">
        <v>86</v>
      </c>
      <c r="AY122" s="23" t="s">
        <v>168</v>
      </c>
      <c r="BE122" s="202">
        <f t="shared" si="24"/>
        <v>0</v>
      </c>
      <c r="BF122" s="202">
        <f t="shared" si="25"/>
        <v>0</v>
      </c>
      <c r="BG122" s="202">
        <f t="shared" si="26"/>
        <v>0</v>
      </c>
      <c r="BH122" s="202">
        <f t="shared" si="27"/>
        <v>0</v>
      </c>
      <c r="BI122" s="202">
        <f t="shared" si="28"/>
        <v>0</v>
      </c>
      <c r="BJ122" s="23" t="s">
        <v>24</v>
      </c>
      <c r="BK122" s="202">
        <f t="shared" si="29"/>
        <v>0</v>
      </c>
      <c r="BL122" s="23" t="s">
        <v>254</v>
      </c>
      <c r="BM122" s="23" t="s">
        <v>2094</v>
      </c>
    </row>
    <row r="123" spans="2:65" s="1" customFormat="1" ht="16.5" customHeight="1">
      <c r="B123" s="40"/>
      <c r="C123" s="191" t="s">
        <v>358</v>
      </c>
      <c r="D123" s="191" t="s">
        <v>170</v>
      </c>
      <c r="E123" s="192" t="s">
        <v>2095</v>
      </c>
      <c r="F123" s="193" t="s">
        <v>2096</v>
      </c>
      <c r="G123" s="194" t="s">
        <v>294</v>
      </c>
      <c r="H123" s="195">
        <v>810</v>
      </c>
      <c r="I123" s="196"/>
      <c r="J123" s="197">
        <f t="shared" si="20"/>
        <v>0</v>
      </c>
      <c r="K123" s="193" t="s">
        <v>22</v>
      </c>
      <c r="L123" s="60"/>
      <c r="M123" s="198" t="s">
        <v>22</v>
      </c>
      <c r="N123" s="199" t="s">
        <v>48</v>
      </c>
      <c r="O123" s="41"/>
      <c r="P123" s="200">
        <f t="shared" si="21"/>
        <v>0</v>
      </c>
      <c r="Q123" s="200">
        <v>0</v>
      </c>
      <c r="R123" s="200">
        <f t="shared" si="22"/>
        <v>0</v>
      </c>
      <c r="S123" s="200">
        <v>0</v>
      </c>
      <c r="T123" s="201">
        <f t="shared" si="23"/>
        <v>0</v>
      </c>
      <c r="AR123" s="23" t="s">
        <v>254</v>
      </c>
      <c r="AT123" s="23" t="s">
        <v>170</v>
      </c>
      <c r="AU123" s="23" t="s">
        <v>86</v>
      </c>
      <c r="AY123" s="23" t="s">
        <v>168</v>
      </c>
      <c r="BE123" s="202">
        <f t="shared" si="24"/>
        <v>0</v>
      </c>
      <c r="BF123" s="202">
        <f t="shared" si="25"/>
        <v>0</v>
      </c>
      <c r="BG123" s="202">
        <f t="shared" si="26"/>
        <v>0</v>
      </c>
      <c r="BH123" s="202">
        <f t="shared" si="27"/>
        <v>0</v>
      </c>
      <c r="BI123" s="202">
        <f t="shared" si="28"/>
        <v>0</v>
      </c>
      <c r="BJ123" s="23" t="s">
        <v>24</v>
      </c>
      <c r="BK123" s="202">
        <f t="shared" si="29"/>
        <v>0</v>
      </c>
      <c r="BL123" s="23" t="s">
        <v>254</v>
      </c>
      <c r="BM123" s="23" t="s">
        <v>2097</v>
      </c>
    </row>
    <row r="124" spans="2:65" s="1" customFormat="1" ht="16.5" customHeight="1">
      <c r="B124" s="40"/>
      <c r="C124" s="238" t="s">
        <v>315</v>
      </c>
      <c r="D124" s="238" t="s">
        <v>270</v>
      </c>
      <c r="E124" s="239" t="s">
        <v>2098</v>
      </c>
      <c r="F124" s="240" t="s">
        <v>2099</v>
      </c>
      <c r="G124" s="241" t="s">
        <v>294</v>
      </c>
      <c r="H124" s="242">
        <v>810</v>
      </c>
      <c r="I124" s="243"/>
      <c r="J124" s="244">
        <f t="shared" si="20"/>
        <v>0</v>
      </c>
      <c r="K124" s="240" t="s">
        <v>174</v>
      </c>
      <c r="L124" s="245"/>
      <c r="M124" s="246" t="s">
        <v>22</v>
      </c>
      <c r="N124" s="247" t="s">
        <v>48</v>
      </c>
      <c r="O124" s="41"/>
      <c r="P124" s="200">
        <f t="shared" si="21"/>
        <v>0</v>
      </c>
      <c r="Q124" s="200">
        <v>0.000634</v>
      </c>
      <c r="R124" s="200">
        <f t="shared" si="22"/>
        <v>0.51354</v>
      </c>
      <c r="S124" s="200">
        <v>0</v>
      </c>
      <c r="T124" s="201">
        <f t="shared" si="23"/>
        <v>0</v>
      </c>
      <c r="AR124" s="23" t="s">
        <v>342</v>
      </c>
      <c r="AT124" s="23" t="s">
        <v>270</v>
      </c>
      <c r="AU124" s="23" t="s">
        <v>86</v>
      </c>
      <c r="AY124" s="23" t="s">
        <v>168</v>
      </c>
      <c r="BE124" s="202">
        <f t="shared" si="24"/>
        <v>0</v>
      </c>
      <c r="BF124" s="202">
        <f t="shared" si="25"/>
        <v>0</v>
      </c>
      <c r="BG124" s="202">
        <f t="shared" si="26"/>
        <v>0</v>
      </c>
      <c r="BH124" s="202">
        <f t="shared" si="27"/>
        <v>0</v>
      </c>
      <c r="BI124" s="202">
        <f t="shared" si="28"/>
        <v>0</v>
      </c>
      <c r="BJ124" s="23" t="s">
        <v>24</v>
      </c>
      <c r="BK124" s="202">
        <f t="shared" si="29"/>
        <v>0</v>
      </c>
      <c r="BL124" s="23" t="s">
        <v>254</v>
      </c>
      <c r="BM124" s="23" t="s">
        <v>2100</v>
      </c>
    </row>
    <row r="125" spans="2:47" s="1" customFormat="1" ht="27">
      <c r="B125" s="40"/>
      <c r="C125" s="62"/>
      <c r="D125" s="203" t="s">
        <v>789</v>
      </c>
      <c r="E125" s="62"/>
      <c r="F125" s="204" t="s">
        <v>2101</v>
      </c>
      <c r="G125" s="62"/>
      <c r="H125" s="62"/>
      <c r="I125" s="162"/>
      <c r="J125" s="62"/>
      <c r="K125" s="62"/>
      <c r="L125" s="60"/>
      <c r="M125" s="205"/>
      <c r="N125" s="41"/>
      <c r="O125" s="41"/>
      <c r="P125" s="41"/>
      <c r="Q125" s="41"/>
      <c r="R125" s="41"/>
      <c r="S125" s="41"/>
      <c r="T125" s="77"/>
      <c r="AT125" s="23" t="s">
        <v>789</v>
      </c>
      <c r="AU125" s="23" t="s">
        <v>86</v>
      </c>
    </row>
    <row r="126" spans="2:65" s="1" customFormat="1" ht="16.5" customHeight="1">
      <c r="B126" s="40"/>
      <c r="C126" s="191" t="s">
        <v>367</v>
      </c>
      <c r="D126" s="191" t="s">
        <v>170</v>
      </c>
      <c r="E126" s="192" t="s">
        <v>2102</v>
      </c>
      <c r="F126" s="193" t="s">
        <v>2103</v>
      </c>
      <c r="G126" s="194" t="s">
        <v>294</v>
      </c>
      <c r="H126" s="195">
        <v>150</v>
      </c>
      <c r="I126" s="196"/>
      <c r="J126" s="197">
        <f>ROUND(I126*H126,2)</f>
        <v>0</v>
      </c>
      <c r="K126" s="193" t="s">
        <v>22</v>
      </c>
      <c r="L126" s="60"/>
      <c r="M126" s="198" t="s">
        <v>22</v>
      </c>
      <c r="N126" s="199" t="s">
        <v>48</v>
      </c>
      <c r="O126" s="41"/>
      <c r="P126" s="200">
        <f>O126*H126</f>
        <v>0</v>
      </c>
      <c r="Q126" s="200">
        <v>0</v>
      </c>
      <c r="R126" s="200">
        <f>Q126*H126</f>
        <v>0</v>
      </c>
      <c r="S126" s="200">
        <v>0</v>
      </c>
      <c r="T126" s="201">
        <f>S126*H126</f>
        <v>0</v>
      </c>
      <c r="AR126" s="23" t="s">
        <v>254</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254</v>
      </c>
      <c r="BM126" s="23" t="s">
        <v>2104</v>
      </c>
    </row>
    <row r="127" spans="2:65" s="1" customFormat="1" ht="16.5" customHeight="1">
      <c r="B127" s="40"/>
      <c r="C127" s="238" t="s">
        <v>372</v>
      </c>
      <c r="D127" s="238" t="s">
        <v>270</v>
      </c>
      <c r="E127" s="239" t="s">
        <v>2105</v>
      </c>
      <c r="F127" s="240" t="s">
        <v>2106</v>
      </c>
      <c r="G127" s="241" t="s">
        <v>294</v>
      </c>
      <c r="H127" s="242">
        <v>150</v>
      </c>
      <c r="I127" s="243"/>
      <c r="J127" s="244">
        <f>ROUND(I127*H127,2)</f>
        <v>0</v>
      </c>
      <c r="K127" s="240" t="s">
        <v>174</v>
      </c>
      <c r="L127" s="245"/>
      <c r="M127" s="246" t="s">
        <v>22</v>
      </c>
      <c r="N127" s="247" t="s">
        <v>48</v>
      </c>
      <c r="O127" s="41"/>
      <c r="P127" s="200">
        <f>O127*H127</f>
        <v>0</v>
      </c>
      <c r="Q127" s="200">
        <v>0.000117</v>
      </c>
      <c r="R127" s="200">
        <f>Q127*H127</f>
        <v>0.01755</v>
      </c>
      <c r="S127" s="200">
        <v>0</v>
      </c>
      <c r="T127" s="201">
        <f>S127*H127</f>
        <v>0</v>
      </c>
      <c r="AR127" s="23" t="s">
        <v>342</v>
      </c>
      <c r="AT127" s="23" t="s">
        <v>270</v>
      </c>
      <c r="AU127" s="23" t="s">
        <v>86</v>
      </c>
      <c r="AY127" s="23" t="s">
        <v>168</v>
      </c>
      <c r="BE127" s="202">
        <f>IF(N127="základní",J127,0)</f>
        <v>0</v>
      </c>
      <c r="BF127" s="202">
        <f>IF(N127="snížená",J127,0)</f>
        <v>0</v>
      </c>
      <c r="BG127" s="202">
        <f>IF(N127="zákl. přenesená",J127,0)</f>
        <v>0</v>
      </c>
      <c r="BH127" s="202">
        <f>IF(N127="sníž. přenesená",J127,0)</f>
        <v>0</v>
      </c>
      <c r="BI127" s="202">
        <f>IF(N127="nulová",J127,0)</f>
        <v>0</v>
      </c>
      <c r="BJ127" s="23" t="s">
        <v>24</v>
      </c>
      <c r="BK127" s="202">
        <f>ROUND(I127*H127,2)</f>
        <v>0</v>
      </c>
      <c r="BL127" s="23" t="s">
        <v>254</v>
      </c>
      <c r="BM127" s="23" t="s">
        <v>2107</v>
      </c>
    </row>
    <row r="128" spans="2:47" s="1" customFormat="1" ht="27">
      <c r="B128" s="40"/>
      <c r="C128" s="62"/>
      <c r="D128" s="203" t="s">
        <v>789</v>
      </c>
      <c r="E128" s="62"/>
      <c r="F128" s="204" t="s">
        <v>2108</v>
      </c>
      <c r="G128" s="62"/>
      <c r="H128" s="62"/>
      <c r="I128" s="162"/>
      <c r="J128" s="62"/>
      <c r="K128" s="62"/>
      <c r="L128" s="60"/>
      <c r="M128" s="205"/>
      <c r="N128" s="41"/>
      <c r="O128" s="41"/>
      <c r="P128" s="41"/>
      <c r="Q128" s="41"/>
      <c r="R128" s="41"/>
      <c r="S128" s="41"/>
      <c r="T128" s="77"/>
      <c r="AT128" s="23" t="s">
        <v>789</v>
      </c>
      <c r="AU128" s="23" t="s">
        <v>86</v>
      </c>
    </row>
    <row r="129" spans="2:65" s="1" customFormat="1" ht="16.5" customHeight="1">
      <c r="B129" s="40"/>
      <c r="C129" s="191" t="s">
        <v>378</v>
      </c>
      <c r="D129" s="191" t="s">
        <v>170</v>
      </c>
      <c r="E129" s="192" t="s">
        <v>2109</v>
      </c>
      <c r="F129" s="193" t="s">
        <v>2110</v>
      </c>
      <c r="G129" s="194" t="s">
        <v>396</v>
      </c>
      <c r="H129" s="195">
        <v>10</v>
      </c>
      <c r="I129" s="196"/>
      <c r="J129" s="197">
        <f>ROUND(I129*H129,2)</f>
        <v>0</v>
      </c>
      <c r="K129" s="193" t="s">
        <v>22</v>
      </c>
      <c r="L129" s="60"/>
      <c r="M129" s="198" t="s">
        <v>22</v>
      </c>
      <c r="N129" s="199" t="s">
        <v>48</v>
      </c>
      <c r="O129" s="41"/>
      <c r="P129" s="200">
        <f>O129*H129</f>
        <v>0</v>
      </c>
      <c r="Q129" s="200">
        <v>0</v>
      </c>
      <c r="R129" s="200">
        <f>Q129*H129</f>
        <v>0</v>
      </c>
      <c r="S129" s="200">
        <v>0</v>
      </c>
      <c r="T129" s="201">
        <f>S129*H129</f>
        <v>0</v>
      </c>
      <c r="AR129" s="23" t="s">
        <v>254</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254</v>
      </c>
      <c r="BM129" s="23" t="s">
        <v>2111</v>
      </c>
    </row>
    <row r="130" spans="2:65" s="1" customFormat="1" ht="16.5" customHeight="1">
      <c r="B130" s="40"/>
      <c r="C130" s="238" t="s">
        <v>380</v>
      </c>
      <c r="D130" s="238" t="s">
        <v>270</v>
      </c>
      <c r="E130" s="239" t="s">
        <v>2112</v>
      </c>
      <c r="F130" s="240" t="s">
        <v>2113</v>
      </c>
      <c r="G130" s="241" t="s">
        <v>396</v>
      </c>
      <c r="H130" s="242">
        <v>10</v>
      </c>
      <c r="I130" s="243"/>
      <c r="J130" s="244">
        <f>ROUND(I130*H130,2)</f>
        <v>0</v>
      </c>
      <c r="K130" s="240" t="s">
        <v>22</v>
      </c>
      <c r="L130" s="245"/>
      <c r="M130" s="246" t="s">
        <v>22</v>
      </c>
      <c r="N130" s="247" t="s">
        <v>48</v>
      </c>
      <c r="O130" s="41"/>
      <c r="P130" s="200">
        <f>O130*H130</f>
        <v>0</v>
      </c>
      <c r="Q130" s="200">
        <v>0.0038</v>
      </c>
      <c r="R130" s="200">
        <f>Q130*H130</f>
        <v>0.038</v>
      </c>
      <c r="S130" s="200">
        <v>0</v>
      </c>
      <c r="T130" s="201">
        <f>S130*H130</f>
        <v>0</v>
      </c>
      <c r="AR130" s="23" t="s">
        <v>342</v>
      </c>
      <c r="AT130" s="23" t="s">
        <v>270</v>
      </c>
      <c r="AU130" s="23" t="s">
        <v>86</v>
      </c>
      <c r="AY130" s="23" t="s">
        <v>168</v>
      </c>
      <c r="BE130" s="202">
        <f>IF(N130="základní",J130,0)</f>
        <v>0</v>
      </c>
      <c r="BF130" s="202">
        <f>IF(N130="snížená",J130,0)</f>
        <v>0</v>
      </c>
      <c r="BG130" s="202">
        <f>IF(N130="zákl. přenesená",J130,0)</f>
        <v>0</v>
      </c>
      <c r="BH130" s="202">
        <f>IF(N130="sníž. přenesená",J130,0)</f>
        <v>0</v>
      </c>
      <c r="BI130" s="202">
        <f>IF(N130="nulová",J130,0)</f>
        <v>0</v>
      </c>
      <c r="BJ130" s="23" t="s">
        <v>24</v>
      </c>
      <c r="BK130" s="202">
        <f>ROUND(I130*H130,2)</f>
        <v>0</v>
      </c>
      <c r="BL130" s="23" t="s">
        <v>254</v>
      </c>
      <c r="BM130" s="23" t="s">
        <v>2114</v>
      </c>
    </row>
    <row r="131" spans="2:65" s="1" customFormat="1" ht="16.5" customHeight="1">
      <c r="B131" s="40"/>
      <c r="C131" s="191" t="s">
        <v>385</v>
      </c>
      <c r="D131" s="191" t="s">
        <v>170</v>
      </c>
      <c r="E131" s="192" t="s">
        <v>2109</v>
      </c>
      <c r="F131" s="193" t="s">
        <v>2110</v>
      </c>
      <c r="G131" s="194" t="s">
        <v>396</v>
      </c>
      <c r="H131" s="195">
        <v>7</v>
      </c>
      <c r="I131" s="196"/>
      <c r="J131" s="197">
        <f>ROUND(I131*H131,2)</f>
        <v>0</v>
      </c>
      <c r="K131" s="193" t="s">
        <v>22</v>
      </c>
      <c r="L131" s="60"/>
      <c r="M131" s="198" t="s">
        <v>22</v>
      </c>
      <c r="N131" s="199" t="s">
        <v>48</v>
      </c>
      <c r="O131" s="41"/>
      <c r="P131" s="200">
        <f>O131*H131</f>
        <v>0</v>
      </c>
      <c r="Q131" s="200">
        <v>0</v>
      </c>
      <c r="R131" s="200">
        <f>Q131*H131</f>
        <v>0</v>
      </c>
      <c r="S131" s="200">
        <v>0</v>
      </c>
      <c r="T131" s="201">
        <f>S131*H131</f>
        <v>0</v>
      </c>
      <c r="AR131" s="23" t="s">
        <v>254</v>
      </c>
      <c r="AT131" s="23" t="s">
        <v>170</v>
      </c>
      <c r="AU131" s="23" t="s">
        <v>86</v>
      </c>
      <c r="AY131" s="23" t="s">
        <v>168</v>
      </c>
      <c r="BE131" s="202">
        <f>IF(N131="základní",J131,0)</f>
        <v>0</v>
      </c>
      <c r="BF131" s="202">
        <f>IF(N131="snížená",J131,0)</f>
        <v>0</v>
      </c>
      <c r="BG131" s="202">
        <f>IF(N131="zákl. přenesená",J131,0)</f>
        <v>0</v>
      </c>
      <c r="BH131" s="202">
        <f>IF(N131="sníž. přenesená",J131,0)</f>
        <v>0</v>
      </c>
      <c r="BI131" s="202">
        <f>IF(N131="nulová",J131,0)</f>
        <v>0</v>
      </c>
      <c r="BJ131" s="23" t="s">
        <v>24</v>
      </c>
      <c r="BK131" s="202">
        <f>ROUND(I131*H131,2)</f>
        <v>0</v>
      </c>
      <c r="BL131" s="23" t="s">
        <v>254</v>
      </c>
      <c r="BM131" s="23" t="s">
        <v>2261</v>
      </c>
    </row>
    <row r="132" spans="2:65" s="1" customFormat="1" ht="16.5" customHeight="1">
      <c r="B132" s="40"/>
      <c r="C132" s="238" t="s">
        <v>388</v>
      </c>
      <c r="D132" s="238" t="s">
        <v>270</v>
      </c>
      <c r="E132" s="239" t="s">
        <v>2262</v>
      </c>
      <c r="F132" s="240" t="s">
        <v>2263</v>
      </c>
      <c r="G132" s="241" t="s">
        <v>396</v>
      </c>
      <c r="H132" s="242">
        <v>7</v>
      </c>
      <c r="I132" s="243"/>
      <c r="J132" s="244">
        <f>ROUND(I132*H132,2)</f>
        <v>0</v>
      </c>
      <c r="K132" s="240" t="s">
        <v>22</v>
      </c>
      <c r="L132" s="245"/>
      <c r="M132" s="246" t="s">
        <v>22</v>
      </c>
      <c r="N132" s="247" t="s">
        <v>48</v>
      </c>
      <c r="O132" s="41"/>
      <c r="P132" s="200">
        <f>O132*H132</f>
        <v>0</v>
      </c>
      <c r="Q132" s="200">
        <v>0.0038</v>
      </c>
      <c r="R132" s="200">
        <f>Q132*H132</f>
        <v>0.0266</v>
      </c>
      <c r="S132" s="200">
        <v>0</v>
      </c>
      <c r="T132" s="201">
        <f>S132*H132</f>
        <v>0</v>
      </c>
      <c r="AR132" s="23" t="s">
        <v>342</v>
      </c>
      <c r="AT132" s="23" t="s">
        <v>270</v>
      </c>
      <c r="AU132" s="23" t="s">
        <v>86</v>
      </c>
      <c r="AY132" s="23" t="s">
        <v>168</v>
      </c>
      <c r="BE132" s="202">
        <f>IF(N132="základní",J132,0)</f>
        <v>0</v>
      </c>
      <c r="BF132" s="202">
        <f>IF(N132="snížená",J132,0)</f>
        <v>0</v>
      </c>
      <c r="BG132" s="202">
        <f>IF(N132="zákl. přenesená",J132,0)</f>
        <v>0</v>
      </c>
      <c r="BH132" s="202">
        <f>IF(N132="sníž. přenesená",J132,0)</f>
        <v>0</v>
      </c>
      <c r="BI132" s="202">
        <f>IF(N132="nulová",J132,0)</f>
        <v>0</v>
      </c>
      <c r="BJ132" s="23" t="s">
        <v>24</v>
      </c>
      <c r="BK132" s="202">
        <f>ROUND(I132*H132,2)</f>
        <v>0</v>
      </c>
      <c r="BL132" s="23" t="s">
        <v>254</v>
      </c>
      <c r="BM132" s="23" t="s">
        <v>2264</v>
      </c>
    </row>
    <row r="133" spans="2:63" s="10" customFormat="1" ht="29.85" customHeight="1">
      <c r="B133" s="175"/>
      <c r="C133" s="176"/>
      <c r="D133" s="177" t="s">
        <v>76</v>
      </c>
      <c r="E133" s="189" t="s">
        <v>2115</v>
      </c>
      <c r="F133" s="189" t="s">
        <v>2116</v>
      </c>
      <c r="G133" s="176"/>
      <c r="H133" s="176"/>
      <c r="I133" s="179"/>
      <c r="J133" s="190">
        <f>BK133</f>
        <v>0</v>
      </c>
      <c r="K133" s="176"/>
      <c r="L133" s="181"/>
      <c r="M133" s="182"/>
      <c r="N133" s="183"/>
      <c r="O133" s="183"/>
      <c r="P133" s="184">
        <f>SUM(P134:P148)</f>
        <v>0</v>
      </c>
      <c r="Q133" s="183"/>
      <c r="R133" s="184">
        <f>SUM(R134:R148)</f>
        <v>6.924659999999999</v>
      </c>
      <c r="S133" s="183"/>
      <c r="T133" s="185">
        <f>SUM(T134:T148)</f>
        <v>0</v>
      </c>
      <c r="AR133" s="186" t="s">
        <v>86</v>
      </c>
      <c r="AT133" s="187" t="s">
        <v>76</v>
      </c>
      <c r="AU133" s="187" t="s">
        <v>24</v>
      </c>
      <c r="AY133" s="186" t="s">
        <v>168</v>
      </c>
      <c r="BK133" s="188">
        <f>SUM(BK134:BK148)</f>
        <v>0</v>
      </c>
    </row>
    <row r="134" spans="2:65" s="1" customFormat="1" ht="16.5" customHeight="1">
      <c r="B134" s="40"/>
      <c r="C134" s="191" t="s">
        <v>393</v>
      </c>
      <c r="D134" s="191" t="s">
        <v>170</v>
      </c>
      <c r="E134" s="192" t="s">
        <v>2121</v>
      </c>
      <c r="F134" s="193" t="s">
        <v>2122</v>
      </c>
      <c r="G134" s="194" t="s">
        <v>396</v>
      </c>
      <c r="H134" s="195">
        <v>17</v>
      </c>
      <c r="I134" s="196"/>
      <c r="J134" s="197">
        <f aca="true" t="shared" si="30" ref="J134:J148">ROUND(I134*H134,2)</f>
        <v>0</v>
      </c>
      <c r="K134" s="193" t="s">
        <v>22</v>
      </c>
      <c r="L134" s="60"/>
      <c r="M134" s="198" t="s">
        <v>22</v>
      </c>
      <c r="N134" s="199" t="s">
        <v>48</v>
      </c>
      <c r="O134" s="41"/>
      <c r="P134" s="200">
        <f aca="true" t="shared" si="31" ref="P134:P148">O134*H134</f>
        <v>0</v>
      </c>
      <c r="Q134" s="200">
        <v>0</v>
      </c>
      <c r="R134" s="200">
        <f aca="true" t="shared" si="32" ref="R134:R148">Q134*H134</f>
        <v>0</v>
      </c>
      <c r="S134" s="200">
        <v>0</v>
      </c>
      <c r="T134" s="201">
        <f aca="true" t="shared" si="33" ref="T134:T148">S134*H134</f>
        <v>0</v>
      </c>
      <c r="AR134" s="23" t="s">
        <v>254</v>
      </c>
      <c r="AT134" s="23" t="s">
        <v>170</v>
      </c>
      <c r="AU134" s="23" t="s">
        <v>86</v>
      </c>
      <c r="AY134" s="23" t="s">
        <v>168</v>
      </c>
      <c r="BE134" s="202">
        <f aca="true" t="shared" si="34" ref="BE134:BE148">IF(N134="základní",J134,0)</f>
        <v>0</v>
      </c>
      <c r="BF134" s="202">
        <f aca="true" t="shared" si="35" ref="BF134:BF148">IF(N134="snížená",J134,0)</f>
        <v>0</v>
      </c>
      <c r="BG134" s="202">
        <f aca="true" t="shared" si="36" ref="BG134:BG148">IF(N134="zákl. přenesená",J134,0)</f>
        <v>0</v>
      </c>
      <c r="BH134" s="202">
        <f aca="true" t="shared" si="37" ref="BH134:BH148">IF(N134="sníž. přenesená",J134,0)</f>
        <v>0</v>
      </c>
      <c r="BI134" s="202">
        <f aca="true" t="shared" si="38" ref="BI134:BI148">IF(N134="nulová",J134,0)</f>
        <v>0</v>
      </c>
      <c r="BJ134" s="23" t="s">
        <v>24</v>
      </c>
      <c r="BK134" s="202">
        <f aca="true" t="shared" si="39" ref="BK134:BK148">ROUND(I134*H134,2)</f>
        <v>0</v>
      </c>
      <c r="BL134" s="23" t="s">
        <v>254</v>
      </c>
      <c r="BM134" s="23" t="s">
        <v>2123</v>
      </c>
    </row>
    <row r="135" spans="2:65" s="1" customFormat="1" ht="16.5" customHeight="1">
      <c r="B135" s="40"/>
      <c r="C135" s="191" t="s">
        <v>398</v>
      </c>
      <c r="D135" s="191" t="s">
        <v>170</v>
      </c>
      <c r="E135" s="192" t="s">
        <v>2117</v>
      </c>
      <c r="F135" s="193" t="s">
        <v>2118</v>
      </c>
      <c r="G135" s="194" t="s">
        <v>2119</v>
      </c>
      <c r="H135" s="195">
        <v>0.63</v>
      </c>
      <c r="I135" s="196"/>
      <c r="J135" s="197">
        <f t="shared" si="30"/>
        <v>0</v>
      </c>
      <c r="K135" s="193" t="s">
        <v>22</v>
      </c>
      <c r="L135" s="60"/>
      <c r="M135" s="198" t="s">
        <v>22</v>
      </c>
      <c r="N135" s="199" t="s">
        <v>48</v>
      </c>
      <c r="O135" s="41"/>
      <c r="P135" s="200">
        <f t="shared" si="31"/>
        <v>0</v>
      </c>
      <c r="Q135" s="200">
        <v>0</v>
      </c>
      <c r="R135" s="200">
        <f t="shared" si="32"/>
        <v>0</v>
      </c>
      <c r="S135" s="200">
        <v>0</v>
      </c>
      <c r="T135" s="201">
        <f t="shared" si="33"/>
        <v>0</v>
      </c>
      <c r="AR135" s="23" t="s">
        <v>254</v>
      </c>
      <c r="AT135" s="23" t="s">
        <v>170</v>
      </c>
      <c r="AU135" s="23" t="s">
        <v>86</v>
      </c>
      <c r="AY135" s="23" t="s">
        <v>168</v>
      </c>
      <c r="BE135" s="202">
        <f t="shared" si="34"/>
        <v>0</v>
      </c>
      <c r="BF135" s="202">
        <f t="shared" si="35"/>
        <v>0</v>
      </c>
      <c r="BG135" s="202">
        <f t="shared" si="36"/>
        <v>0</v>
      </c>
      <c r="BH135" s="202">
        <f t="shared" si="37"/>
        <v>0</v>
      </c>
      <c r="BI135" s="202">
        <f t="shared" si="38"/>
        <v>0</v>
      </c>
      <c r="BJ135" s="23" t="s">
        <v>24</v>
      </c>
      <c r="BK135" s="202">
        <f t="shared" si="39"/>
        <v>0</v>
      </c>
      <c r="BL135" s="23" t="s">
        <v>254</v>
      </c>
      <c r="BM135" s="23" t="s">
        <v>2120</v>
      </c>
    </row>
    <row r="136" spans="2:65" s="1" customFormat="1" ht="16.5" customHeight="1">
      <c r="B136" s="40"/>
      <c r="C136" s="238" t="s">
        <v>402</v>
      </c>
      <c r="D136" s="238" t="s">
        <v>270</v>
      </c>
      <c r="E136" s="239" t="s">
        <v>2124</v>
      </c>
      <c r="F136" s="240" t="s">
        <v>2034</v>
      </c>
      <c r="G136" s="241" t="s">
        <v>396</v>
      </c>
      <c r="H136" s="242">
        <v>17</v>
      </c>
      <c r="I136" s="243"/>
      <c r="J136" s="244">
        <f t="shared" si="30"/>
        <v>0</v>
      </c>
      <c r="K136" s="240" t="s">
        <v>22</v>
      </c>
      <c r="L136" s="245"/>
      <c r="M136" s="246" t="s">
        <v>22</v>
      </c>
      <c r="N136" s="247" t="s">
        <v>48</v>
      </c>
      <c r="O136" s="41"/>
      <c r="P136" s="200">
        <f t="shared" si="31"/>
        <v>0</v>
      </c>
      <c r="Q136" s="200">
        <v>0.0002</v>
      </c>
      <c r="R136" s="200">
        <f t="shared" si="32"/>
        <v>0.0034000000000000002</v>
      </c>
      <c r="S136" s="200">
        <v>0</v>
      </c>
      <c r="T136" s="201">
        <f t="shared" si="33"/>
        <v>0</v>
      </c>
      <c r="AR136" s="23" t="s">
        <v>342</v>
      </c>
      <c r="AT136" s="23" t="s">
        <v>270</v>
      </c>
      <c r="AU136" s="23" t="s">
        <v>86</v>
      </c>
      <c r="AY136" s="23" t="s">
        <v>168</v>
      </c>
      <c r="BE136" s="202">
        <f t="shared" si="34"/>
        <v>0</v>
      </c>
      <c r="BF136" s="202">
        <f t="shared" si="35"/>
        <v>0</v>
      </c>
      <c r="BG136" s="202">
        <f t="shared" si="36"/>
        <v>0</v>
      </c>
      <c r="BH136" s="202">
        <f t="shared" si="37"/>
        <v>0</v>
      </c>
      <c r="BI136" s="202">
        <f t="shared" si="38"/>
        <v>0</v>
      </c>
      <c r="BJ136" s="23" t="s">
        <v>24</v>
      </c>
      <c r="BK136" s="202">
        <f t="shared" si="39"/>
        <v>0</v>
      </c>
      <c r="BL136" s="23" t="s">
        <v>254</v>
      </c>
      <c r="BM136" s="23" t="s">
        <v>2125</v>
      </c>
    </row>
    <row r="137" spans="2:65" s="1" customFormat="1" ht="16.5" customHeight="1">
      <c r="B137" s="40"/>
      <c r="C137" s="191" t="s">
        <v>406</v>
      </c>
      <c r="D137" s="191" t="s">
        <v>170</v>
      </c>
      <c r="E137" s="192" t="s">
        <v>2126</v>
      </c>
      <c r="F137" s="193" t="s">
        <v>2127</v>
      </c>
      <c r="G137" s="194" t="s">
        <v>396</v>
      </c>
      <c r="H137" s="195">
        <v>17</v>
      </c>
      <c r="I137" s="196"/>
      <c r="J137" s="197">
        <f t="shared" si="30"/>
        <v>0</v>
      </c>
      <c r="K137" s="193" t="s">
        <v>22</v>
      </c>
      <c r="L137" s="60"/>
      <c r="M137" s="198" t="s">
        <v>22</v>
      </c>
      <c r="N137" s="199" t="s">
        <v>48</v>
      </c>
      <c r="O137" s="41"/>
      <c r="P137" s="200">
        <f t="shared" si="31"/>
        <v>0</v>
      </c>
      <c r="Q137" s="200">
        <v>0</v>
      </c>
      <c r="R137" s="200">
        <f t="shared" si="32"/>
        <v>0</v>
      </c>
      <c r="S137" s="200">
        <v>0</v>
      </c>
      <c r="T137" s="201">
        <f t="shared" si="33"/>
        <v>0</v>
      </c>
      <c r="AR137" s="23" t="s">
        <v>254</v>
      </c>
      <c r="AT137" s="23" t="s">
        <v>170</v>
      </c>
      <c r="AU137" s="23" t="s">
        <v>86</v>
      </c>
      <c r="AY137" s="23" t="s">
        <v>168</v>
      </c>
      <c r="BE137" s="202">
        <f t="shared" si="34"/>
        <v>0</v>
      </c>
      <c r="BF137" s="202">
        <f t="shared" si="35"/>
        <v>0</v>
      </c>
      <c r="BG137" s="202">
        <f t="shared" si="36"/>
        <v>0</v>
      </c>
      <c r="BH137" s="202">
        <f t="shared" si="37"/>
        <v>0</v>
      </c>
      <c r="BI137" s="202">
        <f t="shared" si="38"/>
        <v>0</v>
      </c>
      <c r="BJ137" s="23" t="s">
        <v>24</v>
      </c>
      <c r="BK137" s="202">
        <f t="shared" si="39"/>
        <v>0</v>
      </c>
      <c r="BL137" s="23" t="s">
        <v>254</v>
      </c>
      <c r="BM137" s="23" t="s">
        <v>2128</v>
      </c>
    </row>
    <row r="138" spans="2:65" s="1" customFormat="1" ht="16.5" customHeight="1">
      <c r="B138" s="40"/>
      <c r="C138" s="191" t="s">
        <v>410</v>
      </c>
      <c r="D138" s="191" t="s">
        <v>170</v>
      </c>
      <c r="E138" s="192" t="s">
        <v>2129</v>
      </c>
      <c r="F138" s="193" t="s">
        <v>2130</v>
      </c>
      <c r="G138" s="194" t="s">
        <v>396</v>
      </c>
      <c r="H138" s="195">
        <v>17</v>
      </c>
      <c r="I138" s="196"/>
      <c r="J138" s="197">
        <f t="shared" si="30"/>
        <v>0</v>
      </c>
      <c r="K138" s="193" t="s">
        <v>22</v>
      </c>
      <c r="L138" s="60"/>
      <c r="M138" s="198" t="s">
        <v>22</v>
      </c>
      <c r="N138" s="199" t="s">
        <v>48</v>
      </c>
      <c r="O138" s="41"/>
      <c r="P138" s="200">
        <f t="shared" si="31"/>
        <v>0</v>
      </c>
      <c r="Q138" s="200">
        <v>0</v>
      </c>
      <c r="R138" s="200">
        <f t="shared" si="32"/>
        <v>0</v>
      </c>
      <c r="S138" s="200">
        <v>0</v>
      </c>
      <c r="T138" s="201">
        <f t="shared" si="33"/>
        <v>0</v>
      </c>
      <c r="AR138" s="23" t="s">
        <v>254</v>
      </c>
      <c r="AT138" s="23" t="s">
        <v>170</v>
      </c>
      <c r="AU138" s="23" t="s">
        <v>86</v>
      </c>
      <c r="AY138" s="23" t="s">
        <v>168</v>
      </c>
      <c r="BE138" s="202">
        <f t="shared" si="34"/>
        <v>0</v>
      </c>
      <c r="BF138" s="202">
        <f t="shared" si="35"/>
        <v>0</v>
      </c>
      <c r="BG138" s="202">
        <f t="shared" si="36"/>
        <v>0</v>
      </c>
      <c r="BH138" s="202">
        <f t="shared" si="37"/>
        <v>0</v>
      </c>
      <c r="BI138" s="202">
        <f t="shared" si="38"/>
        <v>0</v>
      </c>
      <c r="BJ138" s="23" t="s">
        <v>24</v>
      </c>
      <c r="BK138" s="202">
        <f t="shared" si="39"/>
        <v>0</v>
      </c>
      <c r="BL138" s="23" t="s">
        <v>254</v>
      </c>
      <c r="BM138" s="23" t="s">
        <v>2131</v>
      </c>
    </row>
    <row r="139" spans="2:65" s="1" customFormat="1" ht="16.5" customHeight="1">
      <c r="B139" s="40"/>
      <c r="C139" s="191" t="s">
        <v>414</v>
      </c>
      <c r="D139" s="191" t="s">
        <v>170</v>
      </c>
      <c r="E139" s="192" t="s">
        <v>2132</v>
      </c>
      <c r="F139" s="193" t="s">
        <v>2133</v>
      </c>
      <c r="G139" s="194" t="s">
        <v>294</v>
      </c>
      <c r="H139" s="195">
        <v>630</v>
      </c>
      <c r="I139" s="196"/>
      <c r="J139" s="197">
        <f t="shared" si="30"/>
        <v>0</v>
      </c>
      <c r="K139" s="193" t="s">
        <v>22</v>
      </c>
      <c r="L139" s="60"/>
      <c r="M139" s="198" t="s">
        <v>22</v>
      </c>
      <c r="N139" s="199" t="s">
        <v>48</v>
      </c>
      <c r="O139" s="41"/>
      <c r="P139" s="200">
        <f t="shared" si="31"/>
        <v>0</v>
      </c>
      <c r="Q139" s="200">
        <v>0</v>
      </c>
      <c r="R139" s="200">
        <f t="shared" si="32"/>
        <v>0</v>
      </c>
      <c r="S139" s="200">
        <v>0</v>
      </c>
      <c r="T139" s="201">
        <f t="shared" si="33"/>
        <v>0</v>
      </c>
      <c r="AR139" s="23" t="s">
        <v>254</v>
      </c>
      <c r="AT139" s="23" t="s">
        <v>170</v>
      </c>
      <c r="AU139" s="23" t="s">
        <v>86</v>
      </c>
      <c r="AY139" s="23" t="s">
        <v>168</v>
      </c>
      <c r="BE139" s="202">
        <f t="shared" si="34"/>
        <v>0</v>
      </c>
      <c r="BF139" s="202">
        <f t="shared" si="35"/>
        <v>0</v>
      </c>
      <c r="BG139" s="202">
        <f t="shared" si="36"/>
        <v>0</v>
      </c>
      <c r="BH139" s="202">
        <f t="shared" si="37"/>
        <v>0</v>
      </c>
      <c r="BI139" s="202">
        <f t="shared" si="38"/>
        <v>0</v>
      </c>
      <c r="BJ139" s="23" t="s">
        <v>24</v>
      </c>
      <c r="BK139" s="202">
        <f t="shared" si="39"/>
        <v>0</v>
      </c>
      <c r="BL139" s="23" t="s">
        <v>254</v>
      </c>
      <c r="BM139" s="23" t="s">
        <v>2134</v>
      </c>
    </row>
    <row r="140" spans="2:65" s="1" customFormat="1" ht="16.5" customHeight="1">
      <c r="B140" s="40"/>
      <c r="C140" s="191" t="s">
        <v>418</v>
      </c>
      <c r="D140" s="191" t="s">
        <v>170</v>
      </c>
      <c r="E140" s="192" t="s">
        <v>2135</v>
      </c>
      <c r="F140" s="193" t="s">
        <v>2136</v>
      </c>
      <c r="G140" s="194" t="s">
        <v>294</v>
      </c>
      <c r="H140" s="195">
        <v>100</v>
      </c>
      <c r="I140" s="196"/>
      <c r="J140" s="197">
        <f t="shared" si="30"/>
        <v>0</v>
      </c>
      <c r="K140" s="193" t="s">
        <v>22</v>
      </c>
      <c r="L140" s="60"/>
      <c r="M140" s="198" t="s">
        <v>22</v>
      </c>
      <c r="N140" s="199" t="s">
        <v>48</v>
      </c>
      <c r="O140" s="41"/>
      <c r="P140" s="200">
        <f t="shared" si="31"/>
        <v>0</v>
      </c>
      <c r="Q140" s="200">
        <v>0</v>
      </c>
      <c r="R140" s="200">
        <f t="shared" si="32"/>
        <v>0</v>
      </c>
      <c r="S140" s="200">
        <v>0</v>
      </c>
      <c r="T140" s="201">
        <f t="shared" si="33"/>
        <v>0</v>
      </c>
      <c r="AR140" s="23" t="s">
        <v>254</v>
      </c>
      <c r="AT140" s="23" t="s">
        <v>170</v>
      </c>
      <c r="AU140" s="23" t="s">
        <v>86</v>
      </c>
      <c r="AY140" s="23" t="s">
        <v>168</v>
      </c>
      <c r="BE140" s="202">
        <f t="shared" si="34"/>
        <v>0</v>
      </c>
      <c r="BF140" s="202">
        <f t="shared" si="35"/>
        <v>0</v>
      </c>
      <c r="BG140" s="202">
        <f t="shared" si="36"/>
        <v>0</v>
      </c>
      <c r="BH140" s="202">
        <f t="shared" si="37"/>
        <v>0</v>
      </c>
      <c r="BI140" s="202">
        <f t="shared" si="38"/>
        <v>0</v>
      </c>
      <c r="BJ140" s="23" t="s">
        <v>24</v>
      </c>
      <c r="BK140" s="202">
        <f t="shared" si="39"/>
        <v>0</v>
      </c>
      <c r="BL140" s="23" t="s">
        <v>254</v>
      </c>
      <c r="BM140" s="23" t="s">
        <v>2137</v>
      </c>
    </row>
    <row r="141" spans="2:65" s="1" customFormat="1" ht="16.5" customHeight="1">
      <c r="B141" s="40"/>
      <c r="C141" s="191" t="s">
        <v>362</v>
      </c>
      <c r="D141" s="191" t="s">
        <v>170</v>
      </c>
      <c r="E141" s="192" t="s">
        <v>2138</v>
      </c>
      <c r="F141" s="193" t="s">
        <v>2139</v>
      </c>
      <c r="G141" s="194" t="s">
        <v>294</v>
      </c>
      <c r="H141" s="195">
        <v>730</v>
      </c>
      <c r="I141" s="196"/>
      <c r="J141" s="197">
        <f t="shared" si="30"/>
        <v>0</v>
      </c>
      <c r="K141" s="193" t="s">
        <v>22</v>
      </c>
      <c r="L141" s="60"/>
      <c r="M141" s="198" t="s">
        <v>22</v>
      </c>
      <c r="N141" s="199" t="s">
        <v>48</v>
      </c>
      <c r="O141" s="41"/>
      <c r="P141" s="200">
        <f t="shared" si="31"/>
        <v>0</v>
      </c>
      <c r="Q141" s="200">
        <v>0</v>
      </c>
      <c r="R141" s="200">
        <f t="shared" si="32"/>
        <v>0</v>
      </c>
      <c r="S141" s="200">
        <v>0</v>
      </c>
      <c r="T141" s="201">
        <f t="shared" si="33"/>
        <v>0</v>
      </c>
      <c r="AR141" s="23" t="s">
        <v>254</v>
      </c>
      <c r="AT141" s="23" t="s">
        <v>170</v>
      </c>
      <c r="AU141" s="23" t="s">
        <v>86</v>
      </c>
      <c r="AY141" s="23" t="s">
        <v>168</v>
      </c>
      <c r="BE141" s="202">
        <f t="shared" si="34"/>
        <v>0</v>
      </c>
      <c r="BF141" s="202">
        <f t="shared" si="35"/>
        <v>0</v>
      </c>
      <c r="BG141" s="202">
        <f t="shared" si="36"/>
        <v>0</v>
      </c>
      <c r="BH141" s="202">
        <f t="shared" si="37"/>
        <v>0</v>
      </c>
      <c r="BI141" s="202">
        <f t="shared" si="38"/>
        <v>0</v>
      </c>
      <c r="BJ141" s="23" t="s">
        <v>24</v>
      </c>
      <c r="BK141" s="202">
        <f t="shared" si="39"/>
        <v>0</v>
      </c>
      <c r="BL141" s="23" t="s">
        <v>254</v>
      </c>
      <c r="BM141" s="23" t="s">
        <v>2140</v>
      </c>
    </row>
    <row r="142" spans="2:65" s="1" customFormat="1" ht="16.5" customHeight="1">
      <c r="B142" s="40"/>
      <c r="C142" s="238" t="s">
        <v>425</v>
      </c>
      <c r="D142" s="238" t="s">
        <v>270</v>
      </c>
      <c r="E142" s="239" t="s">
        <v>2141</v>
      </c>
      <c r="F142" s="240" t="s">
        <v>2142</v>
      </c>
      <c r="G142" s="241" t="s">
        <v>294</v>
      </c>
      <c r="H142" s="242">
        <v>730</v>
      </c>
      <c r="I142" s="243"/>
      <c r="J142" s="244">
        <f t="shared" si="30"/>
        <v>0</v>
      </c>
      <c r="K142" s="240" t="s">
        <v>22</v>
      </c>
      <c r="L142" s="245"/>
      <c r="M142" s="246" t="s">
        <v>22</v>
      </c>
      <c r="N142" s="247" t="s">
        <v>48</v>
      </c>
      <c r="O142" s="41"/>
      <c r="P142" s="200">
        <f t="shared" si="31"/>
        <v>0</v>
      </c>
      <c r="Q142" s="200">
        <v>0.00021</v>
      </c>
      <c r="R142" s="200">
        <f t="shared" si="32"/>
        <v>0.15330000000000002</v>
      </c>
      <c r="S142" s="200">
        <v>0</v>
      </c>
      <c r="T142" s="201">
        <f t="shared" si="33"/>
        <v>0</v>
      </c>
      <c r="AR142" s="23" t="s">
        <v>342</v>
      </c>
      <c r="AT142" s="23" t="s">
        <v>270</v>
      </c>
      <c r="AU142" s="23" t="s">
        <v>86</v>
      </c>
      <c r="AY142" s="23" t="s">
        <v>168</v>
      </c>
      <c r="BE142" s="202">
        <f t="shared" si="34"/>
        <v>0</v>
      </c>
      <c r="BF142" s="202">
        <f t="shared" si="35"/>
        <v>0</v>
      </c>
      <c r="BG142" s="202">
        <f t="shared" si="36"/>
        <v>0</v>
      </c>
      <c r="BH142" s="202">
        <f t="shared" si="37"/>
        <v>0</v>
      </c>
      <c r="BI142" s="202">
        <f t="shared" si="38"/>
        <v>0</v>
      </c>
      <c r="BJ142" s="23" t="s">
        <v>24</v>
      </c>
      <c r="BK142" s="202">
        <f t="shared" si="39"/>
        <v>0</v>
      </c>
      <c r="BL142" s="23" t="s">
        <v>254</v>
      </c>
      <c r="BM142" s="23" t="s">
        <v>2143</v>
      </c>
    </row>
    <row r="143" spans="2:65" s="1" customFormat="1" ht="16.5" customHeight="1">
      <c r="B143" s="40"/>
      <c r="C143" s="191" t="s">
        <v>430</v>
      </c>
      <c r="D143" s="191" t="s">
        <v>170</v>
      </c>
      <c r="E143" s="192" t="s">
        <v>2144</v>
      </c>
      <c r="F143" s="193" t="s">
        <v>2145</v>
      </c>
      <c r="G143" s="194" t="s">
        <v>294</v>
      </c>
      <c r="H143" s="195">
        <v>630</v>
      </c>
      <c r="I143" s="196"/>
      <c r="J143" s="197">
        <f t="shared" si="30"/>
        <v>0</v>
      </c>
      <c r="K143" s="193" t="s">
        <v>22</v>
      </c>
      <c r="L143" s="60"/>
      <c r="M143" s="198" t="s">
        <v>22</v>
      </c>
      <c r="N143" s="199" t="s">
        <v>48</v>
      </c>
      <c r="O143" s="41"/>
      <c r="P143" s="200">
        <f t="shared" si="31"/>
        <v>0</v>
      </c>
      <c r="Q143" s="200">
        <v>0</v>
      </c>
      <c r="R143" s="200">
        <f t="shared" si="32"/>
        <v>0</v>
      </c>
      <c r="S143" s="200">
        <v>0</v>
      </c>
      <c r="T143" s="201">
        <f t="shared" si="33"/>
        <v>0</v>
      </c>
      <c r="AR143" s="23" t="s">
        <v>254</v>
      </c>
      <c r="AT143" s="23" t="s">
        <v>170</v>
      </c>
      <c r="AU143" s="23" t="s">
        <v>86</v>
      </c>
      <c r="AY143" s="23" t="s">
        <v>168</v>
      </c>
      <c r="BE143" s="202">
        <f t="shared" si="34"/>
        <v>0</v>
      </c>
      <c r="BF143" s="202">
        <f t="shared" si="35"/>
        <v>0</v>
      </c>
      <c r="BG143" s="202">
        <f t="shared" si="36"/>
        <v>0</v>
      </c>
      <c r="BH143" s="202">
        <f t="shared" si="37"/>
        <v>0</v>
      </c>
      <c r="BI143" s="202">
        <f t="shared" si="38"/>
        <v>0</v>
      </c>
      <c r="BJ143" s="23" t="s">
        <v>24</v>
      </c>
      <c r="BK143" s="202">
        <f t="shared" si="39"/>
        <v>0</v>
      </c>
      <c r="BL143" s="23" t="s">
        <v>254</v>
      </c>
      <c r="BM143" s="23" t="s">
        <v>2146</v>
      </c>
    </row>
    <row r="144" spans="2:65" s="1" customFormat="1" ht="16.5" customHeight="1">
      <c r="B144" s="40"/>
      <c r="C144" s="191" t="s">
        <v>435</v>
      </c>
      <c r="D144" s="191" t="s">
        <v>170</v>
      </c>
      <c r="E144" s="192" t="s">
        <v>2147</v>
      </c>
      <c r="F144" s="193" t="s">
        <v>2148</v>
      </c>
      <c r="G144" s="194" t="s">
        <v>294</v>
      </c>
      <c r="H144" s="195">
        <v>100</v>
      </c>
      <c r="I144" s="196"/>
      <c r="J144" s="197">
        <f t="shared" si="30"/>
        <v>0</v>
      </c>
      <c r="K144" s="193" t="s">
        <v>22</v>
      </c>
      <c r="L144" s="60"/>
      <c r="M144" s="198" t="s">
        <v>22</v>
      </c>
      <c r="N144" s="199" t="s">
        <v>48</v>
      </c>
      <c r="O144" s="41"/>
      <c r="P144" s="200">
        <f t="shared" si="31"/>
        <v>0</v>
      </c>
      <c r="Q144" s="200">
        <v>0</v>
      </c>
      <c r="R144" s="200">
        <f t="shared" si="32"/>
        <v>0</v>
      </c>
      <c r="S144" s="200">
        <v>0</v>
      </c>
      <c r="T144" s="201">
        <f t="shared" si="33"/>
        <v>0</v>
      </c>
      <c r="AR144" s="23" t="s">
        <v>254</v>
      </c>
      <c r="AT144" s="23" t="s">
        <v>170</v>
      </c>
      <c r="AU144" s="23" t="s">
        <v>86</v>
      </c>
      <c r="AY144" s="23" t="s">
        <v>168</v>
      </c>
      <c r="BE144" s="202">
        <f t="shared" si="34"/>
        <v>0</v>
      </c>
      <c r="BF144" s="202">
        <f t="shared" si="35"/>
        <v>0</v>
      </c>
      <c r="BG144" s="202">
        <f t="shared" si="36"/>
        <v>0</v>
      </c>
      <c r="BH144" s="202">
        <f t="shared" si="37"/>
        <v>0</v>
      </c>
      <c r="BI144" s="202">
        <f t="shared" si="38"/>
        <v>0</v>
      </c>
      <c r="BJ144" s="23" t="s">
        <v>24</v>
      </c>
      <c r="BK144" s="202">
        <f t="shared" si="39"/>
        <v>0</v>
      </c>
      <c r="BL144" s="23" t="s">
        <v>254</v>
      </c>
      <c r="BM144" s="23" t="s">
        <v>2149</v>
      </c>
    </row>
    <row r="145" spans="2:65" s="1" customFormat="1" ht="16.5" customHeight="1">
      <c r="B145" s="40"/>
      <c r="C145" s="191" t="s">
        <v>439</v>
      </c>
      <c r="D145" s="191" t="s">
        <v>170</v>
      </c>
      <c r="E145" s="192" t="s">
        <v>2150</v>
      </c>
      <c r="F145" s="193" t="s">
        <v>2151</v>
      </c>
      <c r="G145" s="194" t="s">
        <v>198</v>
      </c>
      <c r="H145" s="195">
        <v>3</v>
      </c>
      <c r="I145" s="196"/>
      <c r="J145" s="197">
        <f t="shared" si="30"/>
        <v>0</v>
      </c>
      <c r="K145" s="193" t="s">
        <v>22</v>
      </c>
      <c r="L145" s="60"/>
      <c r="M145" s="198" t="s">
        <v>22</v>
      </c>
      <c r="N145" s="199" t="s">
        <v>48</v>
      </c>
      <c r="O145" s="41"/>
      <c r="P145" s="200">
        <f t="shared" si="31"/>
        <v>0</v>
      </c>
      <c r="Q145" s="200">
        <v>0</v>
      </c>
      <c r="R145" s="200">
        <f t="shared" si="32"/>
        <v>0</v>
      </c>
      <c r="S145" s="200">
        <v>0</v>
      </c>
      <c r="T145" s="201">
        <f t="shared" si="33"/>
        <v>0</v>
      </c>
      <c r="AR145" s="23" t="s">
        <v>254</v>
      </c>
      <c r="AT145" s="23" t="s">
        <v>170</v>
      </c>
      <c r="AU145" s="23" t="s">
        <v>86</v>
      </c>
      <c r="AY145" s="23" t="s">
        <v>168</v>
      </c>
      <c r="BE145" s="202">
        <f t="shared" si="34"/>
        <v>0</v>
      </c>
      <c r="BF145" s="202">
        <f t="shared" si="35"/>
        <v>0</v>
      </c>
      <c r="BG145" s="202">
        <f t="shared" si="36"/>
        <v>0</v>
      </c>
      <c r="BH145" s="202">
        <f t="shared" si="37"/>
        <v>0</v>
      </c>
      <c r="BI145" s="202">
        <f t="shared" si="38"/>
        <v>0</v>
      </c>
      <c r="BJ145" s="23" t="s">
        <v>24</v>
      </c>
      <c r="BK145" s="202">
        <f t="shared" si="39"/>
        <v>0</v>
      </c>
      <c r="BL145" s="23" t="s">
        <v>254</v>
      </c>
      <c r="BM145" s="23" t="s">
        <v>2152</v>
      </c>
    </row>
    <row r="146" spans="2:65" s="1" customFormat="1" ht="16.5" customHeight="1">
      <c r="B146" s="40"/>
      <c r="C146" s="238" t="s">
        <v>443</v>
      </c>
      <c r="D146" s="238" t="s">
        <v>270</v>
      </c>
      <c r="E146" s="239" t="s">
        <v>2153</v>
      </c>
      <c r="F146" s="240" t="s">
        <v>2154</v>
      </c>
      <c r="G146" s="241" t="s">
        <v>198</v>
      </c>
      <c r="H146" s="242">
        <v>3</v>
      </c>
      <c r="I146" s="243"/>
      <c r="J146" s="244">
        <f t="shared" si="30"/>
        <v>0</v>
      </c>
      <c r="K146" s="240" t="s">
        <v>174</v>
      </c>
      <c r="L146" s="245"/>
      <c r="M146" s="246" t="s">
        <v>22</v>
      </c>
      <c r="N146" s="247" t="s">
        <v>48</v>
      </c>
      <c r="O146" s="41"/>
      <c r="P146" s="200">
        <f t="shared" si="31"/>
        <v>0</v>
      </c>
      <c r="Q146" s="200">
        <v>2.234</v>
      </c>
      <c r="R146" s="200">
        <f t="shared" si="32"/>
        <v>6.702</v>
      </c>
      <c r="S146" s="200">
        <v>0</v>
      </c>
      <c r="T146" s="201">
        <f t="shared" si="33"/>
        <v>0</v>
      </c>
      <c r="AR146" s="23" t="s">
        <v>342</v>
      </c>
      <c r="AT146" s="23" t="s">
        <v>270</v>
      </c>
      <c r="AU146" s="23" t="s">
        <v>86</v>
      </c>
      <c r="AY146" s="23" t="s">
        <v>168</v>
      </c>
      <c r="BE146" s="202">
        <f t="shared" si="34"/>
        <v>0</v>
      </c>
      <c r="BF146" s="202">
        <f t="shared" si="35"/>
        <v>0</v>
      </c>
      <c r="BG146" s="202">
        <f t="shared" si="36"/>
        <v>0</v>
      </c>
      <c r="BH146" s="202">
        <f t="shared" si="37"/>
        <v>0</v>
      </c>
      <c r="BI146" s="202">
        <f t="shared" si="38"/>
        <v>0</v>
      </c>
      <c r="BJ146" s="23" t="s">
        <v>24</v>
      </c>
      <c r="BK146" s="202">
        <f t="shared" si="39"/>
        <v>0</v>
      </c>
      <c r="BL146" s="23" t="s">
        <v>254</v>
      </c>
      <c r="BM146" s="23" t="s">
        <v>2155</v>
      </c>
    </row>
    <row r="147" spans="2:65" s="1" customFormat="1" ht="16.5" customHeight="1">
      <c r="B147" s="40"/>
      <c r="C147" s="191" t="s">
        <v>447</v>
      </c>
      <c r="D147" s="191" t="s">
        <v>170</v>
      </c>
      <c r="E147" s="192" t="s">
        <v>2156</v>
      </c>
      <c r="F147" s="193" t="s">
        <v>2157</v>
      </c>
      <c r="G147" s="194" t="s">
        <v>396</v>
      </c>
      <c r="H147" s="195">
        <v>17</v>
      </c>
      <c r="I147" s="196"/>
      <c r="J147" s="197">
        <f t="shared" si="30"/>
        <v>0</v>
      </c>
      <c r="K147" s="193" t="s">
        <v>22</v>
      </c>
      <c r="L147" s="60"/>
      <c r="M147" s="198" t="s">
        <v>22</v>
      </c>
      <c r="N147" s="199" t="s">
        <v>48</v>
      </c>
      <c r="O147" s="41"/>
      <c r="P147" s="200">
        <f t="shared" si="31"/>
        <v>0</v>
      </c>
      <c r="Q147" s="200">
        <v>0</v>
      </c>
      <c r="R147" s="200">
        <f t="shared" si="32"/>
        <v>0</v>
      </c>
      <c r="S147" s="200">
        <v>0</v>
      </c>
      <c r="T147" s="201">
        <f t="shared" si="33"/>
        <v>0</v>
      </c>
      <c r="AR147" s="23" t="s">
        <v>254</v>
      </c>
      <c r="AT147" s="23" t="s">
        <v>170</v>
      </c>
      <c r="AU147" s="23" t="s">
        <v>86</v>
      </c>
      <c r="AY147" s="23" t="s">
        <v>168</v>
      </c>
      <c r="BE147" s="202">
        <f t="shared" si="34"/>
        <v>0</v>
      </c>
      <c r="BF147" s="202">
        <f t="shared" si="35"/>
        <v>0</v>
      </c>
      <c r="BG147" s="202">
        <f t="shared" si="36"/>
        <v>0</v>
      </c>
      <c r="BH147" s="202">
        <f t="shared" si="37"/>
        <v>0</v>
      </c>
      <c r="BI147" s="202">
        <f t="shared" si="38"/>
        <v>0</v>
      </c>
      <c r="BJ147" s="23" t="s">
        <v>24</v>
      </c>
      <c r="BK147" s="202">
        <f t="shared" si="39"/>
        <v>0</v>
      </c>
      <c r="BL147" s="23" t="s">
        <v>254</v>
      </c>
      <c r="BM147" s="23" t="s">
        <v>2158</v>
      </c>
    </row>
    <row r="148" spans="2:65" s="1" customFormat="1" ht="16.5" customHeight="1">
      <c r="B148" s="40"/>
      <c r="C148" s="238" t="s">
        <v>450</v>
      </c>
      <c r="D148" s="238" t="s">
        <v>270</v>
      </c>
      <c r="E148" s="239" t="s">
        <v>2159</v>
      </c>
      <c r="F148" s="240" t="s">
        <v>2160</v>
      </c>
      <c r="G148" s="241" t="s">
        <v>396</v>
      </c>
      <c r="H148" s="242">
        <v>17</v>
      </c>
      <c r="I148" s="243"/>
      <c r="J148" s="244">
        <f t="shared" si="30"/>
        <v>0</v>
      </c>
      <c r="K148" s="240" t="s">
        <v>22</v>
      </c>
      <c r="L148" s="245"/>
      <c r="M148" s="246" t="s">
        <v>22</v>
      </c>
      <c r="N148" s="247" t="s">
        <v>48</v>
      </c>
      <c r="O148" s="41"/>
      <c r="P148" s="200">
        <f t="shared" si="31"/>
        <v>0</v>
      </c>
      <c r="Q148" s="200">
        <v>0.00388</v>
      </c>
      <c r="R148" s="200">
        <f t="shared" si="32"/>
        <v>0.06596</v>
      </c>
      <c r="S148" s="200">
        <v>0</v>
      </c>
      <c r="T148" s="201">
        <f t="shared" si="33"/>
        <v>0</v>
      </c>
      <c r="AR148" s="23" t="s">
        <v>342</v>
      </c>
      <c r="AT148" s="23" t="s">
        <v>270</v>
      </c>
      <c r="AU148" s="23" t="s">
        <v>86</v>
      </c>
      <c r="AY148" s="23" t="s">
        <v>168</v>
      </c>
      <c r="BE148" s="202">
        <f t="shared" si="34"/>
        <v>0</v>
      </c>
      <c r="BF148" s="202">
        <f t="shared" si="35"/>
        <v>0</v>
      </c>
      <c r="BG148" s="202">
        <f t="shared" si="36"/>
        <v>0</v>
      </c>
      <c r="BH148" s="202">
        <f t="shared" si="37"/>
        <v>0</v>
      </c>
      <c r="BI148" s="202">
        <f t="shared" si="38"/>
        <v>0</v>
      </c>
      <c r="BJ148" s="23" t="s">
        <v>24</v>
      </c>
      <c r="BK148" s="202">
        <f t="shared" si="39"/>
        <v>0</v>
      </c>
      <c r="BL148" s="23" t="s">
        <v>254</v>
      </c>
      <c r="BM148" s="23" t="s">
        <v>2161</v>
      </c>
    </row>
    <row r="149" spans="2:63" s="10" customFormat="1" ht="29.85" customHeight="1">
      <c r="B149" s="175"/>
      <c r="C149" s="176"/>
      <c r="D149" s="177" t="s">
        <v>76</v>
      </c>
      <c r="E149" s="189" t="s">
        <v>2162</v>
      </c>
      <c r="F149" s="189" t="s">
        <v>2163</v>
      </c>
      <c r="G149" s="176"/>
      <c r="H149" s="176"/>
      <c r="I149" s="179"/>
      <c r="J149" s="190">
        <f>BK149</f>
        <v>0</v>
      </c>
      <c r="K149" s="176"/>
      <c r="L149" s="181"/>
      <c r="M149" s="182"/>
      <c r="N149" s="183"/>
      <c r="O149" s="183"/>
      <c r="P149" s="184">
        <f>SUM(P150:P152)</f>
        <v>0</v>
      </c>
      <c r="Q149" s="183"/>
      <c r="R149" s="184">
        <f>SUM(R150:R152)</f>
        <v>0</v>
      </c>
      <c r="S149" s="183"/>
      <c r="T149" s="185">
        <f>SUM(T150:T152)</f>
        <v>0</v>
      </c>
      <c r="AR149" s="186" t="s">
        <v>86</v>
      </c>
      <c r="AT149" s="187" t="s">
        <v>76</v>
      </c>
      <c r="AU149" s="187" t="s">
        <v>24</v>
      </c>
      <c r="AY149" s="186" t="s">
        <v>168</v>
      </c>
      <c r="BK149" s="188">
        <f>SUM(BK150:BK152)</f>
        <v>0</v>
      </c>
    </row>
    <row r="150" spans="2:65" s="1" customFormat="1" ht="16.5" customHeight="1">
      <c r="B150" s="40"/>
      <c r="C150" s="191" t="s">
        <v>454</v>
      </c>
      <c r="D150" s="191" t="s">
        <v>170</v>
      </c>
      <c r="E150" s="192" t="s">
        <v>2164</v>
      </c>
      <c r="F150" s="193" t="s">
        <v>2165</v>
      </c>
      <c r="G150" s="194" t="s">
        <v>396</v>
      </c>
      <c r="H150" s="195">
        <v>35</v>
      </c>
      <c r="I150" s="196"/>
      <c r="J150" s="197">
        <f>ROUND(I150*H150,2)</f>
        <v>0</v>
      </c>
      <c r="K150" s="193" t="s">
        <v>22</v>
      </c>
      <c r="L150" s="60"/>
      <c r="M150" s="198" t="s">
        <v>22</v>
      </c>
      <c r="N150" s="199" t="s">
        <v>48</v>
      </c>
      <c r="O150" s="41"/>
      <c r="P150" s="200">
        <f>O150*H150</f>
        <v>0</v>
      </c>
      <c r="Q150" s="200">
        <v>0</v>
      </c>
      <c r="R150" s="200">
        <f>Q150*H150</f>
        <v>0</v>
      </c>
      <c r="S150" s="200">
        <v>0</v>
      </c>
      <c r="T150" s="201">
        <f>S150*H150</f>
        <v>0</v>
      </c>
      <c r="AR150" s="23" t="s">
        <v>254</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254</v>
      </c>
      <c r="BM150" s="23" t="s">
        <v>2166</v>
      </c>
    </row>
    <row r="151" spans="2:65" s="1" customFormat="1" ht="16.5" customHeight="1">
      <c r="B151" s="40"/>
      <c r="C151" s="191" t="s">
        <v>458</v>
      </c>
      <c r="D151" s="191" t="s">
        <v>170</v>
      </c>
      <c r="E151" s="192" t="s">
        <v>2167</v>
      </c>
      <c r="F151" s="193" t="s">
        <v>2168</v>
      </c>
      <c r="G151" s="194" t="s">
        <v>396</v>
      </c>
      <c r="H151" s="195">
        <v>37</v>
      </c>
      <c r="I151" s="196"/>
      <c r="J151" s="197">
        <f>ROUND(I151*H151,2)</f>
        <v>0</v>
      </c>
      <c r="K151" s="193" t="s">
        <v>22</v>
      </c>
      <c r="L151" s="60"/>
      <c r="M151" s="198" t="s">
        <v>22</v>
      </c>
      <c r="N151" s="199" t="s">
        <v>48</v>
      </c>
      <c r="O151" s="41"/>
      <c r="P151" s="200">
        <f>O151*H151</f>
        <v>0</v>
      </c>
      <c r="Q151" s="200">
        <v>0</v>
      </c>
      <c r="R151" s="200">
        <f>Q151*H151</f>
        <v>0</v>
      </c>
      <c r="S151" s="200">
        <v>0</v>
      </c>
      <c r="T151" s="201">
        <f>S151*H151</f>
        <v>0</v>
      </c>
      <c r="AR151" s="23" t="s">
        <v>254</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254</v>
      </c>
      <c r="BM151" s="23" t="s">
        <v>2169</v>
      </c>
    </row>
    <row r="152" spans="2:65" s="1" customFormat="1" ht="16.5" customHeight="1">
      <c r="B152" s="40"/>
      <c r="C152" s="191" t="s">
        <v>462</v>
      </c>
      <c r="D152" s="191" t="s">
        <v>170</v>
      </c>
      <c r="E152" s="192" t="s">
        <v>2170</v>
      </c>
      <c r="F152" s="193" t="s">
        <v>2171</v>
      </c>
      <c r="G152" s="194" t="s">
        <v>2172</v>
      </c>
      <c r="H152" s="195">
        <v>12</v>
      </c>
      <c r="I152" s="196"/>
      <c r="J152" s="197">
        <f>ROUND(I152*H152,2)</f>
        <v>0</v>
      </c>
      <c r="K152" s="193" t="s">
        <v>22</v>
      </c>
      <c r="L152" s="60"/>
      <c r="M152" s="198" t="s">
        <v>22</v>
      </c>
      <c r="N152" s="199" t="s">
        <v>48</v>
      </c>
      <c r="O152" s="41"/>
      <c r="P152" s="200">
        <f>O152*H152</f>
        <v>0</v>
      </c>
      <c r="Q152" s="200">
        <v>0</v>
      </c>
      <c r="R152" s="200">
        <f>Q152*H152</f>
        <v>0</v>
      </c>
      <c r="S152" s="200">
        <v>0</v>
      </c>
      <c r="T152" s="201">
        <f>S152*H152</f>
        <v>0</v>
      </c>
      <c r="AR152" s="23" t="s">
        <v>254</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254</v>
      </c>
      <c r="BM152" s="23" t="s">
        <v>2173</v>
      </c>
    </row>
    <row r="153" spans="2:63" s="10" customFormat="1" ht="29.85" customHeight="1">
      <c r="B153" s="175"/>
      <c r="C153" s="176"/>
      <c r="D153" s="177" t="s">
        <v>76</v>
      </c>
      <c r="E153" s="189" t="s">
        <v>2174</v>
      </c>
      <c r="F153" s="189" t="s">
        <v>2175</v>
      </c>
      <c r="G153" s="176"/>
      <c r="H153" s="176"/>
      <c r="I153" s="179"/>
      <c r="J153" s="190">
        <f>BK153</f>
        <v>0</v>
      </c>
      <c r="K153" s="176"/>
      <c r="L153" s="181"/>
      <c r="M153" s="182"/>
      <c r="N153" s="183"/>
      <c r="O153" s="183"/>
      <c r="P153" s="184">
        <f>SUM(P154:P164)</f>
        <v>0</v>
      </c>
      <c r="Q153" s="183"/>
      <c r="R153" s="184">
        <f>SUM(R154:R164)</f>
        <v>0</v>
      </c>
      <c r="S153" s="183"/>
      <c r="T153" s="185">
        <f>SUM(T154:T164)</f>
        <v>0</v>
      </c>
      <c r="AR153" s="186" t="s">
        <v>86</v>
      </c>
      <c r="AT153" s="187" t="s">
        <v>76</v>
      </c>
      <c r="AU153" s="187" t="s">
        <v>24</v>
      </c>
      <c r="AY153" s="186" t="s">
        <v>168</v>
      </c>
      <c r="BK153" s="188">
        <f>SUM(BK154:BK164)</f>
        <v>0</v>
      </c>
    </row>
    <row r="154" spans="2:65" s="1" customFormat="1" ht="16.5" customHeight="1">
      <c r="B154" s="40"/>
      <c r="C154" s="191" t="s">
        <v>466</v>
      </c>
      <c r="D154" s="191" t="s">
        <v>170</v>
      </c>
      <c r="E154" s="192" t="s">
        <v>2176</v>
      </c>
      <c r="F154" s="193" t="s">
        <v>2177</v>
      </c>
      <c r="G154" s="194" t="s">
        <v>396</v>
      </c>
      <c r="H154" s="195">
        <v>6</v>
      </c>
      <c r="I154" s="196"/>
      <c r="J154" s="197">
        <f aca="true" t="shared" si="40" ref="J154:J164">ROUND(I154*H154,2)</f>
        <v>0</v>
      </c>
      <c r="K154" s="193" t="s">
        <v>22</v>
      </c>
      <c r="L154" s="60"/>
      <c r="M154" s="198" t="s">
        <v>22</v>
      </c>
      <c r="N154" s="199" t="s">
        <v>48</v>
      </c>
      <c r="O154" s="41"/>
      <c r="P154" s="200">
        <f aca="true" t="shared" si="41" ref="P154:P164">O154*H154</f>
        <v>0</v>
      </c>
      <c r="Q154" s="200">
        <v>0</v>
      </c>
      <c r="R154" s="200">
        <f aca="true" t="shared" si="42" ref="R154:R164">Q154*H154</f>
        <v>0</v>
      </c>
      <c r="S154" s="200">
        <v>0</v>
      </c>
      <c r="T154" s="201">
        <f aca="true" t="shared" si="43" ref="T154:T164">S154*H154</f>
        <v>0</v>
      </c>
      <c r="AR154" s="23" t="s">
        <v>254</v>
      </c>
      <c r="AT154" s="23" t="s">
        <v>170</v>
      </c>
      <c r="AU154" s="23" t="s">
        <v>86</v>
      </c>
      <c r="AY154" s="23" t="s">
        <v>168</v>
      </c>
      <c r="BE154" s="202">
        <f aca="true" t="shared" si="44" ref="BE154:BE164">IF(N154="základní",J154,0)</f>
        <v>0</v>
      </c>
      <c r="BF154" s="202">
        <f aca="true" t="shared" si="45" ref="BF154:BF164">IF(N154="snížená",J154,0)</f>
        <v>0</v>
      </c>
      <c r="BG154" s="202">
        <f aca="true" t="shared" si="46" ref="BG154:BG164">IF(N154="zákl. přenesená",J154,0)</f>
        <v>0</v>
      </c>
      <c r="BH154" s="202">
        <f aca="true" t="shared" si="47" ref="BH154:BH164">IF(N154="sníž. přenesená",J154,0)</f>
        <v>0</v>
      </c>
      <c r="BI154" s="202">
        <f aca="true" t="shared" si="48" ref="BI154:BI164">IF(N154="nulová",J154,0)</f>
        <v>0</v>
      </c>
      <c r="BJ154" s="23" t="s">
        <v>24</v>
      </c>
      <c r="BK154" s="202">
        <f aca="true" t="shared" si="49" ref="BK154:BK164">ROUND(I154*H154,2)</f>
        <v>0</v>
      </c>
      <c r="BL154" s="23" t="s">
        <v>254</v>
      </c>
      <c r="BM154" s="23" t="s">
        <v>2178</v>
      </c>
    </row>
    <row r="155" spans="2:65" s="1" customFormat="1" ht="16.5" customHeight="1">
      <c r="B155" s="40"/>
      <c r="C155" s="191" t="s">
        <v>470</v>
      </c>
      <c r="D155" s="191" t="s">
        <v>170</v>
      </c>
      <c r="E155" s="192" t="s">
        <v>2265</v>
      </c>
      <c r="F155" s="193" t="s">
        <v>2266</v>
      </c>
      <c r="G155" s="194" t="s">
        <v>396</v>
      </c>
      <c r="H155" s="195">
        <v>4</v>
      </c>
      <c r="I155" s="196"/>
      <c r="J155" s="197">
        <f t="shared" si="40"/>
        <v>0</v>
      </c>
      <c r="K155" s="193" t="s">
        <v>22</v>
      </c>
      <c r="L155" s="60"/>
      <c r="M155" s="198" t="s">
        <v>22</v>
      </c>
      <c r="N155" s="199" t="s">
        <v>48</v>
      </c>
      <c r="O155" s="41"/>
      <c r="P155" s="200">
        <f t="shared" si="41"/>
        <v>0</v>
      </c>
      <c r="Q155" s="200">
        <v>0</v>
      </c>
      <c r="R155" s="200">
        <f t="shared" si="42"/>
        <v>0</v>
      </c>
      <c r="S155" s="200">
        <v>0</v>
      </c>
      <c r="T155" s="201">
        <f t="shared" si="43"/>
        <v>0</v>
      </c>
      <c r="AR155" s="23" t="s">
        <v>254</v>
      </c>
      <c r="AT155" s="23" t="s">
        <v>170</v>
      </c>
      <c r="AU155" s="23" t="s">
        <v>86</v>
      </c>
      <c r="AY155" s="23" t="s">
        <v>168</v>
      </c>
      <c r="BE155" s="202">
        <f t="shared" si="44"/>
        <v>0</v>
      </c>
      <c r="BF155" s="202">
        <f t="shared" si="45"/>
        <v>0</v>
      </c>
      <c r="BG155" s="202">
        <f t="shared" si="46"/>
        <v>0</v>
      </c>
      <c r="BH155" s="202">
        <f t="shared" si="47"/>
        <v>0</v>
      </c>
      <c r="BI155" s="202">
        <f t="shared" si="48"/>
        <v>0</v>
      </c>
      <c r="BJ155" s="23" t="s">
        <v>24</v>
      </c>
      <c r="BK155" s="202">
        <f t="shared" si="49"/>
        <v>0</v>
      </c>
      <c r="BL155" s="23" t="s">
        <v>254</v>
      </c>
      <c r="BM155" s="23" t="s">
        <v>2267</v>
      </c>
    </row>
    <row r="156" spans="2:65" s="1" customFormat="1" ht="16.5" customHeight="1">
      <c r="B156" s="40"/>
      <c r="C156" s="191" t="s">
        <v>474</v>
      </c>
      <c r="D156" s="191" t="s">
        <v>170</v>
      </c>
      <c r="E156" s="192" t="s">
        <v>2179</v>
      </c>
      <c r="F156" s="193" t="s">
        <v>2180</v>
      </c>
      <c r="G156" s="194" t="s">
        <v>2172</v>
      </c>
      <c r="H156" s="195">
        <v>15</v>
      </c>
      <c r="I156" s="196"/>
      <c r="J156" s="197">
        <f t="shared" si="40"/>
        <v>0</v>
      </c>
      <c r="K156" s="193" t="s">
        <v>22</v>
      </c>
      <c r="L156" s="60"/>
      <c r="M156" s="198" t="s">
        <v>22</v>
      </c>
      <c r="N156" s="199" t="s">
        <v>48</v>
      </c>
      <c r="O156" s="41"/>
      <c r="P156" s="200">
        <f t="shared" si="41"/>
        <v>0</v>
      </c>
      <c r="Q156" s="200">
        <v>0</v>
      </c>
      <c r="R156" s="200">
        <f t="shared" si="42"/>
        <v>0</v>
      </c>
      <c r="S156" s="200">
        <v>0</v>
      </c>
      <c r="T156" s="201">
        <f t="shared" si="43"/>
        <v>0</v>
      </c>
      <c r="AR156" s="23" t="s">
        <v>254</v>
      </c>
      <c r="AT156" s="23" t="s">
        <v>170</v>
      </c>
      <c r="AU156" s="23" t="s">
        <v>86</v>
      </c>
      <c r="AY156" s="23" t="s">
        <v>168</v>
      </c>
      <c r="BE156" s="202">
        <f t="shared" si="44"/>
        <v>0</v>
      </c>
      <c r="BF156" s="202">
        <f t="shared" si="45"/>
        <v>0</v>
      </c>
      <c r="BG156" s="202">
        <f t="shared" si="46"/>
        <v>0</v>
      </c>
      <c r="BH156" s="202">
        <f t="shared" si="47"/>
        <v>0</v>
      </c>
      <c r="BI156" s="202">
        <f t="shared" si="48"/>
        <v>0</v>
      </c>
      <c r="BJ156" s="23" t="s">
        <v>24</v>
      </c>
      <c r="BK156" s="202">
        <f t="shared" si="49"/>
        <v>0</v>
      </c>
      <c r="BL156" s="23" t="s">
        <v>254</v>
      </c>
      <c r="BM156" s="23" t="s">
        <v>2181</v>
      </c>
    </row>
    <row r="157" spans="2:65" s="1" customFormat="1" ht="16.5" customHeight="1">
      <c r="B157" s="40"/>
      <c r="C157" s="191" t="s">
        <v>480</v>
      </c>
      <c r="D157" s="191" t="s">
        <v>170</v>
      </c>
      <c r="E157" s="192" t="s">
        <v>2182</v>
      </c>
      <c r="F157" s="193" t="s">
        <v>2183</v>
      </c>
      <c r="G157" s="194" t="s">
        <v>2172</v>
      </c>
      <c r="H157" s="195">
        <v>15</v>
      </c>
      <c r="I157" s="196"/>
      <c r="J157" s="197">
        <f t="shared" si="40"/>
        <v>0</v>
      </c>
      <c r="K157" s="193" t="s">
        <v>22</v>
      </c>
      <c r="L157" s="60"/>
      <c r="M157" s="198" t="s">
        <v>22</v>
      </c>
      <c r="N157" s="199" t="s">
        <v>48</v>
      </c>
      <c r="O157" s="41"/>
      <c r="P157" s="200">
        <f t="shared" si="41"/>
        <v>0</v>
      </c>
      <c r="Q157" s="200">
        <v>0</v>
      </c>
      <c r="R157" s="200">
        <f t="shared" si="42"/>
        <v>0</v>
      </c>
      <c r="S157" s="200">
        <v>0</v>
      </c>
      <c r="T157" s="201">
        <f t="shared" si="43"/>
        <v>0</v>
      </c>
      <c r="AR157" s="23" t="s">
        <v>254</v>
      </c>
      <c r="AT157" s="23" t="s">
        <v>170</v>
      </c>
      <c r="AU157" s="23" t="s">
        <v>86</v>
      </c>
      <c r="AY157" s="23" t="s">
        <v>168</v>
      </c>
      <c r="BE157" s="202">
        <f t="shared" si="44"/>
        <v>0</v>
      </c>
      <c r="BF157" s="202">
        <f t="shared" si="45"/>
        <v>0</v>
      </c>
      <c r="BG157" s="202">
        <f t="shared" si="46"/>
        <v>0</v>
      </c>
      <c r="BH157" s="202">
        <f t="shared" si="47"/>
        <v>0</v>
      </c>
      <c r="BI157" s="202">
        <f t="shared" si="48"/>
        <v>0</v>
      </c>
      <c r="BJ157" s="23" t="s">
        <v>24</v>
      </c>
      <c r="BK157" s="202">
        <f t="shared" si="49"/>
        <v>0</v>
      </c>
      <c r="BL157" s="23" t="s">
        <v>254</v>
      </c>
      <c r="BM157" s="23" t="s">
        <v>2184</v>
      </c>
    </row>
    <row r="158" spans="2:65" s="1" customFormat="1" ht="16.5" customHeight="1">
      <c r="B158" s="40"/>
      <c r="C158" s="191" t="s">
        <v>485</v>
      </c>
      <c r="D158" s="191" t="s">
        <v>170</v>
      </c>
      <c r="E158" s="192" t="s">
        <v>2185</v>
      </c>
      <c r="F158" s="193" t="s">
        <v>2186</v>
      </c>
      <c r="G158" s="194" t="s">
        <v>2172</v>
      </c>
      <c r="H158" s="195">
        <v>15</v>
      </c>
      <c r="I158" s="196"/>
      <c r="J158" s="197">
        <f t="shared" si="40"/>
        <v>0</v>
      </c>
      <c r="K158" s="193" t="s">
        <v>22</v>
      </c>
      <c r="L158" s="60"/>
      <c r="M158" s="198" t="s">
        <v>22</v>
      </c>
      <c r="N158" s="199" t="s">
        <v>48</v>
      </c>
      <c r="O158" s="41"/>
      <c r="P158" s="200">
        <f t="shared" si="41"/>
        <v>0</v>
      </c>
      <c r="Q158" s="200">
        <v>0</v>
      </c>
      <c r="R158" s="200">
        <f t="shared" si="42"/>
        <v>0</v>
      </c>
      <c r="S158" s="200">
        <v>0</v>
      </c>
      <c r="T158" s="201">
        <f t="shared" si="43"/>
        <v>0</v>
      </c>
      <c r="AR158" s="23" t="s">
        <v>254</v>
      </c>
      <c r="AT158" s="23" t="s">
        <v>170</v>
      </c>
      <c r="AU158" s="23" t="s">
        <v>86</v>
      </c>
      <c r="AY158" s="23" t="s">
        <v>168</v>
      </c>
      <c r="BE158" s="202">
        <f t="shared" si="44"/>
        <v>0</v>
      </c>
      <c r="BF158" s="202">
        <f t="shared" si="45"/>
        <v>0</v>
      </c>
      <c r="BG158" s="202">
        <f t="shared" si="46"/>
        <v>0</v>
      </c>
      <c r="BH158" s="202">
        <f t="shared" si="47"/>
        <v>0</v>
      </c>
      <c r="BI158" s="202">
        <f t="shared" si="48"/>
        <v>0</v>
      </c>
      <c r="BJ158" s="23" t="s">
        <v>24</v>
      </c>
      <c r="BK158" s="202">
        <f t="shared" si="49"/>
        <v>0</v>
      </c>
      <c r="BL158" s="23" t="s">
        <v>254</v>
      </c>
      <c r="BM158" s="23" t="s">
        <v>2187</v>
      </c>
    </row>
    <row r="159" spans="2:65" s="1" customFormat="1" ht="16.5" customHeight="1">
      <c r="B159" s="40"/>
      <c r="C159" s="191" t="s">
        <v>491</v>
      </c>
      <c r="D159" s="191" t="s">
        <v>170</v>
      </c>
      <c r="E159" s="192" t="s">
        <v>2188</v>
      </c>
      <c r="F159" s="193" t="s">
        <v>2189</v>
      </c>
      <c r="G159" s="194" t="s">
        <v>2172</v>
      </c>
      <c r="H159" s="195">
        <v>15</v>
      </c>
      <c r="I159" s="196"/>
      <c r="J159" s="197">
        <f t="shared" si="40"/>
        <v>0</v>
      </c>
      <c r="K159" s="193" t="s">
        <v>22</v>
      </c>
      <c r="L159" s="60"/>
      <c r="M159" s="198" t="s">
        <v>22</v>
      </c>
      <c r="N159" s="199" t="s">
        <v>48</v>
      </c>
      <c r="O159" s="41"/>
      <c r="P159" s="200">
        <f t="shared" si="41"/>
        <v>0</v>
      </c>
      <c r="Q159" s="200">
        <v>0</v>
      </c>
      <c r="R159" s="200">
        <f t="shared" si="42"/>
        <v>0</v>
      </c>
      <c r="S159" s="200">
        <v>0</v>
      </c>
      <c r="T159" s="201">
        <f t="shared" si="43"/>
        <v>0</v>
      </c>
      <c r="AR159" s="23" t="s">
        <v>254</v>
      </c>
      <c r="AT159" s="23" t="s">
        <v>170</v>
      </c>
      <c r="AU159" s="23" t="s">
        <v>86</v>
      </c>
      <c r="AY159" s="23" t="s">
        <v>168</v>
      </c>
      <c r="BE159" s="202">
        <f t="shared" si="44"/>
        <v>0</v>
      </c>
      <c r="BF159" s="202">
        <f t="shared" si="45"/>
        <v>0</v>
      </c>
      <c r="BG159" s="202">
        <f t="shared" si="46"/>
        <v>0</v>
      </c>
      <c r="BH159" s="202">
        <f t="shared" si="47"/>
        <v>0</v>
      </c>
      <c r="BI159" s="202">
        <f t="shared" si="48"/>
        <v>0</v>
      </c>
      <c r="BJ159" s="23" t="s">
        <v>24</v>
      </c>
      <c r="BK159" s="202">
        <f t="shared" si="49"/>
        <v>0</v>
      </c>
      <c r="BL159" s="23" t="s">
        <v>254</v>
      </c>
      <c r="BM159" s="23" t="s">
        <v>2190</v>
      </c>
    </row>
    <row r="160" spans="2:65" s="1" customFormat="1" ht="16.5" customHeight="1">
      <c r="B160" s="40"/>
      <c r="C160" s="191" t="s">
        <v>496</v>
      </c>
      <c r="D160" s="191" t="s">
        <v>170</v>
      </c>
      <c r="E160" s="192" t="s">
        <v>2191</v>
      </c>
      <c r="F160" s="193" t="s">
        <v>2192</v>
      </c>
      <c r="G160" s="194" t="s">
        <v>396</v>
      </c>
      <c r="H160" s="195">
        <v>4</v>
      </c>
      <c r="I160" s="196"/>
      <c r="J160" s="197">
        <f t="shared" si="40"/>
        <v>0</v>
      </c>
      <c r="K160" s="193" t="s">
        <v>22</v>
      </c>
      <c r="L160" s="60"/>
      <c r="M160" s="198" t="s">
        <v>22</v>
      </c>
      <c r="N160" s="199" t="s">
        <v>48</v>
      </c>
      <c r="O160" s="41"/>
      <c r="P160" s="200">
        <f t="shared" si="41"/>
        <v>0</v>
      </c>
      <c r="Q160" s="200">
        <v>0</v>
      </c>
      <c r="R160" s="200">
        <f t="shared" si="42"/>
        <v>0</v>
      </c>
      <c r="S160" s="200">
        <v>0</v>
      </c>
      <c r="T160" s="201">
        <f t="shared" si="43"/>
        <v>0</v>
      </c>
      <c r="AR160" s="23" t="s">
        <v>254</v>
      </c>
      <c r="AT160" s="23" t="s">
        <v>170</v>
      </c>
      <c r="AU160" s="23" t="s">
        <v>86</v>
      </c>
      <c r="AY160" s="23" t="s">
        <v>168</v>
      </c>
      <c r="BE160" s="202">
        <f t="shared" si="44"/>
        <v>0</v>
      </c>
      <c r="BF160" s="202">
        <f t="shared" si="45"/>
        <v>0</v>
      </c>
      <c r="BG160" s="202">
        <f t="shared" si="46"/>
        <v>0</v>
      </c>
      <c r="BH160" s="202">
        <f t="shared" si="47"/>
        <v>0</v>
      </c>
      <c r="BI160" s="202">
        <f t="shared" si="48"/>
        <v>0</v>
      </c>
      <c r="BJ160" s="23" t="s">
        <v>24</v>
      </c>
      <c r="BK160" s="202">
        <f t="shared" si="49"/>
        <v>0</v>
      </c>
      <c r="BL160" s="23" t="s">
        <v>254</v>
      </c>
      <c r="BM160" s="23" t="s">
        <v>2193</v>
      </c>
    </row>
    <row r="161" spans="2:65" s="1" customFormat="1" ht="16.5" customHeight="1">
      <c r="B161" s="40"/>
      <c r="C161" s="191" t="s">
        <v>501</v>
      </c>
      <c r="D161" s="191" t="s">
        <v>170</v>
      </c>
      <c r="E161" s="192" t="s">
        <v>2268</v>
      </c>
      <c r="F161" s="193" t="s">
        <v>2269</v>
      </c>
      <c r="G161" s="194" t="s">
        <v>396</v>
      </c>
      <c r="H161" s="195">
        <v>1</v>
      </c>
      <c r="I161" s="196"/>
      <c r="J161" s="197">
        <f t="shared" si="40"/>
        <v>0</v>
      </c>
      <c r="K161" s="193" t="s">
        <v>22</v>
      </c>
      <c r="L161" s="60"/>
      <c r="M161" s="198" t="s">
        <v>22</v>
      </c>
      <c r="N161" s="199" t="s">
        <v>48</v>
      </c>
      <c r="O161" s="41"/>
      <c r="P161" s="200">
        <f t="shared" si="41"/>
        <v>0</v>
      </c>
      <c r="Q161" s="200">
        <v>0</v>
      </c>
      <c r="R161" s="200">
        <f t="shared" si="42"/>
        <v>0</v>
      </c>
      <c r="S161" s="200">
        <v>0</v>
      </c>
      <c r="T161" s="201">
        <f t="shared" si="43"/>
        <v>0</v>
      </c>
      <c r="AR161" s="23" t="s">
        <v>254</v>
      </c>
      <c r="AT161" s="23" t="s">
        <v>170</v>
      </c>
      <c r="AU161" s="23" t="s">
        <v>86</v>
      </c>
      <c r="AY161" s="23" t="s">
        <v>168</v>
      </c>
      <c r="BE161" s="202">
        <f t="shared" si="44"/>
        <v>0</v>
      </c>
      <c r="BF161" s="202">
        <f t="shared" si="45"/>
        <v>0</v>
      </c>
      <c r="BG161" s="202">
        <f t="shared" si="46"/>
        <v>0</v>
      </c>
      <c r="BH161" s="202">
        <f t="shared" si="47"/>
        <v>0</v>
      </c>
      <c r="BI161" s="202">
        <f t="shared" si="48"/>
        <v>0</v>
      </c>
      <c r="BJ161" s="23" t="s">
        <v>24</v>
      </c>
      <c r="BK161" s="202">
        <f t="shared" si="49"/>
        <v>0</v>
      </c>
      <c r="BL161" s="23" t="s">
        <v>254</v>
      </c>
      <c r="BM161" s="23" t="s">
        <v>2270</v>
      </c>
    </row>
    <row r="162" spans="2:65" s="1" customFormat="1" ht="16.5" customHeight="1">
      <c r="B162" s="40"/>
      <c r="C162" s="191" t="s">
        <v>506</v>
      </c>
      <c r="D162" s="191" t="s">
        <v>170</v>
      </c>
      <c r="E162" s="192" t="s">
        <v>2194</v>
      </c>
      <c r="F162" s="193" t="s">
        <v>2271</v>
      </c>
      <c r="G162" s="194" t="s">
        <v>396</v>
      </c>
      <c r="H162" s="195">
        <v>10</v>
      </c>
      <c r="I162" s="196"/>
      <c r="J162" s="197">
        <f t="shared" si="40"/>
        <v>0</v>
      </c>
      <c r="K162" s="193" t="s">
        <v>22</v>
      </c>
      <c r="L162" s="60"/>
      <c r="M162" s="198" t="s">
        <v>22</v>
      </c>
      <c r="N162" s="199" t="s">
        <v>48</v>
      </c>
      <c r="O162" s="41"/>
      <c r="P162" s="200">
        <f t="shared" si="41"/>
        <v>0</v>
      </c>
      <c r="Q162" s="200">
        <v>0</v>
      </c>
      <c r="R162" s="200">
        <f t="shared" si="42"/>
        <v>0</v>
      </c>
      <c r="S162" s="200">
        <v>0</v>
      </c>
      <c r="T162" s="201">
        <f t="shared" si="43"/>
        <v>0</v>
      </c>
      <c r="AR162" s="23" t="s">
        <v>254</v>
      </c>
      <c r="AT162" s="23" t="s">
        <v>170</v>
      </c>
      <c r="AU162" s="23" t="s">
        <v>86</v>
      </c>
      <c r="AY162" s="23" t="s">
        <v>168</v>
      </c>
      <c r="BE162" s="202">
        <f t="shared" si="44"/>
        <v>0</v>
      </c>
      <c r="BF162" s="202">
        <f t="shared" si="45"/>
        <v>0</v>
      </c>
      <c r="BG162" s="202">
        <f t="shared" si="46"/>
        <v>0</v>
      </c>
      <c r="BH162" s="202">
        <f t="shared" si="47"/>
        <v>0</v>
      </c>
      <c r="BI162" s="202">
        <f t="shared" si="48"/>
        <v>0</v>
      </c>
      <c r="BJ162" s="23" t="s">
        <v>24</v>
      </c>
      <c r="BK162" s="202">
        <f t="shared" si="49"/>
        <v>0</v>
      </c>
      <c r="BL162" s="23" t="s">
        <v>254</v>
      </c>
      <c r="BM162" s="23" t="s">
        <v>2196</v>
      </c>
    </row>
    <row r="163" spans="2:65" s="1" customFormat="1" ht="16.5" customHeight="1">
      <c r="B163" s="40"/>
      <c r="C163" s="191" t="s">
        <v>511</v>
      </c>
      <c r="D163" s="191" t="s">
        <v>170</v>
      </c>
      <c r="E163" s="192" t="s">
        <v>2197</v>
      </c>
      <c r="F163" s="193" t="s">
        <v>2198</v>
      </c>
      <c r="G163" s="194" t="s">
        <v>396</v>
      </c>
      <c r="H163" s="195">
        <v>3</v>
      </c>
      <c r="I163" s="196"/>
      <c r="J163" s="197">
        <f t="shared" si="40"/>
        <v>0</v>
      </c>
      <c r="K163" s="193" t="s">
        <v>22</v>
      </c>
      <c r="L163" s="60"/>
      <c r="M163" s="198" t="s">
        <v>22</v>
      </c>
      <c r="N163" s="199" t="s">
        <v>48</v>
      </c>
      <c r="O163" s="41"/>
      <c r="P163" s="200">
        <f t="shared" si="41"/>
        <v>0</v>
      </c>
      <c r="Q163" s="200">
        <v>0</v>
      </c>
      <c r="R163" s="200">
        <f t="shared" si="42"/>
        <v>0</v>
      </c>
      <c r="S163" s="200">
        <v>0</v>
      </c>
      <c r="T163" s="201">
        <f t="shared" si="43"/>
        <v>0</v>
      </c>
      <c r="AR163" s="23" t="s">
        <v>254</v>
      </c>
      <c r="AT163" s="23" t="s">
        <v>170</v>
      </c>
      <c r="AU163" s="23" t="s">
        <v>86</v>
      </c>
      <c r="AY163" s="23" t="s">
        <v>168</v>
      </c>
      <c r="BE163" s="202">
        <f t="shared" si="44"/>
        <v>0</v>
      </c>
      <c r="BF163" s="202">
        <f t="shared" si="45"/>
        <v>0</v>
      </c>
      <c r="BG163" s="202">
        <f t="shared" si="46"/>
        <v>0</v>
      </c>
      <c r="BH163" s="202">
        <f t="shared" si="47"/>
        <v>0</v>
      </c>
      <c r="BI163" s="202">
        <f t="shared" si="48"/>
        <v>0</v>
      </c>
      <c r="BJ163" s="23" t="s">
        <v>24</v>
      </c>
      <c r="BK163" s="202">
        <f t="shared" si="49"/>
        <v>0</v>
      </c>
      <c r="BL163" s="23" t="s">
        <v>254</v>
      </c>
      <c r="BM163" s="23" t="s">
        <v>2199</v>
      </c>
    </row>
    <row r="164" spans="2:65" s="1" customFormat="1" ht="16.5" customHeight="1">
      <c r="B164" s="40"/>
      <c r="C164" s="191" t="s">
        <v>515</v>
      </c>
      <c r="D164" s="191" t="s">
        <v>170</v>
      </c>
      <c r="E164" s="192" t="s">
        <v>2200</v>
      </c>
      <c r="F164" s="193" t="s">
        <v>2201</v>
      </c>
      <c r="G164" s="194" t="s">
        <v>294</v>
      </c>
      <c r="H164" s="195">
        <v>5</v>
      </c>
      <c r="I164" s="196"/>
      <c r="J164" s="197">
        <f t="shared" si="40"/>
        <v>0</v>
      </c>
      <c r="K164" s="193" t="s">
        <v>22</v>
      </c>
      <c r="L164" s="60"/>
      <c r="M164" s="198" t="s">
        <v>22</v>
      </c>
      <c r="N164" s="199" t="s">
        <v>48</v>
      </c>
      <c r="O164" s="41"/>
      <c r="P164" s="200">
        <f t="shared" si="41"/>
        <v>0</v>
      </c>
      <c r="Q164" s="200">
        <v>0</v>
      </c>
      <c r="R164" s="200">
        <f t="shared" si="42"/>
        <v>0</v>
      </c>
      <c r="S164" s="200">
        <v>0</v>
      </c>
      <c r="T164" s="201">
        <f t="shared" si="43"/>
        <v>0</v>
      </c>
      <c r="AR164" s="23" t="s">
        <v>254</v>
      </c>
      <c r="AT164" s="23" t="s">
        <v>170</v>
      </c>
      <c r="AU164" s="23" t="s">
        <v>86</v>
      </c>
      <c r="AY164" s="23" t="s">
        <v>168</v>
      </c>
      <c r="BE164" s="202">
        <f t="shared" si="44"/>
        <v>0</v>
      </c>
      <c r="BF164" s="202">
        <f t="shared" si="45"/>
        <v>0</v>
      </c>
      <c r="BG164" s="202">
        <f t="shared" si="46"/>
        <v>0</v>
      </c>
      <c r="BH164" s="202">
        <f t="shared" si="47"/>
        <v>0</v>
      </c>
      <c r="BI164" s="202">
        <f t="shared" si="48"/>
        <v>0</v>
      </c>
      <c r="BJ164" s="23" t="s">
        <v>24</v>
      </c>
      <c r="BK164" s="202">
        <f t="shared" si="49"/>
        <v>0</v>
      </c>
      <c r="BL164" s="23" t="s">
        <v>254</v>
      </c>
      <c r="BM164" s="23" t="s">
        <v>2202</v>
      </c>
    </row>
    <row r="165" spans="2:63" s="10" customFormat="1" ht="29.85" customHeight="1">
      <c r="B165" s="175"/>
      <c r="C165" s="176"/>
      <c r="D165" s="177" t="s">
        <v>76</v>
      </c>
      <c r="E165" s="189" t="s">
        <v>2203</v>
      </c>
      <c r="F165" s="189" t="s">
        <v>2204</v>
      </c>
      <c r="G165" s="176"/>
      <c r="H165" s="176"/>
      <c r="I165" s="179"/>
      <c r="J165" s="190">
        <f>BK165</f>
        <v>0</v>
      </c>
      <c r="K165" s="176"/>
      <c r="L165" s="181"/>
      <c r="M165" s="182"/>
      <c r="N165" s="183"/>
      <c r="O165" s="183"/>
      <c r="P165" s="184">
        <f>SUM(P166:P167)</f>
        <v>0</v>
      </c>
      <c r="Q165" s="183"/>
      <c r="R165" s="184">
        <f>SUM(R166:R167)</f>
        <v>0</v>
      </c>
      <c r="S165" s="183"/>
      <c r="T165" s="185">
        <f>SUM(T166:T167)</f>
        <v>0</v>
      </c>
      <c r="AR165" s="186" t="s">
        <v>86</v>
      </c>
      <c r="AT165" s="187" t="s">
        <v>76</v>
      </c>
      <c r="AU165" s="187" t="s">
        <v>24</v>
      </c>
      <c r="AY165" s="186" t="s">
        <v>168</v>
      </c>
      <c r="BK165" s="188">
        <f>SUM(BK166:BK167)</f>
        <v>0</v>
      </c>
    </row>
    <row r="166" spans="2:65" s="1" customFormat="1" ht="16.5" customHeight="1">
      <c r="B166" s="40"/>
      <c r="C166" s="191" t="s">
        <v>520</v>
      </c>
      <c r="D166" s="191" t="s">
        <v>170</v>
      </c>
      <c r="E166" s="192" t="s">
        <v>2205</v>
      </c>
      <c r="F166" s="193" t="s">
        <v>2206</v>
      </c>
      <c r="G166" s="194" t="s">
        <v>2207</v>
      </c>
      <c r="H166" s="252">
        <v>1</v>
      </c>
      <c r="I166" s="196"/>
      <c r="J166" s="197">
        <f>ROUND(I166*H166,2)</f>
        <v>0</v>
      </c>
      <c r="K166" s="193" t="s">
        <v>22</v>
      </c>
      <c r="L166" s="60"/>
      <c r="M166" s="198" t="s">
        <v>22</v>
      </c>
      <c r="N166" s="199" t="s">
        <v>48</v>
      </c>
      <c r="O166" s="41"/>
      <c r="P166" s="200">
        <f>O166*H166</f>
        <v>0</v>
      </c>
      <c r="Q166" s="200">
        <v>0</v>
      </c>
      <c r="R166" s="200">
        <f>Q166*H166</f>
        <v>0</v>
      </c>
      <c r="S166" s="200">
        <v>0</v>
      </c>
      <c r="T166" s="201">
        <f>S166*H166</f>
        <v>0</v>
      </c>
      <c r="AR166" s="23" t="s">
        <v>254</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254</v>
      </c>
      <c r="BM166" s="23" t="s">
        <v>2208</v>
      </c>
    </row>
    <row r="167" spans="2:65" s="1" customFormat="1" ht="16.5" customHeight="1">
      <c r="B167" s="40"/>
      <c r="C167" s="191" t="s">
        <v>525</v>
      </c>
      <c r="D167" s="191" t="s">
        <v>170</v>
      </c>
      <c r="E167" s="192" t="s">
        <v>2209</v>
      </c>
      <c r="F167" s="193" t="s">
        <v>2210</v>
      </c>
      <c r="G167" s="194" t="s">
        <v>2207</v>
      </c>
      <c r="H167" s="252">
        <v>2</v>
      </c>
      <c r="I167" s="196"/>
      <c r="J167" s="197">
        <f>ROUND(I167*H167,2)</f>
        <v>0</v>
      </c>
      <c r="K167" s="193" t="s">
        <v>22</v>
      </c>
      <c r="L167" s="60"/>
      <c r="M167" s="198" t="s">
        <v>22</v>
      </c>
      <c r="N167" s="248" t="s">
        <v>48</v>
      </c>
      <c r="O167" s="249"/>
      <c r="P167" s="250">
        <f>O167*H167</f>
        <v>0</v>
      </c>
      <c r="Q167" s="250">
        <v>0</v>
      </c>
      <c r="R167" s="250">
        <f>Q167*H167</f>
        <v>0</v>
      </c>
      <c r="S167" s="250">
        <v>0</v>
      </c>
      <c r="T167" s="251">
        <f>S167*H167</f>
        <v>0</v>
      </c>
      <c r="AR167" s="23" t="s">
        <v>254</v>
      </c>
      <c r="AT167" s="23" t="s">
        <v>170</v>
      </c>
      <c r="AU167" s="23" t="s">
        <v>86</v>
      </c>
      <c r="AY167" s="23" t="s">
        <v>168</v>
      </c>
      <c r="BE167" s="202">
        <f>IF(N167="základní",J167,0)</f>
        <v>0</v>
      </c>
      <c r="BF167" s="202">
        <f>IF(N167="snížená",J167,0)</f>
        <v>0</v>
      </c>
      <c r="BG167" s="202">
        <f>IF(N167="zákl. přenesená",J167,0)</f>
        <v>0</v>
      </c>
      <c r="BH167" s="202">
        <f>IF(N167="sníž. přenesená",J167,0)</f>
        <v>0</v>
      </c>
      <c r="BI167" s="202">
        <f>IF(N167="nulová",J167,0)</f>
        <v>0</v>
      </c>
      <c r="BJ167" s="23" t="s">
        <v>24</v>
      </c>
      <c r="BK167" s="202">
        <f>ROUND(I167*H167,2)</f>
        <v>0</v>
      </c>
      <c r="BL167" s="23" t="s">
        <v>254</v>
      </c>
      <c r="BM167" s="23" t="s">
        <v>2211</v>
      </c>
    </row>
    <row r="168" spans="2:12" s="1" customFormat="1" ht="6.95" customHeight="1">
      <c r="B168" s="55"/>
      <c r="C168" s="56"/>
      <c r="D168" s="56"/>
      <c r="E168" s="56"/>
      <c r="F168" s="56"/>
      <c r="G168" s="56"/>
      <c r="H168" s="56"/>
      <c r="I168" s="138"/>
      <c r="J168" s="56"/>
      <c r="K168" s="56"/>
      <c r="L168" s="60"/>
    </row>
  </sheetData>
  <sheetProtection algorithmName="SHA-512" hashValue="hIOfB059VxGepXNoCc+Cp0VuJfQtLoJ5l18kSu21Pj+Wb/k71GaDxvlI3tP143QX53K0d0spdl1yrQ9kEkt7EA==" saltValue="vym4u4Y4KUKfR0bWXfBQk/q/+CbqWGhtmFZwqQ1e5BH6S+vm24FBulQ2k3QobYgU+2NJJy1muo02TE8uMDxkNQ==" spinCount="100000" sheet="1" objects="1" scenarios="1" formatColumns="0" formatRows="0" autoFilter="0"/>
  <autoFilter ref="C81:K167"/>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125</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2272</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ROUND(SUM(BE81:BE94),2)</f>
        <v>0</v>
      </c>
      <c r="G30" s="41"/>
      <c r="H30" s="41"/>
      <c r="I30" s="130">
        <v>0.21</v>
      </c>
      <c r="J30" s="129">
        <f>ROUND(ROUND((SUM(BE81:BE94)),2)*I30,2)</f>
        <v>0</v>
      </c>
      <c r="K30" s="44"/>
    </row>
    <row r="31" spans="2:11" s="1" customFormat="1" ht="14.45" customHeight="1">
      <c r="B31" s="40"/>
      <c r="C31" s="41"/>
      <c r="D31" s="41"/>
      <c r="E31" s="48" t="s">
        <v>49</v>
      </c>
      <c r="F31" s="129">
        <f>ROUND(SUM(BF81:BF94),2)</f>
        <v>0</v>
      </c>
      <c r="G31" s="41"/>
      <c r="H31" s="41"/>
      <c r="I31" s="130">
        <v>0.15</v>
      </c>
      <c r="J31" s="129">
        <f>ROUND(ROUND((SUM(BF81:BF94)),2)*I31,2)</f>
        <v>0</v>
      </c>
      <c r="K31" s="44"/>
    </row>
    <row r="32" spans="2:11" s="1" customFormat="1" ht="14.45" customHeight="1" hidden="1">
      <c r="B32" s="40"/>
      <c r="C32" s="41"/>
      <c r="D32" s="41"/>
      <c r="E32" s="48" t="s">
        <v>50</v>
      </c>
      <c r="F32" s="129">
        <f>ROUND(SUM(BG81:BG94),2)</f>
        <v>0</v>
      </c>
      <c r="G32" s="41"/>
      <c r="H32" s="41"/>
      <c r="I32" s="130">
        <v>0.21</v>
      </c>
      <c r="J32" s="129">
        <v>0</v>
      </c>
      <c r="K32" s="44"/>
    </row>
    <row r="33" spans="2:11" s="1" customFormat="1" ht="14.45" customHeight="1" hidden="1">
      <c r="B33" s="40"/>
      <c r="C33" s="41"/>
      <c r="D33" s="41"/>
      <c r="E33" s="48" t="s">
        <v>51</v>
      </c>
      <c r="F33" s="129">
        <f>ROUND(SUM(BH81:BH94),2)</f>
        <v>0</v>
      </c>
      <c r="G33" s="41"/>
      <c r="H33" s="41"/>
      <c r="I33" s="130">
        <v>0.15</v>
      </c>
      <c r="J33" s="129">
        <v>0</v>
      </c>
      <c r="K33" s="44"/>
    </row>
    <row r="34" spans="2:11" s="1" customFormat="1" ht="14.45" customHeight="1" hidden="1">
      <c r="B34" s="40"/>
      <c r="C34" s="41"/>
      <c r="D34" s="41"/>
      <c r="E34" s="48" t="s">
        <v>52</v>
      </c>
      <c r="F34" s="129">
        <f>ROUND(SUM(BI81:BI94),2)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SKU3915 - VON  SUS</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J81</f>
        <v>0</v>
      </c>
      <c r="K56" s="44"/>
      <c r="AU56" s="23" t="s">
        <v>141</v>
      </c>
    </row>
    <row r="57" spans="2:11" s="7" customFormat="1" ht="24.95" customHeight="1">
      <c r="B57" s="148"/>
      <c r="C57" s="149"/>
      <c r="D57" s="150" t="s">
        <v>1504</v>
      </c>
      <c r="E57" s="151"/>
      <c r="F57" s="151"/>
      <c r="G57" s="151"/>
      <c r="H57" s="151"/>
      <c r="I57" s="152"/>
      <c r="J57" s="153">
        <f>J82</f>
        <v>0</v>
      </c>
      <c r="K57" s="154"/>
    </row>
    <row r="58" spans="2:11" s="8" customFormat="1" ht="19.9" customHeight="1">
      <c r="B58" s="155"/>
      <c r="C58" s="156"/>
      <c r="D58" s="157" t="s">
        <v>2273</v>
      </c>
      <c r="E58" s="158"/>
      <c r="F58" s="158"/>
      <c r="G58" s="158"/>
      <c r="H58" s="158"/>
      <c r="I58" s="159"/>
      <c r="J58" s="160">
        <f>J83</f>
        <v>0</v>
      </c>
      <c r="K58" s="161"/>
    </row>
    <row r="59" spans="2:11" s="8" customFormat="1" ht="19.9" customHeight="1">
      <c r="B59" s="155"/>
      <c r="C59" s="156"/>
      <c r="D59" s="157" t="s">
        <v>2274</v>
      </c>
      <c r="E59" s="158"/>
      <c r="F59" s="158"/>
      <c r="G59" s="158"/>
      <c r="H59" s="158"/>
      <c r="I59" s="159"/>
      <c r="J59" s="160">
        <f>J89</f>
        <v>0</v>
      </c>
      <c r="K59" s="161"/>
    </row>
    <row r="60" spans="2:11" s="8" customFormat="1" ht="19.9" customHeight="1">
      <c r="B60" s="155"/>
      <c r="C60" s="156"/>
      <c r="D60" s="157" t="s">
        <v>1505</v>
      </c>
      <c r="E60" s="158"/>
      <c r="F60" s="158"/>
      <c r="G60" s="158"/>
      <c r="H60" s="158"/>
      <c r="I60" s="159"/>
      <c r="J60" s="160">
        <f>J91</f>
        <v>0</v>
      </c>
      <c r="K60" s="161"/>
    </row>
    <row r="61" spans="2:11" s="8" customFormat="1" ht="19.9" customHeight="1">
      <c r="B61" s="155"/>
      <c r="C61" s="156"/>
      <c r="D61" s="157" t="s">
        <v>2275</v>
      </c>
      <c r="E61" s="158"/>
      <c r="F61" s="158"/>
      <c r="G61" s="158"/>
      <c r="H61" s="158"/>
      <c r="I61" s="159"/>
      <c r="J61" s="160">
        <f>J93</f>
        <v>0</v>
      </c>
      <c r="K61" s="161"/>
    </row>
    <row r="62" spans="2:11" s="1" customFormat="1" ht="21.75" customHeight="1">
      <c r="B62" s="40"/>
      <c r="C62" s="41"/>
      <c r="D62" s="41"/>
      <c r="E62" s="41"/>
      <c r="F62" s="41"/>
      <c r="G62" s="41"/>
      <c r="H62" s="41"/>
      <c r="I62" s="117"/>
      <c r="J62" s="41"/>
      <c r="K62" s="44"/>
    </row>
    <row r="63" spans="2:11" s="1" customFormat="1" ht="6.95" customHeight="1">
      <c r="B63" s="55"/>
      <c r="C63" s="56"/>
      <c r="D63" s="56"/>
      <c r="E63" s="56"/>
      <c r="F63" s="56"/>
      <c r="G63" s="56"/>
      <c r="H63" s="56"/>
      <c r="I63" s="138"/>
      <c r="J63" s="56"/>
      <c r="K63" s="57"/>
    </row>
    <row r="67" spans="2:12" s="1" customFormat="1" ht="6.95" customHeight="1">
      <c r="B67" s="58"/>
      <c r="C67" s="59"/>
      <c r="D67" s="59"/>
      <c r="E67" s="59"/>
      <c r="F67" s="59"/>
      <c r="G67" s="59"/>
      <c r="H67" s="59"/>
      <c r="I67" s="141"/>
      <c r="J67" s="59"/>
      <c r="K67" s="59"/>
      <c r="L67" s="60"/>
    </row>
    <row r="68" spans="2:12" s="1" customFormat="1" ht="36.95" customHeight="1">
      <c r="B68" s="40"/>
      <c r="C68" s="61" t="s">
        <v>152</v>
      </c>
      <c r="D68" s="62"/>
      <c r="E68" s="62"/>
      <c r="F68" s="62"/>
      <c r="G68" s="62"/>
      <c r="H68" s="62"/>
      <c r="I68" s="162"/>
      <c r="J68" s="62"/>
      <c r="K68" s="62"/>
      <c r="L68" s="60"/>
    </row>
    <row r="69" spans="2:12" s="1" customFormat="1" ht="6.95" customHeight="1">
      <c r="B69" s="40"/>
      <c r="C69" s="62"/>
      <c r="D69" s="62"/>
      <c r="E69" s="62"/>
      <c r="F69" s="62"/>
      <c r="G69" s="62"/>
      <c r="H69" s="62"/>
      <c r="I69" s="162"/>
      <c r="J69" s="62"/>
      <c r="K69" s="62"/>
      <c r="L69" s="60"/>
    </row>
    <row r="70" spans="2:12" s="1" customFormat="1" ht="14.45" customHeight="1">
      <c r="B70" s="40"/>
      <c r="C70" s="64" t="s">
        <v>18</v>
      </c>
      <c r="D70" s="62"/>
      <c r="E70" s="62"/>
      <c r="F70" s="62"/>
      <c r="G70" s="62"/>
      <c r="H70" s="62"/>
      <c r="I70" s="162"/>
      <c r="J70" s="62"/>
      <c r="K70" s="62"/>
      <c r="L70" s="60"/>
    </row>
    <row r="71" spans="2:12" s="1" customFormat="1" ht="16.5" customHeight="1">
      <c r="B71" s="40"/>
      <c r="C71" s="62"/>
      <c r="D71" s="62"/>
      <c r="E71" s="374" t="str">
        <f>E7</f>
        <v>II/145 a II/190 průtah Hartmanice</v>
      </c>
      <c r="F71" s="375"/>
      <c r="G71" s="375"/>
      <c r="H71" s="375"/>
      <c r="I71" s="162"/>
      <c r="J71" s="62"/>
      <c r="K71" s="62"/>
      <c r="L71" s="60"/>
    </row>
    <row r="72" spans="2:12" s="1" customFormat="1" ht="14.45" customHeight="1">
      <c r="B72" s="40"/>
      <c r="C72" s="64" t="s">
        <v>135</v>
      </c>
      <c r="D72" s="62"/>
      <c r="E72" s="62"/>
      <c r="F72" s="62"/>
      <c r="G72" s="62"/>
      <c r="H72" s="62"/>
      <c r="I72" s="162"/>
      <c r="J72" s="62"/>
      <c r="K72" s="62"/>
      <c r="L72" s="60"/>
    </row>
    <row r="73" spans="2:12" s="1" customFormat="1" ht="17.25" customHeight="1">
      <c r="B73" s="40"/>
      <c r="C73" s="62"/>
      <c r="D73" s="62"/>
      <c r="E73" s="349" t="str">
        <f>E9</f>
        <v>SKU3915 - VON  SUS</v>
      </c>
      <c r="F73" s="376"/>
      <c r="G73" s="376"/>
      <c r="H73" s="376"/>
      <c r="I73" s="162"/>
      <c r="J73" s="62"/>
      <c r="K73" s="62"/>
      <c r="L73" s="60"/>
    </row>
    <row r="74" spans="2:12" s="1" customFormat="1" ht="6.95" customHeight="1">
      <c r="B74" s="40"/>
      <c r="C74" s="62"/>
      <c r="D74" s="62"/>
      <c r="E74" s="62"/>
      <c r="F74" s="62"/>
      <c r="G74" s="62"/>
      <c r="H74" s="62"/>
      <c r="I74" s="162"/>
      <c r="J74" s="62"/>
      <c r="K74" s="62"/>
      <c r="L74" s="60"/>
    </row>
    <row r="75" spans="2:12" s="1" customFormat="1" ht="18" customHeight="1">
      <c r="B75" s="40"/>
      <c r="C75" s="64" t="s">
        <v>25</v>
      </c>
      <c r="D75" s="62"/>
      <c r="E75" s="62"/>
      <c r="F75" s="163" t="str">
        <f>F12</f>
        <v xml:space="preserve"> </v>
      </c>
      <c r="G75" s="62"/>
      <c r="H75" s="62"/>
      <c r="I75" s="164" t="s">
        <v>27</v>
      </c>
      <c r="J75" s="72" t="str">
        <f>IF(J12="","",J12)</f>
        <v>15. 11. 2016</v>
      </c>
      <c r="K75" s="62"/>
      <c r="L75" s="60"/>
    </row>
    <row r="76" spans="2:12" s="1" customFormat="1" ht="6.95" customHeight="1">
      <c r="B76" s="40"/>
      <c r="C76" s="62"/>
      <c r="D76" s="62"/>
      <c r="E76" s="62"/>
      <c r="F76" s="62"/>
      <c r="G76" s="62"/>
      <c r="H76" s="62"/>
      <c r="I76" s="162"/>
      <c r="J76" s="62"/>
      <c r="K76" s="62"/>
      <c r="L76" s="60"/>
    </row>
    <row r="77" spans="2:12" s="1" customFormat="1" ht="13.5">
      <c r="B77" s="40"/>
      <c r="C77" s="64" t="s">
        <v>31</v>
      </c>
      <c r="D77" s="62"/>
      <c r="E77" s="62"/>
      <c r="F77" s="163" t="str">
        <f>E15</f>
        <v>SÚS Plzeňského kraje</v>
      </c>
      <c r="G77" s="62"/>
      <c r="H77" s="62"/>
      <c r="I77" s="164" t="s">
        <v>37</v>
      </c>
      <c r="J77" s="163" t="str">
        <f>E21</f>
        <v>Projekční kancelář Ing.Škubalová</v>
      </c>
      <c r="K77" s="62"/>
      <c r="L77" s="60"/>
    </row>
    <row r="78" spans="2:12" s="1" customFormat="1" ht="14.45" customHeight="1">
      <c r="B78" s="40"/>
      <c r="C78" s="64" t="s">
        <v>35</v>
      </c>
      <c r="D78" s="62"/>
      <c r="E78" s="62"/>
      <c r="F78" s="163" t="str">
        <f>IF(E18="","",E18)</f>
        <v/>
      </c>
      <c r="G78" s="62"/>
      <c r="H78" s="62"/>
      <c r="I78" s="162"/>
      <c r="J78" s="62"/>
      <c r="K78" s="62"/>
      <c r="L78" s="60"/>
    </row>
    <row r="79" spans="2:12" s="1" customFormat="1" ht="10.35" customHeight="1">
      <c r="B79" s="40"/>
      <c r="C79" s="62"/>
      <c r="D79" s="62"/>
      <c r="E79" s="62"/>
      <c r="F79" s="62"/>
      <c r="G79" s="62"/>
      <c r="H79" s="62"/>
      <c r="I79" s="162"/>
      <c r="J79" s="62"/>
      <c r="K79" s="62"/>
      <c r="L79" s="60"/>
    </row>
    <row r="80" spans="2:20" s="9" customFormat="1" ht="29.25" customHeight="1">
      <c r="B80" s="165"/>
      <c r="C80" s="166" t="s">
        <v>153</v>
      </c>
      <c r="D80" s="167" t="s">
        <v>62</v>
      </c>
      <c r="E80" s="167" t="s">
        <v>58</v>
      </c>
      <c r="F80" s="167" t="s">
        <v>154</v>
      </c>
      <c r="G80" s="167" t="s">
        <v>155</v>
      </c>
      <c r="H80" s="167" t="s">
        <v>156</v>
      </c>
      <c r="I80" s="168" t="s">
        <v>157</v>
      </c>
      <c r="J80" s="167" t="s">
        <v>139</v>
      </c>
      <c r="K80" s="169" t="s">
        <v>158</v>
      </c>
      <c r="L80" s="170"/>
      <c r="M80" s="80" t="s">
        <v>159</v>
      </c>
      <c r="N80" s="81" t="s">
        <v>47</v>
      </c>
      <c r="O80" s="81" t="s">
        <v>160</v>
      </c>
      <c r="P80" s="81" t="s">
        <v>161</v>
      </c>
      <c r="Q80" s="81" t="s">
        <v>162</v>
      </c>
      <c r="R80" s="81" t="s">
        <v>163</v>
      </c>
      <c r="S80" s="81" t="s">
        <v>164</v>
      </c>
      <c r="T80" s="82" t="s">
        <v>165</v>
      </c>
    </row>
    <row r="81" spans="2:63" s="1" customFormat="1" ht="29.25" customHeight="1">
      <c r="B81" s="40"/>
      <c r="C81" s="86" t="s">
        <v>140</v>
      </c>
      <c r="D81" s="62"/>
      <c r="E81" s="62"/>
      <c r="F81" s="62"/>
      <c r="G81" s="62"/>
      <c r="H81" s="62"/>
      <c r="I81" s="162"/>
      <c r="J81" s="171">
        <f>BK81</f>
        <v>0</v>
      </c>
      <c r="K81" s="62"/>
      <c r="L81" s="60"/>
      <c r="M81" s="83"/>
      <c r="N81" s="84"/>
      <c r="O81" s="84"/>
      <c r="P81" s="172">
        <f>P82</f>
        <v>0</v>
      </c>
      <c r="Q81" s="84"/>
      <c r="R81" s="172">
        <f>R82</f>
        <v>0</v>
      </c>
      <c r="S81" s="84"/>
      <c r="T81" s="173">
        <f>T82</f>
        <v>0</v>
      </c>
      <c r="AT81" s="23" t="s">
        <v>76</v>
      </c>
      <c r="AU81" s="23" t="s">
        <v>141</v>
      </c>
      <c r="BK81" s="174">
        <f>BK82</f>
        <v>0</v>
      </c>
    </row>
    <row r="82" spans="2:63" s="10" customFormat="1" ht="37.35" customHeight="1">
      <c r="B82" s="175"/>
      <c r="C82" s="176"/>
      <c r="D82" s="177" t="s">
        <v>76</v>
      </c>
      <c r="E82" s="178" t="s">
        <v>1715</v>
      </c>
      <c r="F82" s="178" t="s">
        <v>1716</v>
      </c>
      <c r="G82" s="176"/>
      <c r="H82" s="176"/>
      <c r="I82" s="179"/>
      <c r="J82" s="180">
        <f>BK82</f>
        <v>0</v>
      </c>
      <c r="K82" s="176"/>
      <c r="L82" s="181"/>
      <c r="M82" s="182"/>
      <c r="N82" s="183"/>
      <c r="O82" s="183"/>
      <c r="P82" s="184">
        <f>P83+P89+P91+P93</f>
        <v>0</v>
      </c>
      <c r="Q82" s="183"/>
      <c r="R82" s="184">
        <f>R83+R89+R91+R93</f>
        <v>0</v>
      </c>
      <c r="S82" s="183"/>
      <c r="T82" s="185">
        <f>T83+T89+T91+T93</f>
        <v>0</v>
      </c>
      <c r="AR82" s="186" t="s">
        <v>195</v>
      </c>
      <c r="AT82" s="187" t="s">
        <v>76</v>
      </c>
      <c r="AU82" s="187" t="s">
        <v>77</v>
      </c>
      <c r="AY82" s="186" t="s">
        <v>168</v>
      </c>
      <c r="BK82" s="188">
        <f>BK83+BK89+BK91+BK93</f>
        <v>0</v>
      </c>
    </row>
    <row r="83" spans="2:63" s="10" customFormat="1" ht="19.9" customHeight="1">
      <c r="B83" s="175"/>
      <c r="C83" s="176"/>
      <c r="D83" s="177" t="s">
        <v>76</v>
      </c>
      <c r="E83" s="189" t="s">
        <v>2276</v>
      </c>
      <c r="F83" s="189" t="s">
        <v>2277</v>
      </c>
      <c r="G83" s="176"/>
      <c r="H83" s="176"/>
      <c r="I83" s="179"/>
      <c r="J83" s="190">
        <f>BK83</f>
        <v>0</v>
      </c>
      <c r="K83" s="176"/>
      <c r="L83" s="181"/>
      <c r="M83" s="182"/>
      <c r="N83" s="183"/>
      <c r="O83" s="183"/>
      <c r="P83" s="184">
        <f>SUM(P84:P88)</f>
        <v>0</v>
      </c>
      <c r="Q83" s="183"/>
      <c r="R83" s="184">
        <f>SUM(R84:R88)</f>
        <v>0</v>
      </c>
      <c r="S83" s="183"/>
      <c r="T83" s="185">
        <f>SUM(T84:T88)</f>
        <v>0</v>
      </c>
      <c r="AR83" s="186" t="s">
        <v>195</v>
      </c>
      <c r="AT83" s="187" t="s">
        <v>76</v>
      </c>
      <c r="AU83" s="187" t="s">
        <v>24</v>
      </c>
      <c r="AY83" s="186" t="s">
        <v>168</v>
      </c>
      <c r="BK83" s="188">
        <f>SUM(BK84:BK88)</f>
        <v>0</v>
      </c>
    </row>
    <row r="84" spans="2:65" s="1" customFormat="1" ht="16.5" customHeight="1">
      <c r="B84" s="40"/>
      <c r="C84" s="191" t="s">
        <v>24</v>
      </c>
      <c r="D84" s="191" t="s">
        <v>170</v>
      </c>
      <c r="E84" s="192" t="s">
        <v>2278</v>
      </c>
      <c r="F84" s="193" t="s">
        <v>2279</v>
      </c>
      <c r="G84" s="194" t="s">
        <v>396</v>
      </c>
      <c r="H84" s="195">
        <v>1</v>
      </c>
      <c r="I84" s="196"/>
      <c r="J84" s="197">
        <f>ROUND(I84*H84,2)</f>
        <v>0</v>
      </c>
      <c r="K84" s="193" t="s">
        <v>22</v>
      </c>
      <c r="L84" s="60"/>
      <c r="M84" s="198" t="s">
        <v>22</v>
      </c>
      <c r="N84" s="199" t="s">
        <v>48</v>
      </c>
      <c r="O84" s="41"/>
      <c r="P84" s="200">
        <f>O84*H84</f>
        <v>0</v>
      </c>
      <c r="Q84" s="200">
        <v>0</v>
      </c>
      <c r="R84" s="200">
        <f>Q84*H84</f>
        <v>0</v>
      </c>
      <c r="S84" s="200">
        <v>0</v>
      </c>
      <c r="T84" s="201">
        <f>S84*H84</f>
        <v>0</v>
      </c>
      <c r="AR84" s="23" t="s">
        <v>1721</v>
      </c>
      <c r="AT84" s="23" t="s">
        <v>170</v>
      </c>
      <c r="AU84" s="23" t="s">
        <v>86</v>
      </c>
      <c r="AY84" s="23" t="s">
        <v>168</v>
      </c>
      <c r="BE84" s="202">
        <f>IF(N84="základní",J84,0)</f>
        <v>0</v>
      </c>
      <c r="BF84" s="202">
        <f>IF(N84="snížená",J84,0)</f>
        <v>0</v>
      </c>
      <c r="BG84" s="202">
        <f>IF(N84="zákl. přenesená",J84,0)</f>
        <v>0</v>
      </c>
      <c r="BH84" s="202">
        <f>IF(N84="sníž. přenesená",J84,0)</f>
        <v>0</v>
      </c>
      <c r="BI84" s="202">
        <f>IF(N84="nulová",J84,0)</f>
        <v>0</v>
      </c>
      <c r="BJ84" s="23" t="s">
        <v>24</v>
      </c>
      <c r="BK84" s="202">
        <f>ROUND(I84*H84,2)</f>
        <v>0</v>
      </c>
      <c r="BL84" s="23" t="s">
        <v>1721</v>
      </c>
      <c r="BM84" s="23" t="s">
        <v>2280</v>
      </c>
    </row>
    <row r="85" spans="2:65" s="1" customFormat="1" ht="25.5" customHeight="1">
      <c r="B85" s="40"/>
      <c r="C85" s="191" t="s">
        <v>86</v>
      </c>
      <c r="D85" s="191" t="s">
        <v>170</v>
      </c>
      <c r="E85" s="192" t="s">
        <v>2281</v>
      </c>
      <c r="F85" s="193" t="s">
        <v>2282</v>
      </c>
      <c r="G85" s="194" t="s">
        <v>396</v>
      </c>
      <c r="H85" s="195">
        <v>1</v>
      </c>
      <c r="I85" s="196"/>
      <c r="J85" s="197">
        <f>ROUND(I85*H85,2)</f>
        <v>0</v>
      </c>
      <c r="K85" s="193" t="s">
        <v>174</v>
      </c>
      <c r="L85" s="60"/>
      <c r="M85" s="198" t="s">
        <v>22</v>
      </c>
      <c r="N85" s="199" t="s">
        <v>48</v>
      </c>
      <c r="O85" s="41"/>
      <c r="P85" s="200">
        <f>O85*H85</f>
        <v>0</v>
      </c>
      <c r="Q85" s="200">
        <v>0</v>
      </c>
      <c r="R85" s="200">
        <f>Q85*H85</f>
        <v>0</v>
      </c>
      <c r="S85" s="200">
        <v>0</v>
      </c>
      <c r="T85" s="201">
        <f>S85*H85</f>
        <v>0</v>
      </c>
      <c r="AR85" s="23" t="s">
        <v>1721</v>
      </c>
      <c r="AT85" s="23" t="s">
        <v>170</v>
      </c>
      <c r="AU85" s="23" t="s">
        <v>86</v>
      </c>
      <c r="AY85" s="23" t="s">
        <v>168</v>
      </c>
      <c r="BE85" s="202">
        <f>IF(N85="základní",J85,0)</f>
        <v>0</v>
      </c>
      <c r="BF85" s="202">
        <f>IF(N85="snížená",J85,0)</f>
        <v>0</v>
      </c>
      <c r="BG85" s="202">
        <f>IF(N85="zákl. přenesená",J85,0)</f>
        <v>0</v>
      </c>
      <c r="BH85" s="202">
        <f>IF(N85="sníž. přenesená",J85,0)</f>
        <v>0</v>
      </c>
      <c r="BI85" s="202">
        <f>IF(N85="nulová",J85,0)</f>
        <v>0</v>
      </c>
      <c r="BJ85" s="23" t="s">
        <v>24</v>
      </c>
      <c r="BK85" s="202">
        <f>ROUND(I85*H85,2)</f>
        <v>0</v>
      </c>
      <c r="BL85" s="23" t="s">
        <v>1721</v>
      </c>
      <c r="BM85" s="23" t="s">
        <v>2283</v>
      </c>
    </row>
    <row r="86" spans="2:65" s="1" customFormat="1" ht="16.5" customHeight="1">
      <c r="B86" s="40"/>
      <c r="C86" s="191" t="s">
        <v>187</v>
      </c>
      <c r="D86" s="191" t="s">
        <v>170</v>
      </c>
      <c r="E86" s="192" t="s">
        <v>2284</v>
      </c>
      <c r="F86" s="193" t="s">
        <v>2285</v>
      </c>
      <c r="G86" s="194" t="s">
        <v>396</v>
      </c>
      <c r="H86" s="195">
        <v>1</v>
      </c>
      <c r="I86" s="196"/>
      <c r="J86" s="197">
        <f>ROUND(I86*H86,2)</f>
        <v>0</v>
      </c>
      <c r="K86" s="193" t="s">
        <v>174</v>
      </c>
      <c r="L86" s="60"/>
      <c r="M86" s="198" t="s">
        <v>22</v>
      </c>
      <c r="N86" s="199" t="s">
        <v>48</v>
      </c>
      <c r="O86" s="41"/>
      <c r="P86" s="200">
        <f>O86*H86</f>
        <v>0</v>
      </c>
      <c r="Q86" s="200">
        <v>0</v>
      </c>
      <c r="R86" s="200">
        <f>Q86*H86</f>
        <v>0</v>
      </c>
      <c r="S86" s="200">
        <v>0</v>
      </c>
      <c r="T86" s="201">
        <f>S86*H86</f>
        <v>0</v>
      </c>
      <c r="AR86" s="23" t="s">
        <v>1721</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1721</v>
      </c>
      <c r="BM86" s="23" t="s">
        <v>2286</v>
      </c>
    </row>
    <row r="87" spans="2:65" s="1" customFormat="1" ht="25.5" customHeight="1">
      <c r="B87" s="40"/>
      <c r="C87" s="191" t="s">
        <v>175</v>
      </c>
      <c r="D87" s="191" t="s">
        <v>170</v>
      </c>
      <c r="E87" s="192" t="s">
        <v>2287</v>
      </c>
      <c r="F87" s="193" t="s">
        <v>2288</v>
      </c>
      <c r="G87" s="194" t="s">
        <v>396</v>
      </c>
      <c r="H87" s="195">
        <v>1</v>
      </c>
      <c r="I87" s="196"/>
      <c r="J87" s="197">
        <f>ROUND(I87*H87,2)</f>
        <v>0</v>
      </c>
      <c r="K87" s="193" t="s">
        <v>174</v>
      </c>
      <c r="L87" s="60"/>
      <c r="M87" s="198" t="s">
        <v>22</v>
      </c>
      <c r="N87" s="199" t="s">
        <v>48</v>
      </c>
      <c r="O87" s="41"/>
      <c r="P87" s="200">
        <f>O87*H87</f>
        <v>0</v>
      </c>
      <c r="Q87" s="200">
        <v>0</v>
      </c>
      <c r="R87" s="200">
        <f>Q87*H87</f>
        <v>0</v>
      </c>
      <c r="S87" s="200">
        <v>0</v>
      </c>
      <c r="T87" s="201">
        <f>S87*H87</f>
        <v>0</v>
      </c>
      <c r="AR87" s="23" t="s">
        <v>1721</v>
      </c>
      <c r="AT87" s="23" t="s">
        <v>170</v>
      </c>
      <c r="AU87" s="23" t="s">
        <v>86</v>
      </c>
      <c r="AY87" s="23" t="s">
        <v>168</v>
      </c>
      <c r="BE87" s="202">
        <f>IF(N87="základní",J87,0)</f>
        <v>0</v>
      </c>
      <c r="BF87" s="202">
        <f>IF(N87="snížená",J87,0)</f>
        <v>0</v>
      </c>
      <c r="BG87" s="202">
        <f>IF(N87="zákl. přenesená",J87,0)</f>
        <v>0</v>
      </c>
      <c r="BH87" s="202">
        <f>IF(N87="sníž. přenesená",J87,0)</f>
        <v>0</v>
      </c>
      <c r="BI87" s="202">
        <f>IF(N87="nulová",J87,0)</f>
        <v>0</v>
      </c>
      <c r="BJ87" s="23" t="s">
        <v>24</v>
      </c>
      <c r="BK87" s="202">
        <f>ROUND(I87*H87,2)</f>
        <v>0</v>
      </c>
      <c r="BL87" s="23" t="s">
        <v>1721</v>
      </c>
      <c r="BM87" s="23" t="s">
        <v>2289</v>
      </c>
    </row>
    <row r="88" spans="2:65" s="1" customFormat="1" ht="16.5" customHeight="1">
      <c r="B88" s="40"/>
      <c r="C88" s="191" t="s">
        <v>195</v>
      </c>
      <c r="D88" s="191" t="s">
        <v>170</v>
      </c>
      <c r="E88" s="192" t="s">
        <v>2290</v>
      </c>
      <c r="F88" s="193" t="s">
        <v>2291</v>
      </c>
      <c r="G88" s="194" t="s">
        <v>396</v>
      </c>
      <c r="H88" s="195">
        <v>1</v>
      </c>
      <c r="I88" s="196"/>
      <c r="J88" s="197">
        <f>ROUND(I88*H88,2)</f>
        <v>0</v>
      </c>
      <c r="K88" s="193" t="s">
        <v>174</v>
      </c>
      <c r="L88" s="60"/>
      <c r="M88" s="198" t="s">
        <v>22</v>
      </c>
      <c r="N88" s="199" t="s">
        <v>48</v>
      </c>
      <c r="O88" s="41"/>
      <c r="P88" s="200">
        <f>O88*H88</f>
        <v>0</v>
      </c>
      <c r="Q88" s="200">
        <v>0</v>
      </c>
      <c r="R88" s="200">
        <f>Q88*H88</f>
        <v>0</v>
      </c>
      <c r="S88" s="200">
        <v>0</v>
      </c>
      <c r="T88" s="201">
        <f>S88*H88</f>
        <v>0</v>
      </c>
      <c r="AR88" s="23" t="s">
        <v>1721</v>
      </c>
      <c r="AT88" s="23" t="s">
        <v>170</v>
      </c>
      <c r="AU88" s="23" t="s">
        <v>86</v>
      </c>
      <c r="AY88" s="23" t="s">
        <v>168</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1721</v>
      </c>
      <c r="BM88" s="23" t="s">
        <v>2292</v>
      </c>
    </row>
    <row r="89" spans="2:63" s="10" customFormat="1" ht="29.85" customHeight="1">
      <c r="B89" s="175"/>
      <c r="C89" s="176"/>
      <c r="D89" s="177" t="s">
        <v>76</v>
      </c>
      <c r="E89" s="189" t="s">
        <v>2293</v>
      </c>
      <c r="F89" s="189" t="s">
        <v>2294</v>
      </c>
      <c r="G89" s="176"/>
      <c r="H89" s="176"/>
      <c r="I89" s="179"/>
      <c r="J89" s="190">
        <f>BK89</f>
        <v>0</v>
      </c>
      <c r="K89" s="176"/>
      <c r="L89" s="181"/>
      <c r="M89" s="182"/>
      <c r="N89" s="183"/>
      <c r="O89" s="183"/>
      <c r="P89" s="184">
        <f>P90</f>
        <v>0</v>
      </c>
      <c r="Q89" s="183"/>
      <c r="R89" s="184">
        <f>R90</f>
        <v>0</v>
      </c>
      <c r="S89" s="183"/>
      <c r="T89" s="185">
        <f>T90</f>
        <v>0</v>
      </c>
      <c r="AR89" s="186" t="s">
        <v>195</v>
      </c>
      <c r="AT89" s="187" t="s">
        <v>76</v>
      </c>
      <c r="AU89" s="187" t="s">
        <v>24</v>
      </c>
      <c r="AY89" s="186" t="s">
        <v>168</v>
      </c>
      <c r="BK89" s="188">
        <f>BK90</f>
        <v>0</v>
      </c>
    </row>
    <row r="90" spans="2:65" s="1" customFormat="1" ht="25.5" customHeight="1">
      <c r="B90" s="40"/>
      <c r="C90" s="191" t="s">
        <v>201</v>
      </c>
      <c r="D90" s="191" t="s">
        <v>170</v>
      </c>
      <c r="E90" s="192" t="s">
        <v>2295</v>
      </c>
      <c r="F90" s="193" t="s">
        <v>2296</v>
      </c>
      <c r="G90" s="194" t="s">
        <v>396</v>
      </c>
      <c r="H90" s="195">
        <v>1</v>
      </c>
      <c r="I90" s="196"/>
      <c r="J90" s="197">
        <f>ROUND(I90*H90,2)</f>
        <v>0</v>
      </c>
      <c r="K90" s="193" t="s">
        <v>174</v>
      </c>
      <c r="L90" s="60"/>
      <c r="M90" s="198" t="s">
        <v>22</v>
      </c>
      <c r="N90" s="199" t="s">
        <v>48</v>
      </c>
      <c r="O90" s="41"/>
      <c r="P90" s="200">
        <f>O90*H90</f>
        <v>0</v>
      </c>
      <c r="Q90" s="200">
        <v>0</v>
      </c>
      <c r="R90" s="200">
        <f>Q90*H90</f>
        <v>0</v>
      </c>
      <c r="S90" s="200">
        <v>0</v>
      </c>
      <c r="T90" s="201">
        <f>S90*H90</f>
        <v>0</v>
      </c>
      <c r="AR90" s="23" t="s">
        <v>1721</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1721</v>
      </c>
      <c r="BM90" s="23" t="s">
        <v>2297</v>
      </c>
    </row>
    <row r="91" spans="2:63" s="10" customFormat="1" ht="29.85" customHeight="1">
      <c r="B91" s="175"/>
      <c r="C91" s="176"/>
      <c r="D91" s="177" t="s">
        <v>76</v>
      </c>
      <c r="E91" s="189" t="s">
        <v>1717</v>
      </c>
      <c r="F91" s="189" t="s">
        <v>1718</v>
      </c>
      <c r="G91" s="176"/>
      <c r="H91" s="176"/>
      <c r="I91" s="179"/>
      <c r="J91" s="190">
        <f>BK91</f>
        <v>0</v>
      </c>
      <c r="K91" s="176"/>
      <c r="L91" s="181"/>
      <c r="M91" s="182"/>
      <c r="N91" s="183"/>
      <c r="O91" s="183"/>
      <c r="P91" s="184">
        <f>P92</f>
        <v>0</v>
      </c>
      <c r="Q91" s="183"/>
      <c r="R91" s="184">
        <f>R92</f>
        <v>0</v>
      </c>
      <c r="S91" s="183"/>
      <c r="T91" s="185">
        <f>T92</f>
        <v>0</v>
      </c>
      <c r="AR91" s="186" t="s">
        <v>195</v>
      </c>
      <c r="AT91" s="187" t="s">
        <v>76</v>
      </c>
      <c r="AU91" s="187" t="s">
        <v>24</v>
      </c>
      <c r="AY91" s="186" t="s">
        <v>168</v>
      </c>
      <c r="BK91" s="188">
        <f>BK92</f>
        <v>0</v>
      </c>
    </row>
    <row r="92" spans="2:65" s="1" customFormat="1" ht="16.5" customHeight="1">
      <c r="B92" s="40"/>
      <c r="C92" s="191" t="s">
        <v>209</v>
      </c>
      <c r="D92" s="191" t="s">
        <v>170</v>
      </c>
      <c r="E92" s="192" t="s">
        <v>1719</v>
      </c>
      <c r="F92" s="193" t="s">
        <v>2298</v>
      </c>
      <c r="G92" s="194" t="s">
        <v>396</v>
      </c>
      <c r="H92" s="195">
        <v>1</v>
      </c>
      <c r="I92" s="196"/>
      <c r="J92" s="197">
        <f>ROUND(I92*H92,2)</f>
        <v>0</v>
      </c>
      <c r="K92" s="193" t="s">
        <v>174</v>
      </c>
      <c r="L92" s="60"/>
      <c r="M92" s="198" t="s">
        <v>22</v>
      </c>
      <c r="N92" s="199" t="s">
        <v>48</v>
      </c>
      <c r="O92" s="41"/>
      <c r="P92" s="200">
        <f>O92*H92</f>
        <v>0</v>
      </c>
      <c r="Q92" s="200">
        <v>0</v>
      </c>
      <c r="R92" s="200">
        <f>Q92*H92</f>
        <v>0</v>
      </c>
      <c r="S92" s="200">
        <v>0</v>
      </c>
      <c r="T92" s="201">
        <f>S92*H92</f>
        <v>0</v>
      </c>
      <c r="AR92" s="23" t="s">
        <v>1721</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1721</v>
      </c>
      <c r="BM92" s="23" t="s">
        <v>2299</v>
      </c>
    </row>
    <row r="93" spans="2:63" s="10" customFormat="1" ht="29.85" customHeight="1">
      <c r="B93" s="175"/>
      <c r="C93" s="176"/>
      <c r="D93" s="177" t="s">
        <v>76</v>
      </c>
      <c r="E93" s="189" t="s">
        <v>2300</v>
      </c>
      <c r="F93" s="189" t="s">
        <v>2301</v>
      </c>
      <c r="G93" s="176"/>
      <c r="H93" s="176"/>
      <c r="I93" s="179"/>
      <c r="J93" s="190">
        <f>BK93</f>
        <v>0</v>
      </c>
      <c r="K93" s="176"/>
      <c r="L93" s="181"/>
      <c r="M93" s="182"/>
      <c r="N93" s="183"/>
      <c r="O93" s="183"/>
      <c r="P93" s="184">
        <f>P94</f>
        <v>0</v>
      </c>
      <c r="Q93" s="183"/>
      <c r="R93" s="184">
        <f>R94</f>
        <v>0</v>
      </c>
      <c r="S93" s="183"/>
      <c r="T93" s="185">
        <f>T94</f>
        <v>0</v>
      </c>
      <c r="AR93" s="186" t="s">
        <v>195</v>
      </c>
      <c r="AT93" s="187" t="s">
        <v>76</v>
      </c>
      <c r="AU93" s="187" t="s">
        <v>24</v>
      </c>
      <c r="AY93" s="186" t="s">
        <v>168</v>
      </c>
      <c r="BK93" s="188">
        <f>BK94</f>
        <v>0</v>
      </c>
    </row>
    <row r="94" spans="2:65" s="1" customFormat="1" ht="16.5" customHeight="1">
      <c r="B94" s="40"/>
      <c r="C94" s="191" t="s">
        <v>214</v>
      </c>
      <c r="D94" s="191" t="s">
        <v>170</v>
      </c>
      <c r="E94" s="192" t="s">
        <v>2302</v>
      </c>
      <c r="F94" s="193" t="s">
        <v>2303</v>
      </c>
      <c r="G94" s="194" t="s">
        <v>396</v>
      </c>
      <c r="H94" s="195">
        <v>1</v>
      </c>
      <c r="I94" s="196"/>
      <c r="J94" s="197">
        <f>ROUND(I94*H94,2)</f>
        <v>0</v>
      </c>
      <c r="K94" s="193" t="s">
        <v>174</v>
      </c>
      <c r="L94" s="60"/>
      <c r="M94" s="198" t="s">
        <v>22</v>
      </c>
      <c r="N94" s="248" t="s">
        <v>48</v>
      </c>
      <c r="O94" s="249"/>
      <c r="P94" s="250">
        <f>O94*H94</f>
        <v>0</v>
      </c>
      <c r="Q94" s="250">
        <v>0</v>
      </c>
      <c r="R94" s="250">
        <f>Q94*H94</f>
        <v>0</v>
      </c>
      <c r="S94" s="250">
        <v>0</v>
      </c>
      <c r="T94" s="251">
        <f>S94*H94</f>
        <v>0</v>
      </c>
      <c r="AR94" s="23" t="s">
        <v>1721</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1721</v>
      </c>
      <c r="BM94" s="23" t="s">
        <v>2304</v>
      </c>
    </row>
    <row r="95" spans="2:12" s="1" customFormat="1" ht="6.95" customHeight="1">
      <c r="B95" s="55"/>
      <c r="C95" s="56"/>
      <c r="D95" s="56"/>
      <c r="E95" s="56"/>
      <c r="F95" s="56"/>
      <c r="G95" s="56"/>
      <c r="H95" s="56"/>
      <c r="I95" s="138"/>
      <c r="J95" s="56"/>
      <c r="K95" s="56"/>
      <c r="L95" s="60"/>
    </row>
  </sheetData>
  <sheetProtection algorithmName="SHA-512" hashValue="2wuLqqg3kN40zp3AkP/4y2eifLs2wKW2CiniM9Ist2sL/SdCEVw6aH4wjA1qJRArk0Cc2ci5JZvw9boHFon1gg==" saltValue="8///ENsTLfsYiKPCDhiwevQ0XRhqrbDY/T01Rg4KR7rNUPw9apNXCegv94auxWdIDqxoDWxS+a3UOYaZN6TkPA==" spinCount="100000" sheet="1" objects="1" scenarios="1" formatColumns="0" formatRows="0" autoFilter="0"/>
  <autoFilter ref="C80:K94"/>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tabSelected="1" workbookViewId="0" topLeftCell="A1">
      <pane ySplit="1" topLeftCell="A68" activePane="bottomLeft" state="frozen"/>
      <selection pane="bottomLeft" activeCell="F94" sqref="F9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128</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2305</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ROUND(SUM(BE80:BE98),2)</f>
        <v>0</v>
      </c>
      <c r="G30" s="41"/>
      <c r="H30" s="41"/>
      <c r="I30" s="130">
        <v>0.21</v>
      </c>
      <c r="J30" s="129">
        <f>ROUND(ROUND((SUM(BE80:BE98)),2)*I30,2)</f>
        <v>0</v>
      </c>
      <c r="K30" s="44"/>
    </row>
    <row r="31" spans="2:11" s="1" customFormat="1" ht="14.45" customHeight="1">
      <c r="B31" s="40"/>
      <c r="C31" s="41"/>
      <c r="D31" s="41"/>
      <c r="E31" s="48" t="s">
        <v>49</v>
      </c>
      <c r="F31" s="129">
        <f>ROUND(SUM(BF80:BF98),2)</f>
        <v>0</v>
      </c>
      <c r="G31" s="41"/>
      <c r="H31" s="41"/>
      <c r="I31" s="130">
        <v>0.15</v>
      </c>
      <c r="J31" s="129">
        <f>ROUND(ROUND((SUM(BF80:BF98)),2)*I31,2)</f>
        <v>0</v>
      </c>
      <c r="K31" s="44"/>
    </row>
    <row r="32" spans="2:11" s="1" customFormat="1" ht="14.45" customHeight="1" hidden="1">
      <c r="B32" s="40"/>
      <c r="C32" s="41"/>
      <c r="D32" s="41"/>
      <c r="E32" s="48" t="s">
        <v>50</v>
      </c>
      <c r="F32" s="129">
        <f>ROUND(SUM(BG80:BG98),2)</f>
        <v>0</v>
      </c>
      <c r="G32" s="41"/>
      <c r="H32" s="41"/>
      <c r="I32" s="130">
        <v>0.21</v>
      </c>
      <c r="J32" s="129">
        <v>0</v>
      </c>
      <c r="K32" s="44"/>
    </row>
    <row r="33" spans="2:11" s="1" customFormat="1" ht="14.45" customHeight="1" hidden="1">
      <c r="B33" s="40"/>
      <c r="C33" s="41"/>
      <c r="D33" s="41"/>
      <c r="E33" s="48" t="s">
        <v>51</v>
      </c>
      <c r="F33" s="129">
        <f>ROUND(SUM(BH80:BH98),2)</f>
        <v>0</v>
      </c>
      <c r="G33" s="41"/>
      <c r="H33" s="41"/>
      <c r="I33" s="130">
        <v>0.15</v>
      </c>
      <c r="J33" s="129">
        <v>0</v>
      </c>
      <c r="K33" s="44"/>
    </row>
    <row r="34" spans="2:11" s="1" customFormat="1" ht="14.45" customHeight="1" hidden="1">
      <c r="B34" s="40"/>
      <c r="C34" s="41"/>
      <c r="D34" s="41"/>
      <c r="E34" s="48" t="s">
        <v>52</v>
      </c>
      <c r="F34" s="129">
        <f>ROUND(SUM(BI80:BI98),2)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SKU3916 - VON obec</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J80</f>
        <v>0</v>
      </c>
      <c r="K56" s="44"/>
      <c r="AU56" s="23" t="s">
        <v>141</v>
      </c>
    </row>
    <row r="57" spans="2:11" s="7" customFormat="1" ht="24.95" customHeight="1">
      <c r="B57" s="148"/>
      <c r="C57" s="149"/>
      <c r="D57" s="150" t="s">
        <v>1504</v>
      </c>
      <c r="E57" s="151"/>
      <c r="F57" s="151"/>
      <c r="G57" s="151"/>
      <c r="H57" s="151"/>
      <c r="I57" s="152"/>
      <c r="J57" s="153">
        <f>J81</f>
        <v>0</v>
      </c>
      <c r="K57" s="154"/>
    </row>
    <row r="58" spans="2:11" s="8" customFormat="1" ht="19.9" customHeight="1">
      <c r="B58" s="155"/>
      <c r="C58" s="156"/>
      <c r="D58" s="157" t="s">
        <v>2273</v>
      </c>
      <c r="E58" s="158"/>
      <c r="F58" s="158"/>
      <c r="G58" s="158"/>
      <c r="H58" s="158"/>
      <c r="I58" s="159"/>
      <c r="J58" s="160">
        <f>J82</f>
        <v>0</v>
      </c>
      <c r="K58" s="161"/>
    </row>
    <row r="59" spans="2:11" s="8" customFormat="1" ht="19.9" customHeight="1">
      <c r="B59" s="155"/>
      <c r="C59" s="156"/>
      <c r="D59" s="157" t="s">
        <v>2274</v>
      </c>
      <c r="E59" s="158"/>
      <c r="F59" s="158"/>
      <c r="G59" s="158"/>
      <c r="H59" s="158"/>
      <c r="I59" s="159"/>
      <c r="J59" s="160">
        <f>J87</f>
        <v>0</v>
      </c>
      <c r="K59" s="161"/>
    </row>
    <row r="60" spans="2:11" s="8" customFormat="1" ht="19.9" customHeight="1">
      <c r="B60" s="155"/>
      <c r="C60" s="156"/>
      <c r="D60" s="157" t="s">
        <v>1505</v>
      </c>
      <c r="E60" s="158"/>
      <c r="F60" s="158"/>
      <c r="G60" s="158"/>
      <c r="H60" s="158"/>
      <c r="I60" s="159"/>
      <c r="J60" s="160">
        <f>J97</f>
        <v>0</v>
      </c>
      <c r="K60" s="161"/>
    </row>
    <row r="61" spans="2:11" s="1" customFormat="1" ht="21.75" customHeight="1">
      <c r="B61" s="40"/>
      <c r="C61" s="41"/>
      <c r="D61" s="41"/>
      <c r="E61" s="41"/>
      <c r="F61" s="41"/>
      <c r="G61" s="41"/>
      <c r="H61" s="41"/>
      <c r="I61" s="117"/>
      <c r="J61" s="41"/>
      <c r="K61" s="44"/>
    </row>
    <row r="62" spans="2:11" s="1" customFormat="1" ht="6.95" customHeight="1">
      <c r="B62" s="55"/>
      <c r="C62" s="56"/>
      <c r="D62" s="56"/>
      <c r="E62" s="56"/>
      <c r="F62" s="56"/>
      <c r="G62" s="56"/>
      <c r="H62" s="56"/>
      <c r="I62" s="138"/>
      <c r="J62" s="56"/>
      <c r="K62" s="57"/>
    </row>
    <row r="66" spans="2:12" s="1" customFormat="1" ht="6.95" customHeight="1">
      <c r="B66" s="58"/>
      <c r="C66" s="59"/>
      <c r="D66" s="59"/>
      <c r="E66" s="59"/>
      <c r="F66" s="59"/>
      <c r="G66" s="59"/>
      <c r="H66" s="59"/>
      <c r="I66" s="141"/>
      <c r="J66" s="59"/>
      <c r="K66" s="59"/>
      <c r="L66" s="60"/>
    </row>
    <row r="67" spans="2:12" s="1" customFormat="1" ht="36.95" customHeight="1">
      <c r="B67" s="40"/>
      <c r="C67" s="61" t="s">
        <v>152</v>
      </c>
      <c r="D67" s="62"/>
      <c r="E67" s="62"/>
      <c r="F67" s="62"/>
      <c r="G67" s="62"/>
      <c r="H67" s="62"/>
      <c r="I67" s="162"/>
      <c r="J67" s="62"/>
      <c r="K67" s="62"/>
      <c r="L67" s="60"/>
    </row>
    <row r="68" spans="2:12" s="1" customFormat="1" ht="6.95" customHeight="1">
      <c r="B68" s="40"/>
      <c r="C68" s="62"/>
      <c r="D68" s="62"/>
      <c r="E68" s="62"/>
      <c r="F68" s="62"/>
      <c r="G68" s="62"/>
      <c r="H68" s="62"/>
      <c r="I68" s="162"/>
      <c r="J68" s="62"/>
      <c r="K68" s="62"/>
      <c r="L68" s="60"/>
    </row>
    <row r="69" spans="2:12" s="1" customFormat="1" ht="14.45" customHeight="1">
      <c r="B69" s="40"/>
      <c r="C69" s="64" t="s">
        <v>18</v>
      </c>
      <c r="D69" s="62"/>
      <c r="E69" s="62"/>
      <c r="F69" s="62"/>
      <c r="G69" s="62"/>
      <c r="H69" s="62"/>
      <c r="I69" s="162"/>
      <c r="J69" s="62"/>
      <c r="K69" s="62"/>
      <c r="L69" s="60"/>
    </row>
    <row r="70" spans="2:12" s="1" customFormat="1" ht="16.5" customHeight="1">
      <c r="B70" s="40"/>
      <c r="C70" s="62"/>
      <c r="D70" s="62"/>
      <c r="E70" s="374" t="str">
        <f>E7</f>
        <v>II/145 a II/190 průtah Hartmanice</v>
      </c>
      <c r="F70" s="375"/>
      <c r="G70" s="375"/>
      <c r="H70" s="375"/>
      <c r="I70" s="162"/>
      <c r="J70" s="62"/>
      <c r="K70" s="62"/>
      <c r="L70" s="60"/>
    </row>
    <row r="71" spans="2:12" s="1" customFormat="1" ht="14.45" customHeight="1">
      <c r="B71" s="40"/>
      <c r="C71" s="64" t="s">
        <v>135</v>
      </c>
      <c r="D71" s="62"/>
      <c r="E71" s="62"/>
      <c r="F71" s="62"/>
      <c r="G71" s="62"/>
      <c r="H71" s="62"/>
      <c r="I71" s="162"/>
      <c r="J71" s="62"/>
      <c r="K71" s="62"/>
      <c r="L71" s="60"/>
    </row>
    <row r="72" spans="2:12" s="1" customFormat="1" ht="17.25" customHeight="1">
      <c r="B72" s="40"/>
      <c r="C72" s="62"/>
      <c r="D72" s="62"/>
      <c r="E72" s="349" t="str">
        <f>E9</f>
        <v>SKU3916 - VON obec</v>
      </c>
      <c r="F72" s="376"/>
      <c r="G72" s="376"/>
      <c r="H72" s="376"/>
      <c r="I72" s="162"/>
      <c r="J72" s="62"/>
      <c r="K72" s="62"/>
      <c r="L72" s="60"/>
    </row>
    <row r="73" spans="2:12" s="1" customFormat="1" ht="6.95" customHeight="1">
      <c r="B73" s="40"/>
      <c r="C73" s="62"/>
      <c r="D73" s="62"/>
      <c r="E73" s="62"/>
      <c r="F73" s="62"/>
      <c r="G73" s="62"/>
      <c r="H73" s="62"/>
      <c r="I73" s="162"/>
      <c r="J73" s="62"/>
      <c r="K73" s="62"/>
      <c r="L73" s="60"/>
    </row>
    <row r="74" spans="2:12" s="1" customFormat="1" ht="18" customHeight="1">
      <c r="B74" s="40"/>
      <c r="C74" s="64" t="s">
        <v>25</v>
      </c>
      <c r="D74" s="62"/>
      <c r="E74" s="62"/>
      <c r="F74" s="163" t="str">
        <f>F12</f>
        <v xml:space="preserve"> </v>
      </c>
      <c r="G74" s="62"/>
      <c r="H74" s="62"/>
      <c r="I74" s="164" t="s">
        <v>27</v>
      </c>
      <c r="J74" s="72" t="str">
        <f>IF(J12="","",J12)</f>
        <v>15. 11. 2016</v>
      </c>
      <c r="K74" s="62"/>
      <c r="L74" s="60"/>
    </row>
    <row r="75" spans="2:12" s="1" customFormat="1" ht="6.95" customHeight="1">
      <c r="B75" s="40"/>
      <c r="C75" s="62"/>
      <c r="D75" s="62"/>
      <c r="E75" s="62"/>
      <c r="F75" s="62"/>
      <c r="G75" s="62"/>
      <c r="H75" s="62"/>
      <c r="I75" s="162"/>
      <c r="J75" s="62"/>
      <c r="K75" s="62"/>
      <c r="L75" s="60"/>
    </row>
    <row r="76" spans="2:12" s="1" customFormat="1" ht="13.5">
      <c r="B76" s="40"/>
      <c r="C76" s="64" t="s">
        <v>31</v>
      </c>
      <c r="D76" s="62"/>
      <c r="E76" s="62"/>
      <c r="F76" s="163" t="str">
        <f>E15</f>
        <v>SÚS Plzeňského kraje</v>
      </c>
      <c r="G76" s="62"/>
      <c r="H76" s="62"/>
      <c r="I76" s="164" t="s">
        <v>37</v>
      </c>
      <c r="J76" s="163" t="str">
        <f>E21</f>
        <v>Projekční kancelář Ing.Škubalová</v>
      </c>
      <c r="K76" s="62"/>
      <c r="L76" s="60"/>
    </row>
    <row r="77" spans="2:12" s="1" customFormat="1" ht="14.45" customHeight="1">
      <c r="B77" s="40"/>
      <c r="C77" s="64" t="s">
        <v>35</v>
      </c>
      <c r="D77" s="62"/>
      <c r="E77" s="62"/>
      <c r="F77" s="163" t="str">
        <f>IF(E18="","",E18)</f>
        <v/>
      </c>
      <c r="G77" s="62"/>
      <c r="H77" s="62"/>
      <c r="I77" s="162"/>
      <c r="J77" s="62"/>
      <c r="K77" s="62"/>
      <c r="L77" s="60"/>
    </row>
    <row r="78" spans="2:12" s="1" customFormat="1" ht="10.35" customHeight="1">
      <c r="B78" s="40"/>
      <c r="C78" s="62"/>
      <c r="D78" s="62"/>
      <c r="E78" s="62"/>
      <c r="F78" s="62"/>
      <c r="G78" s="62"/>
      <c r="H78" s="62"/>
      <c r="I78" s="162"/>
      <c r="J78" s="62"/>
      <c r="K78" s="62"/>
      <c r="L78" s="60"/>
    </row>
    <row r="79" spans="2:20" s="9" customFormat="1" ht="29.25" customHeight="1">
      <c r="B79" s="165"/>
      <c r="C79" s="166" t="s">
        <v>153</v>
      </c>
      <c r="D79" s="167" t="s">
        <v>62</v>
      </c>
      <c r="E79" s="167" t="s">
        <v>58</v>
      </c>
      <c r="F79" s="167" t="s">
        <v>154</v>
      </c>
      <c r="G79" s="167" t="s">
        <v>155</v>
      </c>
      <c r="H79" s="167" t="s">
        <v>156</v>
      </c>
      <c r="I79" s="168" t="s">
        <v>157</v>
      </c>
      <c r="J79" s="167" t="s">
        <v>139</v>
      </c>
      <c r="K79" s="169" t="s">
        <v>158</v>
      </c>
      <c r="L79" s="170"/>
      <c r="M79" s="80" t="s">
        <v>159</v>
      </c>
      <c r="N79" s="81" t="s">
        <v>47</v>
      </c>
      <c r="O79" s="81" t="s">
        <v>160</v>
      </c>
      <c r="P79" s="81" t="s">
        <v>161</v>
      </c>
      <c r="Q79" s="81" t="s">
        <v>162</v>
      </c>
      <c r="R79" s="81" t="s">
        <v>163</v>
      </c>
      <c r="S79" s="81" t="s">
        <v>164</v>
      </c>
      <c r="T79" s="82" t="s">
        <v>165</v>
      </c>
    </row>
    <row r="80" spans="2:63" s="1" customFormat="1" ht="29.25" customHeight="1">
      <c r="B80" s="40"/>
      <c r="C80" s="86" t="s">
        <v>140</v>
      </c>
      <c r="D80" s="62"/>
      <c r="E80" s="62"/>
      <c r="F80" s="62"/>
      <c r="G80" s="62"/>
      <c r="H80" s="62"/>
      <c r="I80" s="162"/>
      <c r="J80" s="171">
        <f>BK80</f>
        <v>0</v>
      </c>
      <c r="K80" s="62"/>
      <c r="L80" s="60"/>
      <c r="M80" s="83"/>
      <c r="N80" s="84"/>
      <c r="O80" s="84"/>
      <c r="P80" s="172">
        <f>P81</f>
        <v>0</v>
      </c>
      <c r="Q80" s="84"/>
      <c r="R80" s="172">
        <f>R81</f>
        <v>0</v>
      </c>
      <c r="S80" s="84"/>
      <c r="T80" s="173">
        <f>T81</f>
        <v>0</v>
      </c>
      <c r="AT80" s="23" t="s">
        <v>76</v>
      </c>
      <c r="AU80" s="23" t="s">
        <v>141</v>
      </c>
      <c r="BK80" s="174">
        <f>BK81</f>
        <v>0</v>
      </c>
    </row>
    <row r="81" spans="2:63" s="10" customFormat="1" ht="37.35" customHeight="1">
      <c r="B81" s="175"/>
      <c r="C81" s="176"/>
      <c r="D81" s="177" t="s">
        <v>76</v>
      </c>
      <c r="E81" s="178" t="s">
        <v>1715</v>
      </c>
      <c r="F81" s="178" t="s">
        <v>1716</v>
      </c>
      <c r="G81" s="176"/>
      <c r="H81" s="176"/>
      <c r="I81" s="179"/>
      <c r="J81" s="180">
        <f>BK81</f>
        <v>0</v>
      </c>
      <c r="K81" s="176"/>
      <c r="L81" s="181"/>
      <c r="M81" s="182"/>
      <c r="N81" s="183"/>
      <c r="O81" s="183"/>
      <c r="P81" s="184">
        <f>P82+P87+P97</f>
        <v>0</v>
      </c>
      <c r="Q81" s="183"/>
      <c r="R81" s="184">
        <f>R82+R87+R97</f>
        <v>0</v>
      </c>
      <c r="S81" s="183"/>
      <c r="T81" s="185">
        <f>T82+T87+T97</f>
        <v>0</v>
      </c>
      <c r="AR81" s="186" t="s">
        <v>195</v>
      </c>
      <c r="AT81" s="187" t="s">
        <v>76</v>
      </c>
      <c r="AU81" s="187" t="s">
        <v>77</v>
      </c>
      <c r="AY81" s="186" t="s">
        <v>168</v>
      </c>
      <c r="BK81" s="188">
        <f>BK82+BK87+BK97</f>
        <v>0</v>
      </c>
    </row>
    <row r="82" spans="2:63" s="10" customFormat="1" ht="19.9" customHeight="1">
      <c r="B82" s="175"/>
      <c r="C82" s="176"/>
      <c r="D82" s="177" t="s">
        <v>76</v>
      </c>
      <c r="E82" s="189" t="s">
        <v>2276</v>
      </c>
      <c r="F82" s="189" t="s">
        <v>2277</v>
      </c>
      <c r="G82" s="176"/>
      <c r="H82" s="176"/>
      <c r="I82" s="179"/>
      <c r="J82" s="190">
        <f>BK82</f>
        <v>0</v>
      </c>
      <c r="K82" s="176"/>
      <c r="L82" s="181"/>
      <c r="M82" s="182"/>
      <c r="N82" s="183"/>
      <c r="O82" s="183"/>
      <c r="P82" s="184">
        <f>SUM(P83:P86)</f>
        <v>0</v>
      </c>
      <c r="Q82" s="183"/>
      <c r="R82" s="184">
        <f>SUM(R83:R86)</f>
        <v>0</v>
      </c>
      <c r="S82" s="183"/>
      <c r="T82" s="185">
        <f>SUM(T83:T86)</f>
        <v>0</v>
      </c>
      <c r="AR82" s="186" t="s">
        <v>195</v>
      </c>
      <c r="AT82" s="187" t="s">
        <v>76</v>
      </c>
      <c r="AU82" s="187" t="s">
        <v>24</v>
      </c>
      <c r="AY82" s="186" t="s">
        <v>168</v>
      </c>
      <c r="BK82" s="188">
        <f>SUM(BK83:BK86)</f>
        <v>0</v>
      </c>
    </row>
    <row r="83" spans="2:65" s="1" customFormat="1" ht="25.5" customHeight="1">
      <c r="B83" s="40"/>
      <c r="C83" s="191" t="s">
        <v>24</v>
      </c>
      <c r="D83" s="191" t="s">
        <v>170</v>
      </c>
      <c r="E83" s="192" t="s">
        <v>2281</v>
      </c>
      <c r="F83" s="193" t="s">
        <v>2306</v>
      </c>
      <c r="G83" s="194" t="s">
        <v>2307</v>
      </c>
      <c r="H83" s="195">
        <v>1</v>
      </c>
      <c r="I83" s="196"/>
      <c r="J83" s="197">
        <f>ROUND(I83*H83,2)</f>
        <v>0</v>
      </c>
      <c r="K83" s="193" t="s">
        <v>174</v>
      </c>
      <c r="L83" s="60"/>
      <c r="M83" s="198" t="s">
        <v>22</v>
      </c>
      <c r="N83" s="199" t="s">
        <v>48</v>
      </c>
      <c r="O83" s="41"/>
      <c r="P83" s="200">
        <f>O83*H83</f>
        <v>0</v>
      </c>
      <c r="Q83" s="200">
        <v>0</v>
      </c>
      <c r="R83" s="200">
        <f>Q83*H83</f>
        <v>0</v>
      </c>
      <c r="S83" s="200">
        <v>0</v>
      </c>
      <c r="T83" s="201">
        <f>S83*H83</f>
        <v>0</v>
      </c>
      <c r="AR83" s="23" t="s">
        <v>1721</v>
      </c>
      <c r="AT83" s="23" t="s">
        <v>170</v>
      </c>
      <c r="AU83" s="23" t="s">
        <v>86</v>
      </c>
      <c r="AY83" s="23" t="s">
        <v>168</v>
      </c>
      <c r="BE83" s="202">
        <f>IF(N83="základní",J83,0)</f>
        <v>0</v>
      </c>
      <c r="BF83" s="202">
        <f>IF(N83="snížená",J83,0)</f>
        <v>0</v>
      </c>
      <c r="BG83" s="202">
        <f>IF(N83="zákl. přenesená",J83,0)</f>
        <v>0</v>
      </c>
      <c r="BH83" s="202">
        <f>IF(N83="sníž. přenesená",J83,0)</f>
        <v>0</v>
      </c>
      <c r="BI83" s="202">
        <f>IF(N83="nulová",J83,0)</f>
        <v>0</v>
      </c>
      <c r="BJ83" s="23" t="s">
        <v>24</v>
      </c>
      <c r="BK83" s="202">
        <f>ROUND(I83*H83,2)</f>
        <v>0</v>
      </c>
      <c r="BL83" s="23" t="s">
        <v>1721</v>
      </c>
      <c r="BM83" s="23" t="s">
        <v>2308</v>
      </c>
    </row>
    <row r="84" spans="2:65" s="1" customFormat="1" ht="16.5" customHeight="1">
      <c r="B84" s="40"/>
      <c r="C84" s="191" t="s">
        <v>86</v>
      </c>
      <c r="D84" s="191" t="s">
        <v>170</v>
      </c>
      <c r="E84" s="192" t="s">
        <v>2284</v>
      </c>
      <c r="F84" s="193" t="s">
        <v>2309</v>
      </c>
      <c r="G84" s="194" t="s">
        <v>396</v>
      </c>
      <c r="H84" s="195">
        <v>1</v>
      </c>
      <c r="I84" s="196"/>
      <c r="J84" s="197">
        <f>ROUND(I84*H84,2)</f>
        <v>0</v>
      </c>
      <c r="K84" s="193" t="s">
        <v>174</v>
      </c>
      <c r="L84" s="60"/>
      <c r="M84" s="198" t="s">
        <v>22</v>
      </c>
      <c r="N84" s="199" t="s">
        <v>48</v>
      </c>
      <c r="O84" s="41"/>
      <c r="P84" s="200">
        <f>O84*H84</f>
        <v>0</v>
      </c>
      <c r="Q84" s="200">
        <v>0</v>
      </c>
      <c r="R84" s="200">
        <f>Q84*H84</f>
        <v>0</v>
      </c>
      <c r="S84" s="200">
        <v>0</v>
      </c>
      <c r="T84" s="201">
        <f>S84*H84</f>
        <v>0</v>
      </c>
      <c r="AR84" s="23" t="s">
        <v>1721</v>
      </c>
      <c r="AT84" s="23" t="s">
        <v>170</v>
      </c>
      <c r="AU84" s="23" t="s">
        <v>86</v>
      </c>
      <c r="AY84" s="23" t="s">
        <v>168</v>
      </c>
      <c r="BE84" s="202">
        <f>IF(N84="základní",J84,0)</f>
        <v>0</v>
      </c>
      <c r="BF84" s="202">
        <f>IF(N84="snížená",J84,0)</f>
        <v>0</v>
      </c>
      <c r="BG84" s="202">
        <f>IF(N84="zákl. přenesená",J84,0)</f>
        <v>0</v>
      </c>
      <c r="BH84" s="202">
        <f>IF(N84="sníž. přenesená",J84,0)</f>
        <v>0</v>
      </c>
      <c r="BI84" s="202">
        <f>IF(N84="nulová",J84,0)</f>
        <v>0</v>
      </c>
      <c r="BJ84" s="23" t="s">
        <v>24</v>
      </c>
      <c r="BK84" s="202">
        <f>ROUND(I84*H84,2)</f>
        <v>0</v>
      </c>
      <c r="BL84" s="23" t="s">
        <v>1721</v>
      </c>
      <c r="BM84" s="23" t="s">
        <v>2310</v>
      </c>
    </row>
    <row r="85" spans="2:65" s="1" customFormat="1" ht="25.5" customHeight="1">
      <c r="B85" s="40"/>
      <c r="C85" s="191" t="s">
        <v>187</v>
      </c>
      <c r="D85" s="191" t="s">
        <v>170</v>
      </c>
      <c r="E85" s="192" t="s">
        <v>2287</v>
      </c>
      <c r="F85" s="193" t="s">
        <v>2311</v>
      </c>
      <c r="G85" s="194" t="s">
        <v>396</v>
      </c>
      <c r="H85" s="195">
        <v>1</v>
      </c>
      <c r="I85" s="196"/>
      <c r="J85" s="197">
        <f>ROUND(I85*H85,2)</f>
        <v>0</v>
      </c>
      <c r="K85" s="193" t="s">
        <v>174</v>
      </c>
      <c r="L85" s="60"/>
      <c r="M85" s="198" t="s">
        <v>22</v>
      </c>
      <c r="N85" s="199" t="s">
        <v>48</v>
      </c>
      <c r="O85" s="41"/>
      <c r="P85" s="200">
        <f>O85*H85</f>
        <v>0</v>
      </c>
      <c r="Q85" s="200">
        <v>0</v>
      </c>
      <c r="R85" s="200">
        <f>Q85*H85</f>
        <v>0</v>
      </c>
      <c r="S85" s="200">
        <v>0</v>
      </c>
      <c r="T85" s="201">
        <f>S85*H85</f>
        <v>0</v>
      </c>
      <c r="AR85" s="23" t="s">
        <v>1721</v>
      </c>
      <c r="AT85" s="23" t="s">
        <v>170</v>
      </c>
      <c r="AU85" s="23" t="s">
        <v>86</v>
      </c>
      <c r="AY85" s="23" t="s">
        <v>168</v>
      </c>
      <c r="BE85" s="202">
        <f>IF(N85="základní",J85,0)</f>
        <v>0</v>
      </c>
      <c r="BF85" s="202">
        <f>IF(N85="snížená",J85,0)</f>
        <v>0</v>
      </c>
      <c r="BG85" s="202">
        <f>IF(N85="zákl. přenesená",J85,0)</f>
        <v>0</v>
      </c>
      <c r="BH85" s="202">
        <f>IF(N85="sníž. přenesená",J85,0)</f>
        <v>0</v>
      </c>
      <c r="BI85" s="202">
        <f>IF(N85="nulová",J85,0)</f>
        <v>0</v>
      </c>
      <c r="BJ85" s="23" t="s">
        <v>24</v>
      </c>
      <c r="BK85" s="202">
        <f>ROUND(I85*H85,2)</f>
        <v>0</v>
      </c>
      <c r="BL85" s="23" t="s">
        <v>1721</v>
      </c>
      <c r="BM85" s="23" t="s">
        <v>2312</v>
      </c>
    </row>
    <row r="86" spans="2:65" s="1" customFormat="1" ht="16.5" customHeight="1">
      <c r="B86" s="40"/>
      <c r="C86" s="191" t="s">
        <v>175</v>
      </c>
      <c r="D86" s="191" t="s">
        <v>170</v>
      </c>
      <c r="E86" s="192" t="s">
        <v>2290</v>
      </c>
      <c r="F86" s="193" t="s">
        <v>2313</v>
      </c>
      <c r="G86" s="194" t="s">
        <v>396</v>
      </c>
      <c r="H86" s="195">
        <v>1</v>
      </c>
      <c r="I86" s="196"/>
      <c r="J86" s="197">
        <f>ROUND(I86*H86,2)</f>
        <v>0</v>
      </c>
      <c r="K86" s="193" t="s">
        <v>174</v>
      </c>
      <c r="L86" s="60"/>
      <c r="M86" s="198" t="s">
        <v>22</v>
      </c>
      <c r="N86" s="199" t="s">
        <v>48</v>
      </c>
      <c r="O86" s="41"/>
      <c r="P86" s="200">
        <f>O86*H86</f>
        <v>0</v>
      </c>
      <c r="Q86" s="200">
        <v>0</v>
      </c>
      <c r="R86" s="200">
        <f>Q86*H86</f>
        <v>0</v>
      </c>
      <c r="S86" s="200">
        <v>0</v>
      </c>
      <c r="T86" s="201">
        <f>S86*H86</f>
        <v>0</v>
      </c>
      <c r="AR86" s="23" t="s">
        <v>1721</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1721</v>
      </c>
      <c r="BM86" s="23" t="s">
        <v>2314</v>
      </c>
    </row>
    <row r="87" spans="2:63" s="10" customFormat="1" ht="29.85" customHeight="1">
      <c r="B87" s="175"/>
      <c r="C87" s="176"/>
      <c r="D87" s="177" t="s">
        <v>76</v>
      </c>
      <c r="E87" s="189" t="s">
        <v>2293</v>
      </c>
      <c r="F87" s="189" t="s">
        <v>2294</v>
      </c>
      <c r="G87" s="176"/>
      <c r="H87" s="176"/>
      <c r="I87" s="179"/>
      <c r="J87" s="190">
        <f>BK87</f>
        <v>0</v>
      </c>
      <c r="K87" s="176"/>
      <c r="L87" s="181"/>
      <c r="M87" s="182"/>
      <c r="N87" s="183"/>
      <c r="O87" s="183"/>
      <c r="P87" s="184">
        <f>SUM(P88:P96)</f>
        <v>0</v>
      </c>
      <c r="Q87" s="183"/>
      <c r="R87" s="184">
        <f>SUM(R88:R96)</f>
        <v>0</v>
      </c>
      <c r="S87" s="183"/>
      <c r="T87" s="185">
        <f>SUM(T88:T96)</f>
        <v>0</v>
      </c>
      <c r="AR87" s="186" t="s">
        <v>195</v>
      </c>
      <c r="AT87" s="187" t="s">
        <v>76</v>
      </c>
      <c r="AU87" s="187" t="s">
        <v>24</v>
      </c>
      <c r="AY87" s="186" t="s">
        <v>168</v>
      </c>
      <c r="BK87" s="188">
        <f>SUM(BK88:BK96)</f>
        <v>0</v>
      </c>
    </row>
    <row r="88" spans="2:65" s="1" customFormat="1" ht="25.5" customHeight="1">
      <c r="B88" s="40"/>
      <c r="C88" s="191" t="s">
        <v>195</v>
      </c>
      <c r="D88" s="191" t="s">
        <v>170</v>
      </c>
      <c r="E88" s="192" t="s">
        <v>2295</v>
      </c>
      <c r="F88" s="193" t="s">
        <v>2315</v>
      </c>
      <c r="G88" s="194" t="s">
        <v>396</v>
      </c>
      <c r="H88" s="195">
        <v>1</v>
      </c>
      <c r="I88" s="196"/>
      <c r="J88" s="197">
        <f>ROUND(I88*H88,2)</f>
        <v>0</v>
      </c>
      <c r="K88" s="193" t="s">
        <v>174</v>
      </c>
      <c r="L88" s="60"/>
      <c r="M88" s="198" t="s">
        <v>22</v>
      </c>
      <c r="N88" s="199" t="s">
        <v>48</v>
      </c>
      <c r="O88" s="41"/>
      <c r="P88" s="200">
        <f>O88*H88</f>
        <v>0</v>
      </c>
      <c r="Q88" s="200">
        <v>0</v>
      </c>
      <c r="R88" s="200">
        <f>Q88*H88</f>
        <v>0</v>
      </c>
      <c r="S88" s="200">
        <v>0</v>
      </c>
      <c r="T88" s="201">
        <f>S88*H88</f>
        <v>0</v>
      </c>
      <c r="AR88" s="23" t="s">
        <v>1721</v>
      </c>
      <c r="AT88" s="23" t="s">
        <v>170</v>
      </c>
      <c r="AU88" s="23" t="s">
        <v>86</v>
      </c>
      <c r="AY88" s="23" t="s">
        <v>168</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1721</v>
      </c>
      <c r="BM88" s="23" t="s">
        <v>2316</v>
      </c>
    </row>
    <row r="89" spans="2:51" s="11" customFormat="1" ht="13.5">
      <c r="B89" s="206"/>
      <c r="C89" s="207"/>
      <c r="D89" s="203" t="s">
        <v>179</v>
      </c>
      <c r="E89" s="208" t="s">
        <v>22</v>
      </c>
      <c r="F89" s="209" t="s">
        <v>24</v>
      </c>
      <c r="G89" s="207"/>
      <c r="H89" s="210">
        <v>1</v>
      </c>
      <c r="I89" s="211"/>
      <c r="J89" s="207"/>
      <c r="K89" s="207"/>
      <c r="L89" s="212"/>
      <c r="M89" s="213"/>
      <c r="N89" s="214"/>
      <c r="O89" s="214"/>
      <c r="P89" s="214"/>
      <c r="Q89" s="214"/>
      <c r="R89" s="214"/>
      <c r="S89" s="214"/>
      <c r="T89" s="215"/>
      <c r="AT89" s="216" t="s">
        <v>179</v>
      </c>
      <c r="AU89" s="216" t="s">
        <v>86</v>
      </c>
      <c r="AV89" s="11" t="s">
        <v>86</v>
      </c>
      <c r="AW89" s="11" t="s">
        <v>41</v>
      </c>
      <c r="AX89" s="11" t="s">
        <v>77</v>
      </c>
      <c r="AY89" s="216" t="s">
        <v>168</v>
      </c>
    </row>
    <row r="90" spans="2:51" s="12" customFormat="1" ht="13.5">
      <c r="B90" s="217"/>
      <c r="C90" s="218"/>
      <c r="D90" s="203" t="s">
        <v>179</v>
      </c>
      <c r="E90" s="219" t="s">
        <v>22</v>
      </c>
      <c r="F90" s="220" t="s">
        <v>2317</v>
      </c>
      <c r="G90" s="218"/>
      <c r="H90" s="219" t="s">
        <v>22</v>
      </c>
      <c r="I90" s="221"/>
      <c r="J90" s="218"/>
      <c r="K90" s="218"/>
      <c r="L90" s="222"/>
      <c r="M90" s="223"/>
      <c r="N90" s="224"/>
      <c r="O90" s="224"/>
      <c r="P90" s="224"/>
      <c r="Q90" s="224"/>
      <c r="R90" s="224"/>
      <c r="S90" s="224"/>
      <c r="T90" s="225"/>
      <c r="AT90" s="226" t="s">
        <v>179</v>
      </c>
      <c r="AU90" s="226" t="s">
        <v>86</v>
      </c>
      <c r="AV90" s="12" t="s">
        <v>24</v>
      </c>
      <c r="AW90" s="12" t="s">
        <v>41</v>
      </c>
      <c r="AX90" s="12" t="s">
        <v>77</v>
      </c>
      <c r="AY90" s="226" t="s">
        <v>168</v>
      </c>
    </row>
    <row r="91" spans="2:51" s="12" customFormat="1" ht="27">
      <c r="B91" s="217"/>
      <c r="C91" s="218"/>
      <c r="D91" s="203" t="s">
        <v>179</v>
      </c>
      <c r="E91" s="219" t="s">
        <v>22</v>
      </c>
      <c r="F91" s="220" t="s">
        <v>2318</v>
      </c>
      <c r="G91" s="218"/>
      <c r="H91" s="219" t="s">
        <v>22</v>
      </c>
      <c r="I91" s="221"/>
      <c r="J91" s="218"/>
      <c r="K91" s="218"/>
      <c r="L91" s="222"/>
      <c r="M91" s="223"/>
      <c r="N91" s="224"/>
      <c r="O91" s="224"/>
      <c r="P91" s="224"/>
      <c r="Q91" s="224"/>
      <c r="R91" s="224"/>
      <c r="S91" s="224"/>
      <c r="T91" s="225"/>
      <c r="AT91" s="226" t="s">
        <v>179</v>
      </c>
      <c r="AU91" s="226" t="s">
        <v>86</v>
      </c>
      <c r="AV91" s="12" t="s">
        <v>24</v>
      </c>
      <c r="AW91" s="12" t="s">
        <v>41</v>
      </c>
      <c r="AX91" s="12" t="s">
        <v>77</v>
      </c>
      <c r="AY91" s="226" t="s">
        <v>168</v>
      </c>
    </row>
    <row r="92" spans="2:51" s="12" customFormat="1" ht="13.5">
      <c r="B92" s="217"/>
      <c r="C92" s="218"/>
      <c r="D92" s="203" t="s">
        <v>179</v>
      </c>
      <c r="E92" s="219" t="s">
        <v>22</v>
      </c>
      <c r="F92" s="220" t="s">
        <v>2319</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51" s="12" customFormat="1" ht="27">
      <c r="B93" s="217"/>
      <c r="C93" s="218"/>
      <c r="D93" s="203" t="s">
        <v>179</v>
      </c>
      <c r="E93" s="219" t="s">
        <v>22</v>
      </c>
      <c r="F93" s="220" t="s">
        <v>2320</v>
      </c>
      <c r="G93" s="218"/>
      <c r="H93" s="219" t="s">
        <v>22</v>
      </c>
      <c r="I93" s="221"/>
      <c r="J93" s="218"/>
      <c r="K93" s="218"/>
      <c r="L93" s="222"/>
      <c r="M93" s="223"/>
      <c r="N93" s="224"/>
      <c r="O93" s="224"/>
      <c r="P93" s="224"/>
      <c r="Q93" s="224"/>
      <c r="R93" s="224"/>
      <c r="S93" s="224"/>
      <c r="T93" s="225"/>
      <c r="AT93" s="226" t="s">
        <v>179</v>
      </c>
      <c r="AU93" s="226" t="s">
        <v>86</v>
      </c>
      <c r="AV93" s="12" t="s">
        <v>24</v>
      </c>
      <c r="AW93" s="12" t="s">
        <v>41</v>
      </c>
      <c r="AX93" s="12" t="s">
        <v>77</v>
      </c>
      <c r="AY93" s="226" t="s">
        <v>168</v>
      </c>
    </row>
    <row r="94" spans="2:51" s="12" customFormat="1" ht="27">
      <c r="B94" s="217"/>
      <c r="C94" s="218"/>
      <c r="D94" s="203" t="s">
        <v>179</v>
      </c>
      <c r="E94" s="219" t="s">
        <v>22</v>
      </c>
      <c r="F94" s="220" t="s">
        <v>2321</v>
      </c>
      <c r="G94" s="218"/>
      <c r="H94" s="219" t="s">
        <v>22</v>
      </c>
      <c r="I94" s="221"/>
      <c r="J94" s="218"/>
      <c r="K94" s="218"/>
      <c r="L94" s="222"/>
      <c r="M94" s="223"/>
      <c r="N94" s="224"/>
      <c r="O94" s="224"/>
      <c r="P94" s="224"/>
      <c r="Q94" s="224"/>
      <c r="R94" s="224"/>
      <c r="S94" s="224"/>
      <c r="T94" s="225"/>
      <c r="AT94" s="226" t="s">
        <v>179</v>
      </c>
      <c r="AU94" s="226" t="s">
        <v>86</v>
      </c>
      <c r="AV94" s="12" t="s">
        <v>24</v>
      </c>
      <c r="AW94" s="12" t="s">
        <v>41</v>
      </c>
      <c r="AX94" s="12" t="s">
        <v>77</v>
      </c>
      <c r="AY94" s="226" t="s">
        <v>168</v>
      </c>
    </row>
    <row r="95" spans="2:51" s="12" customFormat="1" ht="13.5">
      <c r="B95" s="217"/>
      <c r="C95" s="218"/>
      <c r="D95" s="203" t="s">
        <v>179</v>
      </c>
      <c r="E95" s="219" t="s">
        <v>22</v>
      </c>
      <c r="F95" s="220" t="s">
        <v>2322</v>
      </c>
      <c r="G95" s="218"/>
      <c r="H95" s="219" t="s">
        <v>22</v>
      </c>
      <c r="I95" s="221"/>
      <c r="J95" s="218"/>
      <c r="K95" s="218"/>
      <c r="L95" s="222"/>
      <c r="M95" s="223"/>
      <c r="N95" s="224"/>
      <c r="O95" s="224"/>
      <c r="P95" s="224"/>
      <c r="Q95" s="224"/>
      <c r="R95" s="224"/>
      <c r="S95" s="224"/>
      <c r="T95" s="225"/>
      <c r="AT95" s="226" t="s">
        <v>179</v>
      </c>
      <c r="AU95" s="226" t="s">
        <v>86</v>
      </c>
      <c r="AV95" s="12" t="s">
        <v>24</v>
      </c>
      <c r="AW95" s="12" t="s">
        <v>41</v>
      </c>
      <c r="AX95" s="12" t="s">
        <v>77</v>
      </c>
      <c r="AY95" s="226" t="s">
        <v>168</v>
      </c>
    </row>
    <row r="96" spans="2:51" s="13" customFormat="1" ht="13.5">
      <c r="B96" s="227"/>
      <c r="C96" s="228"/>
      <c r="D96" s="203" t="s">
        <v>179</v>
      </c>
      <c r="E96" s="229" t="s">
        <v>22</v>
      </c>
      <c r="F96" s="230" t="s">
        <v>182</v>
      </c>
      <c r="G96" s="228"/>
      <c r="H96" s="231">
        <v>1</v>
      </c>
      <c r="I96" s="232"/>
      <c r="J96" s="228"/>
      <c r="K96" s="228"/>
      <c r="L96" s="233"/>
      <c r="M96" s="234"/>
      <c r="N96" s="235"/>
      <c r="O96" s="235"/>
      <c r="P96" s="235"/>
      <c r="Q96" s="235"/>
      <c r="R96" s="235"/>
      <c r="S96" s="235"/>
      <c r="T96" s="236"/>
      <c r="AT96" s="237" t="s">
        <v>179</v>
      </c>
      <c r="AU96" s="237" t="s">
        <v>86</v>
      </c>
      <c r="AV96" s="13" t="s">
        <v>175</v>
      </c>
      <c r="AW96" s="13" t="s">
        <v>41</v>
      </c>
      <c r="AX96" s="13" t="s">
        <v>24</v>
      </c>
      <c r="AY96" s="237" t="s">
        <v>168</v>
      </c>
    </row>
    <row r="97" spans="2:63" s="10" customFormat="1" ht="29.85" customHeight="1">
      <c r="B97" s="175"/>
      <c r="C97" s="176"/>
      <c r="D97" s="177" t="s">
        <v>76</v>
      </c>
      <c r="E97" s="189" t="s">
        <v>1717</v>
      </c>
      <c r="F97" s="189" t="s">
        <v>1718</v>
      </c>
      <c r="G97" s="176"/>
      <c r="H97" s="176"/>
      <c r="I97" s="179"/>
      <c r="J97" s="190">
        <f>BK97</f>
        <v>0</v>
      </c>
      <c r="K97" s="176"/>
      <c r="L97" s="181"/>
      <c r="M97" s="182"/>
      <c r="N97" s="183"/>
      <c r="O97" s="183"/>
      <c r="P97" s="184">
        <f>P98</f>
        <v>0</v>
      </c>
      <c r="Q97" s="183"/>
      <c r="R97" s="184">
        <f>R98</f>
        <v>0</v>
      </c>
      <c r="S97" s="183"/>
      <c r="T97" s="185">
        <f>T98</f>
        <v>0</v>
      </c>
      <c r="AR97" s="186" t="s">
        <v>195</v>
      </c>
      <c r="AT97" s="187" t="s">
        <v>76</v>
      </c>
      <c r="AU97" s="187" t="s">
        <v>24</v>
      </c>
      <c r="AY97" s="186" t="s">
        <v>168</v>
      </c>
      <c r="BK97" s="188">
        <f>BK98</f>
        <v>0</v>
      </c>
    </row>
    <row r="98" spans="2:65" s="1" customFormat="1" ht="16.5" customHeight="1">
      <c r="B98" s="40"/>
      <c r="C98" s="191" t="s">
        <v>201</v>
      </c>
      <c r="D98" s="191" t="s">
        <v>170</v>
      </c>
      <c r="E98" s="192" t="s">
        <v>1719</v>
      </c>
      <c r="F98" s="193" t="s">
        <v>2298</v>
      </c>
      <c r="G98" s="194" t="s">
        <v>396</v>
      </c>
      <c r="H98" s="195">
        <v>1</v>
      </c>
      <c r="I98" s="196"/>
      <c r="J98" s="197">
        <f>ROUND(I98*H98,2)</f>
        <v>0</v>
      </c>
      <c r="K98" s="193" t="s">
        <v>174</v>
      </c>
      <c r="L98" s="60"/>
      <c r="M98" s="198" t="s">
        <v>22</v>
      </c>
      <c r="N98" s="248" t="s">
        <v>48</v>
      </c>
      <c r="O98" s="249"/>
      <c r="P98" s="250">
        <f>O98*H98</f>
        <v>0</v>
      </c>
      <c r="Q98" s="250">
        <v>0</v>
      </c>
      <c r="R98" s="250">
        <f>Q98*H98</f>
        <v>0</v>
      </c>
      <c r="S98" s="250">
        <v>0</v>
      </c>
      <c r="T98" s="251">
        <f>S98*H98</f>
        <v>0</v>
      </c>
      <c r="AR98" s="23" t="s">
        <v>1721</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1721</v>
      </c>
      <c r="BM98" s="23" t="s">
        <v>2323</v>
      </c>
    </row>
    <row r="99" spans="2:12" s="1" customFormat="1" ht="6.95" customHeight="1">
      <c r="B99" s="55"/>
      <c r="C99" s="56"/>
      <c r="D99" s="56"/>
      <c r="E99" s="56"/>
      <c r="F99" s="56"/>
      <c r="G99" s="56"/>
      <c r="H99" s="56"/>
      <c r="I99" s="138"/>
      <c r="J99" s="56"/>
      <c r="K99" s="56"/>
      <c r="L99" s="60"/>
    </row>
  </sheetData>
  <sheetProtection algorithmName="SHA-512" hashValue="XPDLEYztKrMt0lXU5HamhbxlUrnT//4GY7z4Hrk7aBnPJDQmoZ2szcOUocXdfNcWArcAUz73cmSbJa8L7ao/2A==" saltValue="K+2dOuWphTLk1vzksX6ZvHW4E2mMGs8EOHGrOD7+t+y6mWSdz01XBLz4kn18P1C4KnY0FK/qr8Tm0lEZhSgdTQ==" spinCount="100000" sheet="1" objects="1" scenarios="1" formatColumns="0" formatRows="0" autoFilter="0"/>
  <autoFilter ref="C79:K98"/>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3" customWidth="1"/>
    <col min="2" max="2" width="1.66796875" style="253" customWidth="1"/>
    <col min="3" max="4" width="5" style="253" customWidth="1"/>
    <col min="5" max="5" width="11.66015625" style="253" customWidth="1"/>
    <col min="6" max="6" width="9.16015625" style="253" customWidth="1"/>
    <col min="7" max="7" width="5" style="253" customWidth="1"/>
    <col min="8" max="8" width="77.83203125" style="253" customWidth="1"/>
    <col min="9" max="10" width="20" style="253" customWidth="1"/>
    <col min="11" max="11" width="1.66796875" style="253" customWidth="1"/>
  </cols>
  <sheetData>
    <row r="1" ht="37.5" customHeight="1"/>
    <row r="2" spans="2:11" ht="7.5" customHeight="1">
      <c r="B2" s="254"/>
      <c r="C2" s="255"/>
      <c r="D2" s="255"/>
      <c r="E2" s="255"/>
      <c r="F2" s="255"/>
      <c r="G2" s="255"/>
      <c r="H2" s="255"/>
      <c r="I2" s="255"/>
      <c r="J2" s="255"/>
      <c r="K2" s="256"/>
    </row>
    <row r="3" spans="2:11" s="14" customFormat="1" ht="45" customHeight="1">
      <c r="B3" s="257"/>
      <c r="C3" s="381" t="s">
        <v>2324</v>
      </c>
      <c r="D3" s="381"/>
      <c r="E3" s="381"/>
      <c r="F3" s="381"/>
      <c r="G3" s="381"/>
      <c r="H3" s="381"/>
      <c r="I3" s="381"/>
      <c r="J3" s="381"/>
      <c r="K3" s="258"/>
    </row>
    <row r="4" spans="2:11" ht="25.5" customHeight="1">
      <c r="B4" s="259"/>
      <c r="C4" s="385" t="s">
        <v>2325</v>
      </c>
      <c r="D4" s="385"/>
      <c r="E4" s="385"/>
      <c r="F4" s="385"/>
      <c r="G4" s="385"/>
      <c r="H4" s="385"/>
      <c r="I4" s="385"/>
      <c r="J4" s="385"/>
      <c r="K4" s="260"/>
    </row>
    <row r="5" spans="2:11" ht="5.25" customHeight="1">
      <c r="B5" s="259"/>
      <c r="C5" s="261"/>
      <c r="D5" s="261"/>
      <c r="E5" s="261"/>
      <c r="F5" s="261"/>
      <c r="G5" s="261"/>
      <c r="H5" s="261"/>
      <c r="I5" s="261"/>
      <c r="J5" s="261"/>
      <c r="K5" s="260"/>
    </row>
    <row r="6" spans="2:11" ht="15" customHeight="1">
      <c r="B6" s="259"/>
      <c r="C6" s="384" t="s">
        <v>2326</v>
      </c>
      <c r="D6" s="384"/>
      <c r="E6" s="384"/>
      <c r="F6" s="384"/>
      <c r="G6" s="384"/>
      <c r="H6" s="384"/>
      <c r="I6" s="384"/>
      <c r="J6" s="384"/>
      <c r="K6" s="260"/>
    </row>
    <row r="7" spans="2:11" ht="15" customHeight="1">
      <c r="B7" s="263"/>
      <c r="C7" s="384" t="s">
        <v>2327</v>
      </c>
      <c r="D7" s="384"/>
      <c r="E7" s="384"/>
      <c r="F7" s="384"/>
      <c r="G7" s="384"/>
      <c r="H7" s="384"/>
      <c r="I7" s="384"/>
      <c r="J7" s="384"/>
      <c r="K7" s="260"/>
    </row>
    <row r="8" spans="2:11" ht="12.75" customHeight="1">
      <c r="B8" s="263"/>
      <c r="C8" s="262"/>
      <c r="D8" s="262"/>
      <c r="E8" s="262"/>
      <c r="F8" s="262"/>
      <c r="G8" s="262"/>
      <c r="H8" s="262"/>
      <c r="I8" s="262"/>
      <c r="J8" s="262"/>
      <c r="K8" s="260"/>
    </row>
    <row r="9" spans="2:11" ht="15" customHeight="1">
      <c r="B9" s="263"/>
      <c r="C9" s="384" t="s">
        <v>2328</v>
      </c>
      <c r="D9" s="384"/>
      <c r="E9" s="384"/>
      <c r="F9" s="384"/>
      <c r="G9" s="384"/>
      <c r="H9" s="384"/>
      <c r="I9" s="384"/>
      <c r="J9" s="384"/>
      <c r="K9" s="260"/>
    </row>
    <row r="10" spans="2:11" ht="15" customHeight="1">
      <c r="B10" s="263"/>
      <c r="C10" s="262"/>
      <c r="D10" s="384" t="s">
        <v>2329</v>
      </c>
      <c r="E10" s="384"/>
      <c r="F10" s="384"/>
      <c r="G10" s="384"/>
      <c r="H10" s="384"/>
      <c r="I10" s="384"/>
      <c r="J10" s="384"/>
      <c r="K10" s="260"/>
    </row>
    <row r="11" spans="2:11" ht="15" customHeight="1">
      <c r="B11" s="263"/>
      <c r="C11" s="264"/>
      <c r="D11" s="384" t="s">
        <v>2330</v>
      </c>
      <c r="E11" s="384"/>
      <c r="F11" s="384"/>
      <c r="G11" s="384"/>
      <c r="H11" s="384"/>
      <c r="I11" s="384"/>
      <c r="J11" s="384"/>
      <c r="K11" s="260"/>
    </row>
    <row r="12" spans="2:11" ht="12.75" customHeight="1">
      <c r="B12" s="263"/>
      <c r="C12" s="264"/>
      <c r="D12" s="264"/>
      <c r="E12" s="264"/>
      <c r="F12" s="264"/>
      <c r="G12" s="264"/>
      <c r="H12" s="264"/>
      <c r="I12" s="264"/>
      <c r="J12" s="264"/>
      <c r="K12" s="260"/>
    </row>
    <row r="13" spans="2:11" ht="15" customHeight="1">
      <c r="B13" s="263"/>
      <c r="C13" s="264"/>
      <c r="D13" s="384" t="s">
        <v>2331</v>
      </c>
      <c r="E13" s="384"/>
      <c r="F13" s="384"/>
      <c r="G13" s="384"/>
      <c r="H13" s="384"/>
      <c r="I13" s="384"/>
      <c r="J13" s="384"/>
      <c r="K13" s="260"/>
    </row>
    <row r="14" spans="2:11" ht="15" customHeight="1">
      <c r="B14" s="263"/>
      <c r="C14" s="264"/>
      <c r="D14" s="384" t="s">
        <v>2332</v>
      </c>
      <c r="E14" s="384"/>
      <c r="F14" s="384"/>
      <c r="G14" s="384"/>
      <c r="H14" s="384"/>
      <c r="I14" s="384"/>
      <c r="J14" s="384"/>
      <c r="K14" s="260"/>
    </row>
    <row r="15" spans="2:11" ht="15" customHeight="1">
      <c r="B15" s="263"/>
      <c r="C15" s="264"/>
      <c r="D15" s="384" t="s">
        <v>2333</v>
      </c>
      <c r="E15" s="384"/>
      <c r="F15" s="384"/>
      <c r="G15" s="384"/>
      <c r="H15" s="384"/>
      <c r="I15" s="384"/>
      <c r="J15" s="384"/>
      <c r="K15" s="260"/>
    </row>
    <row r="16" spans="2:11" ht="15" customHeight="1">
      <c r="B16" s="263"/>
      <c r="C16" s="264"/>
      <c r="D16" s="264"/>
      <c r="E16" s="265" t="s">
        <v>84</v>
      </c>
      <c r="F16" s="384" t="s">
        <v>2334</v>
      </c>
      <c r="G16" s="384"/>
      <c r="H16" s="384"/>
      <c r="I16" s="384"/>
      <c r="J16" s="384"/>
      <c r="K16" s="260"/>
    </row>
    <row r="17" spans="2:11" ht="15" customHeight="1">
      <c r="B17" s="263"/>
      <c r="C17" s="264"/>
      <c r="D17" s="264"/>
      <c r="E17" s="265" t="s">
        <v>2335</v>
      </c>
      <c r="F17" s="384" t="s">
        <v>2336</v>
      </c>
      <c r="G17" s="384"/>
      <c r="H17" s="384"/>
      <c r="I17" s="384"/>
      <c r="J17" s="384"/>
      <c r="K17" s="260"/>
    </row>
    <row r="18" spans="2:11" ht="15" customHeight="1">
      <c r="B18" s="263"/>
      <c r="C18" s="264"/>
      <c r="D18" s="264"/>
      <c r="E18" s="265" t="s">
        <v>2337</v>
      </c>
      <c r="F18" s="384" t="s">
        <v>2338</v>
      </c>
      <c r="G18" s="384"/>
      <c r="H18" s="384"/>
      <c r="I18" s="384"/>
      <c r="J18" s="384"/>
      <c r="K18" s="260"/>
    </row>
    <row r="19" spans="2:11" ht="15" customHeight="1">
      <c r="B19" s="263"/>
      <c r="C19" s="264"/>
      <c r="D19" s="264"/>
      <c r="E19" s="265" t="s">
        <v>2339</v>
      </c>
      <c r="F19" s="384" t="s">
        <v>2340</v>
      </c>
      <c r="G19" s="384"/>
      <c r="H19" s="384"/>
      <c r="I19" s="384"/>
      <c r="J19" s="384"/>
      <c r="K19" s="260"/>
    </row>
    <row r="20" spans="2:11" ht="15" customHeight="1">
      <c r="B20" s="263"/>
      <c r="C20" s="264"/>
      <c r="D20" s="264"/>
      <c r="E20" s="265" t="s">
        <v>2341</v>
      </c>
      <c r="F20" s="384" t="s">
        <v>2342</v>
      </c>
      <c r="G20" s="384"/>
      <c r="H20" s="384"/>
      <c r="I20" s="384"/>
      <c r="J20" s="384"/>
      <c r="K20" s="260"/>
    </row>
    <row r="21" spans="2:11" ht="15" customHeight="1">
      <c r="B21" s="263"/>
      <c r="C21" s="264"/>
      <c r="D21" s="264"/>
      <c r="E21" s="265" t="s">
        <v>2343</v>
      </c>
      <c r="F21" s="384" t="s">
        <v>2344</v>
      </c>
      <c r="G21" s="384"/>
      <c r="H21" s="384"/>
      <c r="I21" s="384"/>
      <c r="J21" s="384"/>
      <c r="K21" s="260"/>
    </row>
    <row r="22" spans="2:11" ht="12.75" customHeight="1">
      <c r="B22" s="263"/>
      <c r="C22" s="264"/>
      <c r="D22" s="264"/>
      <c r="E22" s="264"/>
      <c r="F22" s="264"/>
      <c r="G22" s="264"/>
      <c r="H22" s="264"/>
      <c r="I22" s="264"/>
      <c r="J22" s="264"/>
      <c r="K22" s="260"/>
    </row>
    <row r="23" spans="2:11" ht="15" customHeight="1">
      <c r="B23" s="263"/>
      <c r="C23" s="384" t="s">
        <v>2345</v>
      </c>
      <c r="D23" s="384"/>
      <c r="E23" s="384"/>
      <c r="F23" s="384"/>
      <c r="G23" s="384"/>
      <c r="H23" s="384"/>
      <c r="I23" s="384"/>
      <c r="J23" s="384"/>
      <c r="K23" s="260"/>
    </row>
    <row r="24" spans="2:11" ht="15" customHeight="1">
      <c r="B24" s="263"/>
      <c r="C24" s="384" t="s">
        <v>2346</v>
      </c>
      <c r="D24" s="384"/>
      <c r="E24" s="384"/>
      <c r="F24" s="384"/>
      <c r="G24" s="384"/>
      <c r="H24" s="384"/>
      <c r="I24" s="384"/>
      <c r="J24" s="384"/>
      <c r="K24" s="260"/>
    </row>
    <row r="25" spans="2:11" ht="15" customHeight="1">
      <c r="B25" s="263"/>
      <c r="C25" s="262"/>
      <c r="D25" s="384" t="s">
        <v>2347</v>
      </c>
      <c r="E25" s="384"/>
      <c r="F25" s="384"/>
      <c r="G25" s="384"/>
      <c r="H25" s="384"/>
      <c r="I25" s="384"/>
      <c r="J25" s="384"/>
      <c r="K25" s="260"/>
    </row>
    <row r="26" spans="2:11" ht="15" customHeight="1">
      <c r="B26" s="263"/>
      <c r="C26" s="264"/>
      <c r="D26" s="384" t="s">
        <v>2348</v>
      </c>
      <c r="E26" s="384"/>
      <c r="F26" s="384"/>
      <c r="G26" s="384"/>
      <c r="H26" s="384"/>
      <c r="I26" s="384"/>
      <c r="J26" s="384"/>
      <c r="K26" s="260"/>
    </row>
    <row r="27" spans="2:11" ht="12.75" customHeight="1">
      <c r="B27" s="263"/>
      <c r="C27" s="264"/>
      <c r="D27" s="264"/>
      <c r="E27" s="264"/>
      <c r="F27" s="264"/>
      <c r="G27" s="264"/>
      <c r="H27" s="264"/>
      <c r="I27" s="264"/>
      <c r="J27" s="264"/>
      <c r="K27" s="260"/>
    </row>
    <row r="28" spans="2:11" ht="15" customHeight="1">
      <c r="B28" s="263"/>
      <c r="C28" s="264"/>
      <c r="D28" s="384" t="s">
        <v>2349</v>
      </c>
      <c r="E28" s="384"/>
      <c r="F28" s="384"/>
      <c r="G28" s="384"/>
      <c r="H28" s="384"/>
      <c r="I28" s="384"/>
      <c r="J28" s="384"/>
      <c r="K28" s="260"/>
    </row>
    <row r="29" spans="2:11" ht="15" customHeight="1">
      <c r="B29" s="263"/>
      <c r="C29" s="264"/>
      <c r="D29" s="384" t="s">
        <v>2350</v>
      </c>
      <c r="E29" s="384"/>
      <c r="F29" s="384"/>
      <c r="G29" s="384"/>
      <c r="H29" s="384"/>
      <c r="I29" s="384"/>
      <c r="J29" s="384"/>
      <c r="K29" s="260"/>
    </row>
    <row r="30" spans="2:11" ht="12.75" customHeight="1">
      <c r="B30" s="263"/>
      <c r="C30" s="264"/>
      <c r="D30" s="264"/>
      <c r="E30" s="264"/>
      <c r="F30" s="264"/>
      <c r="G30" s="264"/>
      <c r="H30" s="264"/>
      <c r="I30" s="264"/>
      <c r="J30" s="264"/>
      <c r="K30" s="260"/>
    </row>
    <row r="31" spans="2:11" ht="15" customHeight="1">
      <c r="B31" s="263"/>
      <c r="C31" s="264"/>
      <c r="D31" s="384" t="s">
        <v>2351</v>
      </c>
      <c r="E31" s="384"/>
      <c r="F31" s="384"/>
      <c r="G31" s="384"/>
      <c r="H31" s="384"/>
      <c r="I31" s="384"/>
      <c r="J31" s="384"/>
      <c r="K31" s="260"/>
    </row>
    <row r="32" spans="2:11" ht="15" customHeight="1">
      <c r="B32" s="263"/>
      <c r="C32" s="264"/>
      <c r="D32" s="384" t="s">
        <v>2352</v>
      </c>
      <c r="E32" s="384"/>
      <c r="F32" s="384"/>
      <c r="G32" s="384"/>
      <c r="H32" s="384"/>
      <c r="I32" s="384"/>
      <c r="J32" s="384"/>
      <c r="K32" s="260"/>
    </row>
    <row r="33" spans="2:11" ht="15" customHeight="1">
      <c r="B33" s="263"/>
      <c r="C33" s="264"/>
      <c r="D33" s="384" t="s">
        <v>2353</v>
      </c>
      <c r="E33" s="384"/>
      <c r="F33" s="384"/>
      <c r="G33" s="384"/>
      <c r="H33" s="384"/>
      <c r="I33" s="384"/>
      <c r="J33" s="384"/>
      <c r="K33" s="260"/>
    </row>
    <row r="34" spans="2:11" ht="15" customHeight="1">
      <c r="B34" s="263"/>
      <c r="C34" s="264"/>
      <c r="D34" s="262"/>
      <c r="E34" s="266" t="s">
        <v>153</v>
      </c>
      <c r="F34" s="262"/>
      <c r="G34" s="384" t="s">
        <v>2354</v>
      </c>
      <c r="H34" s="384"/>
      <c r="I34" s="384"/>
      <c r="J34" s="384"/>
      <c r="K34" s="260"/>
    </row>
    <row r="35" spans="2:11" ht="30.75" customHeight="1">
      <c r="B35" s="263"/>
      <c r="C35" s="264"/>
      <c r="D35" s="262"/>
      <c r="E35" s="266" t="s">
        <v>2355</v>
      </c>
      <c r="F35" s="262"/>
      <c r="G35" s="384" t="s">
        <v>2356</v>
      </c>
      <c r="H35" s="384"/>
      <c r="I35" s="384"/>
      <c r="J35" s="384"/>
      <c r="K35" s="260"/>
    </row>
    <row r="36" spans="2:11" ht="15" customHeight="1">
      <c r="B36" s="263"/>
      <c r="C36" s="264"/>
      <c r="D36" s="262"/>
      <c r="E36" s="266" t="s">
        <v>58</v>
      </c>
      <c r="F36" s="262"/>
      <c r="G36" s="384" t="s">
        <v>2357</v>
      </c>
      <c r="H36" s="384"/>
      <c r="I36" s="384"/>
      <c r="J36" s="384"/>
      <c r="K36" s="260"/>
    </row>
    <row r="37" spans="2:11" ht="15" customHeight="1">
      <c r="B37" s="263"/>
      <c r="C37" s="264"/>
      <c r="D37" s="262"/>
      <c r="E37" s="266" t="s">
        <v>154</v>
      </c>
      <c r="F37" s="262"/>
      <c r="G37" s="384" t="s">
        <v>2358</v>
      </c>
      <c r="H37" s="384"/>
      <c r="I37" s="384"/>
      <c r="J37" s="384"/>
      <c r="K37" s="260"/>
    </row>
    <row r="38" spans="2:11" ht="15" customHeight="1">
      <c r="B38" s="263"/>
      <c r="C38" s="264"/>
      <c r="D38" s="262"/>
      <c r="E38" s="266" t="s">
        <v>155</v>
      </c>
      <c r="F38" s="262"/>
      <c r="G38" s="384" t="s">
        <v>2359</v>
      </c>
      <c r="H38" s="384"/>
      <c r="I38" s="384"/>
      <c r="J38" s="384"/>
      <c r="K38" s="260"/>
    </row>
    <row r="39" spans="2:11" ht="15" customHeight="1">
      <c r="B39" s="263"/>
      <c r="C39" s="264"/>
      <c r="D39" s="262"/>
      <c r="E39" s="266" t="s">
        <v>156</v>
      </c>
      <c r="F39" s="262"/>
      <c r="G39" s="384" t="s">
        <v>2360</v>
      </c>
      <c r="H39" s="384"/>
      <c r="I39" s="384"/>
      <c r="J39" s="384"/>
      <c r="K39" s="260"/>
    </row>
    <row r="40" spans="2:11" ht="15" customHeight="1">
      <c r="B40" s="263"/>
      <c r="C40" s="264"/>
      <c r="D40" s="262"/>
      <c r="E40" s="266" t="s">
        <v>2361</v>
      </c>
      <c r="F40" s="262"/>
      <c r="G40" s="384" t="s">
        <v>2362</v>
      </c>
      <c r="H40" s="384"/>
      <c r="I40" s="384"/>
      <c r="J40" s="384"/>
      <c r="K40" s="260"/>
    </row>
    <row r="41" spans="2:11" ht="15" customHeight="1">
      <c r="B41" s="263"/>
      <c r="C41" s="264"/>
      <c r="D41" s="262"/>
      <c r="E41" s="266"/>
      <c r="F41" s="262"/>
      <c r="G41" s="384" t="s">
        <v>2363</v>
      </c>
      <c r="H41" s="384"/>
      <c r="I41" s="384"/>
      <c r="J41" s="384"/>
      <c r="K41" s="260"/>
    </row>
    <row r="42" spans="2:11" ht="15" customHeight="1">
      <c r="B42" s="263"/>
      <c r="C42" s="264"/>
      <c r="D42" s="262"/>
      <c r="E42" s="266" t="s">
        <v>2364</v>
      </c>
      <c r="F42" s="262"/>
      <c r="G42" s="384" t="s">
        <v>2365</v>
      </c>
      <c r="H42" s="384"/>
      <c r="I42" s="384"/>
      <c r="J42" s="384"/>
      <c r="K42" s="260"/>
    </row>
    <row r="43" spans="2:11" ht="15" customHeight="1">
      <c r="B43" s="263"/>
      <c r="C43" s="264"/>
      <c r="D43" s="262"/>
      <c r="E43" s="266" t="s">
        <v>158</v>
      </c>
      <c r="F43" s="262"/>
      <c r="G43" s="384" t="s">
        <v>2366</v>
      </c>
      <c r="H43" s="384"/>
      <c r="I43" s="384"/>
      <c r="J43" s="384"/>
      <c r="K43" s="260"/>
    </row>
    <row r="44" spans="2:11" ht="12.75" customHeight="1">
      <c r="B44" s="263"/>
      <c r="C44" s="264"/>
      <c r="D44" s="262"/>
      <c r="E44" s="262"/>
      <c r="F44" s="262"/>
      <c r="G44" s="262"/>
      <c r="H44" s="262"/>
      <c r="I44" s="262"/>
      <c r="J44" s="262"/>
      <c r="K44" s="260"/>
    </row>
    <row r="45" spans="2:11" ht="15" customHeight="1">
      <c r="B45" s="263"/>
      <c r="C45" s="264"/>
      <c r="D45" s="384" t="s">
        <v>2367</v>
      </c>
      <c r="E45" s="384"/>
      <c r="F45" s="384"/>
      <c r="G45" s="384"/>
      <c r="H45" s="384"/>
      <c r="I45" s="384"/>
      <c r="J45" s="384"/>
      <c r="K45" s="260"/>
    </row>
    <row r="46" spans="2:11" ht="15" customHeight="1">
      <c r="B46" s="263"/>
      <c r="C46" s="264"/>
      <c r="D46" s="264"/>
      <c r="E46" s="384" t="s">
        <v>2368</v>
      </c>
      <c r="F46" s="384"/>
      <c r="G46" s="384"/>
      <c r="H46" s="384"/>
      <c r="I46" s="384"/>
      <c r="J46" s="384"/>
      <c r="K46" s="260"/>
    </row>
    <row r="47" spans="2:11" ht="15" customHeight="1">
      <c r="B47" s="263"/>
      <c r="C47" s="264"/>
      <c r="D47" s="264"/>
      <c r="E47" s="384" t="s">
        <v>2369</v>
      </c>
      <c r="F47" s="384"/>
      <c r="G47" s="384"/>
      <c r="H47" s="384"/>
      <c r="I47" s="384"/>
      <c r="J47" s="384"/>
      <c r="K47" s="260"/>
    </row>
    <row r="48" spans="2:11" ht="15" customHeight="1">
      <c r="B48" s="263"/>
      <c r="C48" s="264"/>
      <c r="D48" s="264"/>
      <c r="E48" s="384" t="s">
        <v>2370</v>
      </c>
      <c r="F48" s="384"/>
      <c r="G48" s="384"/>
      <c r="H48" s="384"/>
      <c r="I48" s="384"/>
      <c r="J48" s="384"/>
      <c r="K48" s="260"/>
    </row>
    <row r="49" spans="2:11" ht="15" customHeight="1">
      <c r="B49" s="263"/>
      <c r="C49" s="264"/>
      <c r="D49" s="384" t="s">
        <v>2371</v>
      </c>
      <c r="E49" s="384"/>
      <c r="F49" s="384"/>
      <c r="G49" s="384"/>
      <c r="H49" s="384"/>
      <c r="I49" s="384"/>
      <c r="J49" s="384"/>
      <c r="K49" s="260"/>
    </row>
    <row r="50" spans="2:11" ht="25.5" customHeight="1">
      <c r="B50" s="259"/>
      <c r="C50" s="385" t="s">
        <v>2372</v>
      </c>
      <c r="D50" s="385"/>
      <c r="E50" s="385"/>
      <c r="F50" s="385"/>
      <c r="G50" s="385"/>
      <c r="H50" s="385"/>
      <c r="I50" s="385"/>
      <c r="J50" s="385"/>
      <c r="K50" s="260"/>
    </row>
    <row r="51" spans="2:11" ht="5.25" customHeight="1">
      <c r="B51" s="259"/>
      <c r="C51" s="261"/>
      <c r="D51" s="261"/>
      <c r="E51" s="261"/>
      <c r="F51" s="261"/>
      <c r="G51" s="261"/>
      <c r="H51" s="261"/>
      <c r="I51" s="261"/>
      <c r="J51" s="261"/>
      <c r="K51" s="260"/>
    </row>
    <row r="52" spans="2:11" ht="15" customHeight="1">
      <c r="B52" s="259"/>
      <c r="C52" s="384" t="s">
        <v>2373</v>
      </c>
      <c r="D52" s="384"/>
      <c r="E52" s="384"/>
      <c r="F52" s="384"/>
      <c r="G52" s="384"/>
      <c r="H52" s="384"/>
      <c r="I52" s="384"/>
      <c r="J52" s="384"/>
      <c r="K52" s="260"/>
    </row>
    <row r="53" spans="2:11" ht="15" customHeight="1">
      <c r="B53" s="259"/>
      <c r="C53" s="384" t="s">
        <v>2374</v>
      </c>
      <c r="D53" s="384"/>
      <c r="E53" s="384"/>
      <c r="F53" s="384"/>
      <c r="G53" s="384"/>
      <c r="H53" s="384"/>
      <c r="I53" s="384"/>
      <c r="J53" s="384"/>
      <c r="K53" s="260"/>
    </row>
    <row r="54" spans="2:11" ht="12.75" customHeight="1">
      <c r="B54" s="259"/>
      <c r="C54" s="262"/>
      <c r="D54" s="262"/>
      <c r="E54" s="262"/>
      <c r="F54" s="262"/>
      <c r="G54" s="262"/>
      <c r="H54" s="262"/>
      <c r="I54" s="262"/>
      <c r="J54" s="262"/>
      <c r="K54" s="260"/>
    </row>
    <row r="55" spans="2:11" ht="15" customHeight="1">
      <c r="B55" s="259"/>
      <c r="C55" s="384" t="s">
        <v>2375</v>
      </c>
      <c r="D55" s="384"/>
      <c r="E55" s="384"/>
      <c r="F55" s="384"/>
      <c r="G55" s="384"/>
      <c r="H55" s="384"/>
      <c r="I55" s="384"/>
      <c r="J55" s="384"/>
      <c r="K55" s="260"/>
    </row>
    <row r="56" spans="2:11" ht="15" customHeight="1">
      <c r="B56" s="259"/>
      <c r="C56" s="264"/>
      <c r="D56" s="384" t="s">
        <v>2376</v>
      </c>
      <c r="E56" s="384"/>
      <c r="F56" s="384"/>
      <c r="G56" s="384"/>
      <c r="H56" s="384"/>
      <c r="I56" s="384"/>
      <c r="J56" s="384"/>
      <c r="K56" s="260"/>
    </row>
    <row r="57" spans="2:11" ht="15" customHeight="1">
      <c r="B57" s="259"/>
      <c r="C57" s="264"/>
      <c r="D57" s="384" t="s">
        <v>2377</v>
      </c>
      <c r="E57" s="384"/>
      <c r="F57" s="384"/>
      <c r="G57" s="384"/>
      <c r="H57" s="384"/>
      <c r="I57" s="384"/>
      <c r="J57" s="384"/>
      <c r="K57" s="260"/>
    </row>
    <row r="58" spans="2:11" ht="15" customHeight="1">
      <c r="B58" s="259"/>
      <c r="C58" s="264"/>
      <c r="D58" s="384" t="s">
        <v>2378</v>
      </c>
      <c r="E58" s="384"/>
      <c r="F58" s="384"/>
      <c r="G58" s="384"/>
      <c r="H58" s="384"/>
      <c r="I58" s="384"/>
      <c r="J58" s="384"/>
      <c r="K58" s="260"/>
    </row>
    <row r="59" spans="2:11" ht="15" customHeight="1">
      <c r="B59" s="259"/>
      <c r="C59" s="264"/>
      <c r="D59" s="384" t="s">
        <v>2379</v>
      </c>
      <c r="E59" s="384"/>
      <c r="F59" s="384"/>
      <c r="G59" s="384"/>
      <c r="H59" s="384"/>
      <c r="I59" s="384"/>
      <c r="J59" s="384"/>
      <c r="K59" s="260"/>
    </row>
    <row r="60" spans="2:11" ht="15" customHeight="1">
      <c r="B60" s="259"/>
      <c r="C60" s="264"/>
      <c r="D60" s="383" t="s">
        <v>2380</v>
      </c>
      <c r="E60" s="383"/>
      <c r="F60" s="383"/>
      <c r="G60" s="383"/>
      <c r="H60" s="383"/>
      <c r="I60" s="383"/>
      <c r="J60" s="383"/>
      <c r="K60" s="260"/>
    </row>
    <row r="61" spans="2:11" ht="15" customHeight="1">
      <c r="B61" s="259"/>
      <c r="C61" s="264"/>
      <c r="D61" s="384" t="s">
        <v>2381</v>
      </c>
      <c r="E61" s="384"/>
      <c r="F61" s="384"/>
      <c r="G61" s="384"/>
      <c r="H61" s="384"/>
      <c r="I61" s="384"/>
      <c r="J61" s="384"/>
      <c r="K61" s="260"/>
    </row>
    <row r="62" spans="2:11" ht="12.75" customHeight="1">
      <c r="B62" s="259"/>
      <c r="C62" s="264"/>
      <c r="D62" s="264"/>
      <c r="E62" s="267"/>
      <c r="F62" s="264"/>
      <c r="G62" s="264"/>
      <c r="H62" s="264"/>
      <c r="I62" s="264"/>
      <c r="J62" s="264"/>
      <c r="K62" s="260"/>
    </row>
    <row r="63" spans="2:11" ht="15" customHeight="1">
      <c r="B63" s="259"/>
      <c r="C63" s="264"/>
      <c r="D63" s="384" t="s">
        <v>2382</v>
      </c>
      <c r="E63" s="384"/>
      <c r="F63" s="384"/>
      <c r="G63" s="384"/>
      <c r="H63" s="384"/>
      <c r="I63" s="384"/>
      <c r="J63" s="384"/>
      <c r="K63" s="260"/>
    </row>
    <row r="64" spans="2:11" ht="15" customHeight="1">
      <c r="B64" s="259"/>
      <c r="C64" s="264"/>
      <c r="D64" s="383" t="s">
        <v>2383</v>
      </c>
      <c r="E64" s="383"/>
      <c r="F64" s="383"/>
      <c r="G64" s="383"/>
      <c r="H64" s="383"/>
      <c r="I64" s="383"/>
      <c r="J64" s="383"/>
      <c r="K64" s="260"/>
    </row>
    <row r="65" spans="2:11" ht="15" customHeight="1">
      <c r="B65" s="259"/>
      <c r="C65" s="264"/>
      <c r="D65" s="384" t="s">
        <v>2384</v>
      </c>
      <c r="E65" s="384"/>
      <c r="F65" s="384"/>
      <c r="G65" s="384"/>
      <c r="H65" s="384"/>
      <c r="I65" s="384"/>
      <c r="J65" s="384"/>
      <c r="K65" s="260"/>
    </row>
    <row r="66" spans="2:11" ht="15" customHeight="1">
      <c r="B66" s="259"/>
      <c r="C66" s="264"/>
      <c r="D66" s="384" t="s">
        <v>2385</v>
      </c>
      <c r="E66" s="384"/>
      <c r="F66" s="384"/>
      <c r="G66" s="384"/>
      <c r="H66" s="384"/>
      <c r="I66" s="384"/>
      <c r="J66" s="384"/>
      <c r="K66" s="260"/>
    </row>
    <row r="67" spans="2:11" ht="15" customHeight="1">
      <c r="B67" s="259"/>
      <c r="C67" s="264"/>
      <c r="D67" s="384" t="s">
        <v>2386</v>
      </c>
      <c r="E67" s="384"/>
      <c r="F67" s="384"/>
      <c r="G67" s="384"/>
      <c r="H67" s="384"/>
      <c r="I67" s="384"/>
      <c r="J67" s="384"/>
      <c r="K67" s="260"/>
    </row>
    <row r="68" spans="2:11" ht="15" customHeight="1">
      <c r="B68" s="259"/>
      <c r="C68" s="264"/>
      <c r="D68" s="384" t="s">
        <v>2387</v>
      </c>
      <c r="E68" s="384"/>
      <c r="F68" s="384"/>
      <c r="G68" s="384"/>
      <c r="H68" s="384"/>
      <c r="I68" s="384"/>
      <c r="J68" s="384"/>
      <c r="K68" s="260"/>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382" t="s">
        <v>133</v>
      </c>
      <c r="D73" s="382"/>
      <c r="E73" s="382"/>
      <c r="F73" s="382"/>
      <c r="G73" s="382"/>
      <c r="H73" s="382"/>
      <c r="I73" s="382"/>
      <c r="J73" s="382"/>
      <c r="K73" s="277"/>
    </row>
    <row r="74" spans="2:11" ht="17.25" customHeight="1">
      <c r="B74" s="276"/>
      <c r="C74" s="278" t="s">
        <v>2388</v>
      </c>
      <c r="D74" s="278"/>
      <c r="E74" s="278"/>
      <c r="F74" s="278" t="s">
        <v>2389</v>
      </c>
      <c r="G74" s="279"/>
      <c r="H74" s="278" t="s">
        <v>154</v>
      </c>
      <c r="I74" s="278" t="s">
        <v>62</v>
      </c>
      <c r="J74" s="278" t="s">
        <v>2390</v>
      </c>
      <c r="K74" s="277"/>
    </row>
    <row r="75" spans="2:11" ht="17.25" customHeight="1">
      <c r="B75" s="276"/>
      <c r="C75" s="280" t="s">
        <v>2391</v>
      </c>
      <c r="D75" s="280"/>
      <c r="E75" s="280"/>
      <c r="F75" s="281" t="s">
        <v>2392</v>
      </c>
      <c r="G75" s="282"/>
      <c r="H75" s="280"/>
      <c r="I75" s="280"/>
      <c r="J75" s="280" t="s">
        <v>2393</v>
      </c>
      <c r="K75" s="277"/>
    </row>
    <row r="76" spans="2:11" ht="5.25" customHeight="1">
      <c r="B76" s="276"/>
      <c r="C76" s="283"/>
      <c r="D76" s="283"/>
      <c r="E76" s="283"/>
      <c r="F76" s="283"/>
      <c r="G76" s="284"/>
      <c r="H76" s="283"/>
      <c r="I76" s="283"/>
      <c r="J76" s="283"/>
      <c r="K76" s="277"/>
    </row>
    <row r="77" spans="2:11" ht="15" customHeight="1">
      <c r="B77" s="276"/>
      <c r="C77" s="266" t="s">
        <v>58</v>
      </c>
      <c r="D77" s="283"/>
      <c r="E77" s="283"/>
      <c r="F77" s="285" t="s">
        <v>2394</v>
      </c>
      <c r="G77" s="284"/>
      <c r="H77" s="266" t="s">
        <v>2395</v>
      </c>
      <c r="I77" s="266" t="s">
        <v>2396</v>
      </c>
      <c r="J77" s="266">
        <v>20</v>
      </c>
      <c r="K77" s="277"/>
    </row>
    <row r="78" spans="2:11" ht="15" customHeight="1">
      <c r="B78" s="276"/>
      <c r="C78" s="266" t="s">
        <v>2397</v>
      </c>
      <c r="D78" s="266"/>
      <c r="E78" s="266"/>
      <c r="F78" s="285" t="s">
        <v>2394</v>
      </c>
      <c r="G78" s="284"/>
      <c r="H78" s="266" t="s">
        <v>2398</v>
      </c>
      <c r="I78" s="266" t="s">
        <v>2396</v>
      </c>
      <c r="J78" s="266">
        <v>120</v>
      </c>
      <c r="K78" s="277"/>
    </row>
    <row r="79" spans="2:11" ht="15" customHeight="1">
      <c r="B79" s="286"/>
      <c r="C79" s="266" t="s">
        <v>2399</v>
      </c>
      <c r="D79" s="266"/>
      <c r="E79" s="266"/>
      <c r="F79" s="285" t="s">
        <v>2400</v>
      </c>
      <c r="G79" s="284"/>
      <c r="H79" s="266" t="s">
        <v>2401</v>
      </c>
      <c r="I79" s="266" t="s">
        <v>2396</v>
      </c>
      <c r="J79" s="266">
        <v>50</v>
      </c>
      <c r="K79" s="277"/>
    </row>
    <row r="80" spans="2:11" ht="15" customHeight="1">
      <c r="B80" s="286"/>
      <c r="C80" s="266" t="s">
        <v>2402</v>
      </c>
      <c r="D80" s="266"/>
      <c r="E80" s="266"/>
      <c r="F80" s="285" t="s">
        <v>2394</v>
      </c>
      <c r="G80" s="284"/>
      <c r="H80" s="266" t="s">
        <v>2403</v>
      </c>
      <c r="I80" s="266" t="s">
        <v>2404</v>
      </c>
      <c r="J80" s="266"/>
      <c r="K80" s="277"/>
    </row>
    <row r="81" spans="2:11" ht="15" customHeight="1">
      <c r="B81" s="286"/>
      <c r="C81" s="287" t="s">
        <v>2405</v>
      </c>
      <c r="D81" s="287"/>
      <c r="E81" s="287"/>
      <c r="F81" s="288" t="s">
        <v>2400</v>
      </c>
      <c r="G81" s="287"/>
      <c r="H81" s="287" t="s">
        <v>2406</v>
      </c>
      <c r="I81" s="287" t="s">
        <v>2396</v>
      </c>
      <c r="J81" s="287">
        <v>15</v>
      </c>
      <c r="K81" s="277"/>
    </row>
    <row r="82" spans="2:11" ht="15" customHeight="1">
      <c r="B82" s="286"/>
      <c r="C82" s="287" t="s">
        <v>2407</v>
      </c>
      <c r="D82" s="287"/>
      <c r="E82" s="287"/>
      <c r="F82" s="288" t="s">
        <v>2400</v>
      </c>
      <c r="G82" s="287"/>
      <c r="H82" s="287" t="s">
        <v>2408</v>
      </c>
      <c r="I82" s="287" t="s">
        <v>2396</v>
      </c>
      <c r="J82" s="287">
        <v>15</v>
      </c>
      <c r="K82" s="277"/>
    </row>
    <row r="83" spans="2:11" ht="15" customHeight="1">
      <c r="B83" s="286"/>
      <c r="C83" s="287" t="s">
        <v>2409</v>
      </c>
      <c r="D83" s="287"/>
      <c r="E83" s="287"/>
      <c r="F83" s="288" t="s">
        <v>2400</v>
      </c>
      <c r="G83" s="287"/>
      <c r="H83" s="287" t="s">
        <v>2410</v>
      </c>
      <c r="I83" s="287" t="s">
        <v>2396</v>
      </c>
      <c r="J83" s="287">
        <v>20</v>
      </c>
      <c r="K83" s="277"/>
    </row>
    <row r="84" spans="2:11" ht="15" customHeight="1">
      <c r="B84" s="286"/>
      <c r="C84" s="287" t="s">
        <v>2411</v>
      </c>
      <c r="D84" s="287"/>
      <c r="E84" s="287"/>
      <c r="F84" s="288" t="s">
        <v>2400</v>
      </c>
      <c r="G84" s="287"/>
      <c r="H84" s="287" t="s">
        <v>2412</v>
      </c>
      <c r="I84" s="287" t="s">
        <v>2396</v>
      </c>
      <c r="J84" s="287">
        <v>20</v>
      </c>
      <c r="K84" s="277"/>
    </row>
    <row r="85" spans="2:11" ht="15" customHeight="1">
      <c r="B85" s="286"/>
      <c r="C85" s="266" t="s">
        <v>2413</v>
      </c>
      <c r="D85" s="266"/>
      <c r="E85" s="266"/>
      <c r="F85" s="285" t="s">
        <v>2400</v>
      </c>
      <c r="G85" s="284"/>
      <c r="H85" s="266" t="s">
        <v>2414</v>
      </c>
      <c r="I85" s="266" t="s">
        <v>2396</v>
      </c>
      <c r="J85" s="266">
        <v>50</v>
      </c>
      <c r="K85" s="277"/>
    </row>
    <row r="86" spans="2:11" ht="15" customHeight="1">
      <c r="B86" s="286"/>
      <c r="C86" s="266" t="s">
        <v>2415</v>
      </c>
      <c r="D86" s="266"/>
      <c r="E86" s="266"/>
      <c r="F86" s="285" t="s">
        <v>2400</v>
      </c>
      <c r="G86" s="284"/>
      <c r="H86" s="266" t="s">
        <v>2416</v>
      </c>
      <c r="I86" s="266" t="s">
        <v>2396</v>
      </c>
      <c r="J86" s="266">
        <v>20</v>
      </c>
      <c r="K86" s="277"/>
    </row>
    <row r="87" spans="2:11" ht="15" customHeight="1">
      <c r="B87" s="286"/>
      <c r="C87" s="266" t="s">
        <v>2417</v>
      </c>
      <c r="D87" s="266"/>
      <c r="E87" s="266"/>
      <c r="F87" s="285" t="s">
        <v>2400</v>
      </c>
      <c r="G87" s="284"/>
      <c r="H87" s="266" t="s">
        <v>2418</v>
      </c>
      <c r="I87" s="266" t="s">
        <v>2396</v>
      </c>
      <c r="J87" s="266">
        <v>20</v>
      </c>
      <c r="K87" s="277"/>
    </row>
    <row r="88" spans="2:11" ht="15" customHeight="1">
      <c r="B88" s="286"/>
      <c r="C88" s="266" t="s">
        <v>2419</v>
      </c>
      <c r="D88" s="266"/>
      <c r="E88" s="266"/>
      <c r="F88" s="285" t="s">
        <v>2400</v>
      </c>
      <c r="G88" s="284"/>
      <c r="H88" s="266" t="s">
        <v>2420</v>
      </c>
      <c r="I88" s="266" t="s">
        <v>2396</v>
      </c>
      <c r="J88" s="266">
        <v>50</v>
      </c>
      <c r="K88" s="277"/>
    </row>
    <row r="89" spans="2:11" ht="15" customHeight="1">
      <c r="B89" s="286"/>
      <c r="C89" s="266" t="s">
        <v>2421</v>
      </c>
      <c r="D89" s="266"/>
      <c r="E89" s="266"/>
      <c r="F89" s="285" t="s">
        <v>2400</v>
      </c>
      <c r="G89" s="284"/>
      <c r="H89" s="266" t="s">
        <v>2421</v>
      </c>
      <c r="I89" s="266" t="s">
        <v>2396</v>
      </c>
      <c r="J89" s="266">
        <v>50</v>
      </c>
      <c r="K89" s="277"/>
    </row>
    <row r="90" spans="2:11" ht="15" customHeight="1">
      <c r="B90" s="286"/>
      <c r="C90" s="266" t="s">
        <v>159</v>
      </c>
      <c r="D90" s="266"/>
      <c r="E90" s="266"/>
      <c r="F90" s="285" t="s">
        <v>2400</v>
      </c>
      <c r="G90" s="284"/>
      <c r="H90" s="266" t="s">
        <v>2422</v>
      </c>
      <c r="I90" s="266" t="s">
        <v>2396</v>
      </c>
      <c r="J90" s="266">
        <v>255</v>
      </c>
      <c r="K90" s="277"/>
    </row>
    <row r="91" spans="2:11" ht="15" customHeight="1">
      <c r="B91" s="286"/>
      <c r="C91" s="266" t="s">
        <v>2423</v>
      </c>
      <c r="D91" s="266"/>
      <c r="E91" s="266"/>
      <c r="F91" s="285" t="s">
        <v>2394</v>
      </c>
      <c r="G91" s="284"/>
      <c r="H91" s="266" t="s">
        <v>2424</v>
      </c>
      <c r="I91" s="266" t="s">
        <v>2425</v>
      </c>
      <c r="J91" s="266"/>
      <c r="K91" s="277"/>
    </row>
    <row r="92" spans="2:11" ht="15" customHeight="1">
      <c r="B92" s="286"/>
      <c r="C92" s="266" t="s">
        <v>2426</v>
      </c>
      <c r="D92" s="266"/>
      <c r="E92" s="266"/>
      <c r="F92" s="285" t="s">
        <v>2394</v>
      </c>
      <c r="G92" s="284"/>
      <c r="H92" s="266" t="s">
        <v>2427</v>
      </c>
      <c r="I92" s="266" t="s">
        <v>2428</v>
      </c>
      <c r="J92" s="266"/>
      <c r="K92" s="277"/>
    </row>
    <row r="93" spans="2:11" ht="15" customHeight="1">
      <c r="B93" s="286"/>
      <c r="C93" s="266" t="s">
        <v>2429</v>
      </c>
      <c r="D93" s="266"/>
      <c r="E93" s="266"/>
      <c r="F93" s="285" t="s">
        <v>2394</v>
      </c>
      <c r="G93" s="284"/>
      <c r="H93" s="266" t="s">
        <v>2429</v>
      </c>
      <c r="I93" s="266" t="s">
        <v>2428</v>
      </c>
      <c r="J93" s="266"/>
      <c r="K93" s="277"/>
    </row>
    <row r="94" spans="2:11" ht="15" customHeight="1">
      <c r="B94" s="286"/>
      <c r="C94" s="266" t="s">
        <v>43</v>
      </c>
      <c r="D94" s="266"/>
      <c r="E94" s="266"/>
      <c r="F94" s="285" t="s">
        <v>2394</v>
      </c>
      <c r="G94" s="284"/>
      <c r="H94" s="266" t="s">
        <v>2430</v>
      </c>
      <c r="I94" s="266" t="s">
        <v>2428</v>
      </c>
      <c r="J94" s="266"/>
      <c r="K94" s="277"/>
    </row>
    <row r="95" spans="2:11" ht="15" customHeight="1">
      <c r="B95" s="286"/>
      <c r="C95" s="266" t="s">
        <v>53</v>
      </c>
      <c r="D95" s="266"/>
      <c r="E95" s="266"/>
      <c r="F95" s="285" t="s">
        <v>2394</v>
      </c>
      <c r="G95" s="284"/>
      <c r="H95" s="266" t="s">
        <v>2431</v>
      </c>
      <c r="I95" s="266" t="s">
        <v>2428</v>
      </c>
      <c r="J95" s="266"/>
      <c r="K95" s="277"/>
    </row>
    <row r="96" spans="2:11" ht="15" customHeight="1">
      <c r="B96" s="289"/>
      <c r="C96" s="290"/>
      <c r="D96" s="290"/>
      <c r="E96" s="290"/>
      <c r="F96" s="290"/>
      <c r="G96" s="290"/>
      <c r="H96" s="290"/>
      <c r="I96" s="290"/>
      <c r="J96" s="290"/>
      <c r="K96" s="291"/>
    </row>
    <row r="97" spans="2:11" ht="18.75" customHeight="1">
      <c r="B97" s="292"/>
      <c r="C97" s="293"/>
      <c r="D97" s="293"/>
      <c r="E97" s="293"/>
      <c r="F97" s="293"/>
      <c r="G97" s="293"/>
      <c r="H97" s="293"/>
      <c r="I97" s="293"/>
      <c r="J97" s="293"/>
      <c r="K97" s="292"/>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382" t="s">
        <v>2432</v>
      </c>
      <c r="D100" s="382"/>
      <c r="E100" s="382"/>
      <c r="F100" s="382"/>
      <c r="G100" s="382"/>
      <c r="H100" s="382"/>
      <c r="I100" s="382"/>
      <c r="J100" s="382"/>
      <c r="K100" s="277"/>
    </row>
    <row r="101" spans="2:11" ht="17.25" customHeight="1">
      <c r="B101" s="276"/>
      <c r="C101" s="278" t="s">
        <v>2388</v>
      </c>
      <c r="D101" s="278"/>
      <c r="E101" s="278"/>
      <c r="F101" s="278" t="s">
        <v>2389</v>
      </c>
      <c r="G101" s="279"/>
      <c r="H101" s="278" t="s">
        <v>154</v>
      </c>
      <c r="I101" s="278" t="s">
        <v>62</v>
      </c>
      <c r="J101" s="278" t="s">
        <v>2390</v>
      </c>
      <c r="K101" s="277"/>
    </row>
    <row r="102" spans="2:11" ht="17.25" customHeight="1">
      <c r="B102" s="276"/>
      <c r="C102" s="280" t="s">
        <v>2391</v>
      </c>
      <c r="D102" s="280"/>
      <c r="E102" s="280"/>
      <c r="F102" s="281" t="s">
        <v>2392</v>
      </c>
      <c r="G102" s="282"/>
      <c r="H102" s="280"/>
      <c r="I102" s="280"/>
      <c r="J102" s="280" t="s">
        <v>2393</v>
      </c>
      <c r="K102" s="277"/>
    </row>
    <row r="103" spans="2:11" ht="5.25" customHeight="1">
      <c r="B103" s="276"/>
      <c r="C103" s="278"/>
      <c r="D103" s="278"/>
      <c r="E103" s="278"/>
      <c r="F103" s="278"/>
      <c r="G103" s="294"/>
      <c r="H103" s="278"/>
      <c r="I103" s="278"/>
      <c r="J103" s="278"/>
      <c r="K103" s="277"/>
    </row>
    <row r="104" spans="2:11" ht="15" customHeight="1">
      <c r="B104" s="276"/>
      <c r="C104" s="266" t="s">
        <v>58</v>
      </c>
      <c r="D104" s="283"/>
      <c r="E104" s="283"/>
      <c r="F104" s="285" t="s">
        <v>2394</v>
      </c>
      <c r="G104" s="294"/>
      <c r="H104" s="266" t="s">
        <v>2433</v>
      </c>
      <c r="I104" s="266" t="s">
        <v>2396</v>
      </c>
      <c r="J104" s="266">
        <v>20</v>
      </c>
      <c r="K104" s="277"/>
    </row>
    <row r="105" spans="2:11" ht="15" customHeight="1">
      <c r="B105" s="276"/>
      <c r="C105" s="266" t="s">
        <v>2397</v>
      </c>
      <c r="D105" s="266"/>
      <c r="E105" s="266"/>
      <c r="F105" s="285" t="s">
        <v>2394</v>
      </c>
      <c r="G105" s="266"/>
      <c r="H105" s="266" t="s">
        <v>2433</v>
      </c>
      <c r="I105" s="266" t="s">
        <v>2396</v>
      </c>
      <c r="J105" s="266">
        <v>120</v>
      </c>
      <c r="K105" s="277"/>
    </row>
    <row r="106" spans="2:11" ht="15" customHeight="1">
      <c r="B106" s="286"/>
      <c r="C106" s="266" t="s">
        <v>2399</v>
      </c>
      <c r="D106" s="266"/>
      <c r="E106" s="266"/>
      <c r="F106" s="285" t="s">
        <v>2400</v>
      </c>
      <c r="G106" s="266"/>
      <c r="H106" s="266" t="s">
        <v>2433</v>
      </c>
      <c r="I106" s="266" t="s">
        <v>2396</v>
      </c>
      <c r="J106" s="266">
        <v>50</v>
      </c>
      <c r="K106" s="277"/>
    </row>
    <row r="107" spans="2:11" ht="15" customHeight="1">
      <c r="B107" s="286"/>
      <c r="C107" s="266" t="s">
        <v>2402</v>
      </c>
      <c r="D107" s="266"/>
      <c r="E107" s="266"/>
      <c r="F107" s="285" t="s">
        <v>2394</v>
      </c>
      <c r="G107" s="266"/>
      <c r="H107" s="266" t="s">
        <v>2433</v>
      </c>
      <c r="I107" s="266" t="s">
        <v>2404</v>
      </c>
      <c r="J107" s="266"/>
      <c r="K107" s="277"/>
    </row>
    <row r="108" spans="2:11" ht="15" customHeight="1">
      <c r="B108" s="286"/>
      <c r="C108" s="266" t="s">
        <v>2413</v>
      </c>
      <c r="D108" s="266"/>
      <c r="E108" s="266"/>
      <c r="F108" s="285" t="s">
        <v>2400</v>
      </c>
      <c r="G108" s="266"/>
      <c r="H108" s="266" t="s">
        <v>2433</v>
      </c>
      <c r="I108" s="266" t="s">
        <v>2396</v>
      </c>
      <c r="J108" s="266">
        <v>50</v>
      </c>
      <c r="K108" s="277"/>
    </row>
    <row r="109" spans="2:11" ht="15" customHeight="1">
      <c r="B109" s="286"/>
      <c r="C109" s="266" t="s">
        <v>2421</v>
      </c>
      <c r="D109" s="266"/>
      <c r="E109" s="266"/>
      <c r="F109" s="285" t="s">
        <v>2400</v>
      </c>
      <c r="G109" s="266"/>
      <c r="H109" s="266" t="s">
        <v>2433</v>
      </c>
      <c r="I109" s="266" t="s">
        <v>2396</v>
      </c>
      <c r="J109" s="266">
        <v>50</v>
      </c>
      <c r="K109" s="277"/>
    </row>
    <row r="110" spans="2:11" ht="15" customHeight="1">
      <c r="B110" s="286"/>
      <c r="C110" s="266" t="s">
        <v>2419</v>
      </c>
      <c r="D110" s="266"/>
      <c r="E110" s="266"/>
      <c r="F110" s="285" t="s">
        <v>2400</v>
      </c>
      <c r="G110" s="266"/>
      <c r="H110" s="266" t="s">
        <v>2433</v>
      </c>
      <c r="I110" s="266" t="s">
        <v>2396</v>
      </c>
      <c r="J110" s="266">
        <v>50</v>
      </c>
      <c r="K110" s="277"/>
    </row>
    <row r="111" spans="2:11" ht="15" customHeight="1">
      <c r="B111" s="286"/>
      <c r="C111" s="266" t="s">
        <v>58</v>
      </c>
      <c r="D111" s="266"/>
      <c r="E111" s="266"/>
      <c r="F111" s="285" t="s">
        <v>2394</v>
      </c>
      <c r="G111" s="266"/>
      <c r="H111" s="266" t="s">
        <v>2434</v>
      </c>
      <c r="I111" s="266" t="s">
        <v>2396</v>
      </c>
      <c r="J111" s="266">
        <v>20</v>
      </c>
      <c r="K111" s="277"/>
    </row>
    <row r="112" spans="2:11" ht="15" customHeight="1">
      <c r="B112" s="286"/>
      <c r="C112" s="266" t="s">
        <v>2435</v>
      </c>
      <c r="D112" s="266"/>
      <c r="E112" s="266"/>
      <c r="F112" s="285" t="s">
        <v>2394</v>
      </c>
      <c r="G112" s="266"/>
      <c r="H112" s="266" t="s">
        <v>2436</v>
      </c>
      <c r="I112" s="266" t="s">
        <v>2396</v>
      </c>
      <c r="J112" s="266">
        <v>120</v>
      </c>
      <c r="K112" s="277"/>
    </row>
    <row r="113" spans="2:11" ht="15" customHeight="1">
      <c r="B113" s="286"/>
      <c r="C113" s="266" t="s">
        <v>43</v>
      </c>
      <c r="D113" s="266"/>
      <c r="E113" s="266"/>
      <c r="F113" s="285" t="s">
        <v>2394</v>
      </c>
      <c r="G113" s="266"/>
      <c r="H113" s="266" t="s">
        <v>2437</v>
      </c>
      <c r="I113" s="266" t="s">
        <v>2428</v>
      </c>
      <c r="J113" s="266"/>
      <c r="K113" s="277"/>
    </row>
    <row r="114" spans="2:11" ht="15" customHeight="1">
      <c r="B114" s="286"/>
      <c r="C114" s="266" t="s">
        <v>53</v>
      </c>
      <c r="D114" s="266"/>
      <c r="E114" s="266"/>
      <c r="F114" s="285" t="s">
        <v>2394</v>
      </c>
      <c r="G114" s="266"/>
      <c r="H114" s="266" t="s">
        <v>2438</v>
      </c>
      <c r="I114" s="266" t="s">
        <v>2428</v>
      </c>
      <c r="J114" s="266"/>
      <c r="K114" s="277"/>
    </row>
    <row r="115" spans="2:11" ht="15" customHeight="1">
      <c r="B115" s="286"/>
      <c r="C115" s="266" t="s">
        <v>62</v>
      </c>
      <c r="D115" s="266"/>
      <c r="E115" s="266"/>
      <c r="F115" s="285" t="s">
        <v>2394</v>
      </c>
      <c r="G115" s="266"/>
      <c r="H115" s="266" t="s">
        <v>2439</v>
      </c>
      <c r="I115" s="266" t="s">
        <v>2440</v>
      </c>
      <c r="J115" s="266"/>
      <c r="K115" s="277"/>
    </row>
    <row r="116" spans="2:11" ht="15" customHeight="1">
      <c r="B116" s="289"/>
      <c r="C116" s="295"/>
      <c r="D116" s="295"/>
      <c r="E116" s="295"/>
      <c r="F116" s="295"/>
      <c r="G116" s="295"/>
      <c r="H116" s="295"/>
      <c r="I116" s="295"/>
      <c r="J116" s="295"/>
      <c r="K116" s="291"/>
    </row>
    <row r="117" spans="2:11" ht="18.75" customHeight="1">
      <c r="B117" s="296"/>
      <c r="C117" s="262"/>
      <c r="D117" s="262"/>
      <c r="E117" s="262"/>
      <c r="F117" s="297"/>
      <c r="G117" s="262"/>
      <c r="H117" s="262"/>
      <c r="I117" s="262"/>
      <c r="J117" s="262"/>
      <c r="K117" s="296"/>
    </row>
    <row r="118" spans="2:11" ht="18.75" customHeight="1">
      <c r="B118" s="272"/>
      <c r="C118" s="272"/>
      <c r="D118" s="272"/>
      <c r="E118" s="272"/>
      <c r="F118" s="272"/>
      <c r="G118" s="272"/>
      <c r="H118" s="272"/>
      <c r="I118" s="272"/>
      <c r="J118" s="272"/>
      <c r="K118" s="272"/>
    </row>
    <row r="119" spans="2:11" ht="7.5" customHeight="1">
      <c r="B119" s="298"/>
      <c r="C119" s="299"/>
      <c r="D119" s="299"/>
      <c r="E119" s="299"/>
      <c r="F119" s="299"/>
      <c r="G119" s="299"/>
      <c r="H119" s="299"/>
      <c r="I119" s="299"/>
      <c r="J119" s="299"/>
      <c r="K119" s="300"/>
    </row>
    <row r="120" spans="2:11" ht="45" customHeight="1">
      <c r="B120" s="301"/>
      <c r="C120" s="381" t="s">
        <v>2441</v>
      </c>
      <c r="D120" s="381"/>
      <c r="E120" s="381"/>
      <c r="F120" s="381"/>
      <c r="G120" s="381"/>
      <c r="H120" s="381"/>
      <c r="I120" s="381"/>
      <c r="J120" s="381"/>
      <c r="K120" s="302"/>
    </row>
    <row r="121" spans="2:11" ht="17.25" customHeight="1">
      <c r="B121" s="303"/>
      <c r="C121" s="278" t="s">
        <v>2388</v>
      </c>
      <c r="D121" s="278"/>
      <c r="E121" s="278"/>
      <c r="F121" s="278" t="s">
        <v>2389</v>
      </c>
      <c r="G121" s="279"/>
      <c r="H121" s="278" t="s">
        <v>154</v>
      </c>
      <c r="I121" s="278" t="s">
        <v>62</v>
      </c>
      <c r="J121" s="278" t="s">
        <v>2390</v>
      </c>
      <c r="K121" s="304"/>
    </row>
    <row r="122" spans="2:11" ht="17.25" customHeight="1">
      <c r="B122" s="303"/>
      <c r="C122" s="280" t="s">
        <v>2391</v>
      </c>
      <c r="D122" s="280"/>
      <c r="E122" s="280"/>
      <c r="F122" s="281" t="s">
        <v>2392</v>
      </c>
      <c r="G122" s="282"/>
      <c r="H122" s="280"/>
      <c r="I122" s="280"/>
      <c r="J122" s="280" t="s">
        <v>2393</v>
      </c>
      <c r="K122" s="304"/>
    </row>
    <row r="123" spans="2:11" ht="5.25" customHeight="1">
      <c r="B123" s="305"/>
      <c r="C123" s="283"/>
      <c r="D123" s="283"/>
      <c r="E123" s="283"/>
      <c r="F123" s="283"/>
      <c r="G123" s="266"/>
      <c r="H123" s="283"/>
      <c r="I123" s="283"/>
      <c r="J123" s="283"/>
      <c r="K123" s="306"/>
    </row>
    <row r="124" spans="2:11" ht="15" customHeight="1">
      <c r="B124" s="305"/>
      <c r="C124" s="266" t="s">
        <v>2397</v>
      </c>
      <c r="D124" s="283"/>
      <c r="E124" s="283"/>
      <c r="F124" s="285" t="s">
        <v>2394</v>
      </c>
      <c r="G124" s="266"/>
      <c r="H124" s="266" t="s">
        <v>2433</v>
      </c>
      <c r="I124" s="266" t="s">
        <v>2396</v>
      </c>
      <c r="J124" s="266">
        <v>120</v>
      </c>
      <c r="K124" s="307"/>
    </row>
    <row r="125" spans="2:11" ht="15" customHeight="1">
      <c r="B125" s="305"/>
      <c r="C125" s="266" t="s">
        <v>2442</v>
      </c>
      <c r="D125" s="266"/>
      <c r="E125" s="266"/>
      <c r="F125" s="285" t="s">
        <v>2394</v>
      </c>
      <c r="G125" s="266"/>
      <c r="H125" s="266" t="s">
        <v>2443</v>
      </c>
      <c r="I125" s="266" t="s">
        <v>2396</v>
      </c>
      <c r="J125" s="266" t="s">
        <v>2444</v>
      </c>
      <c r="K125" s="307"/>
    </row>
    <row r="126" spans="2:11" ht="15" customHeight="1">
      <c r="B126" s="305"/>
      <c r="C126" s="266" t="s">
        <v>2343</v>
      </c>
      <c r="D126" s="266"/>
      <c r="E126" s="266"/>
      <c r="F126" s="285" t="s">
        <v>2394</v>
      </c>
      <c r="G126" s="266"/>
      <c r="H126" s="266" t="s">
        <v>2445</v>
      </c>
      <c r="I126" s="266" t="s">
        <v>2396</v>
      </c>
      <c r="J126" s="266" t="s">
        <v>2444</v>
      </c>
      <c r="K126" s="307"/>
    </row>
    <row r="127" spans="2:11" ht="15" customHeight="1">
      <c r="B127" s="305"/>
      <c r="C127" s="266" t="s">
        <v>2405</v>
      </c>
      <c r="D127" s="266"/>
      <c r="E127" s="266"/>
      <c r="F127" s="285" t="s">
        <v>2400</v>
      </c>
      <c r="G127" s="266"/>
      <c r="H127" s="266" t="s">
        <v>2406</v>
      </c>
      <c r="I127" s="266" t="s">
        <v>2396</v>
      </c>
      <c r="J127" s="266">
        <v>15</v>
      </c>
      <c r="K127" s="307"/>
    </row>
    <row r="128" spans="2:11" ht="15" customHeight="1">
      <c r="B128" s="305"/>
      <c r="C128" s="287" t="s">
        <v>2407</v>
      </c>
      <c r="D128" s="287"/>
      <c r="E128" s="287"/>
      <c r="F128" s="288" t="s">
        <v>2400</v>
      </c>
      <c r="G128" s="287"/>
      <c r="H128" s="287" t="s">
        <v>2408</v>
      </c>
      <c r="I128" s="287" t="s">
        <v>2396</v>
      </c>
      <c r="J128" s="287">
        <v>15</v>
      </c>
      <c r="K128" s="307"/>
    </row>
    <row r="129" spans="2:11" ht="15" customHeight="1">
      <c r="B129" s="305"/>
      <c r="C129" s="287" t="s">
        <v>2409</v>
      </c>
      <c r="D129" s="287"/>
      <c r="E129" s="287"/>
      <c r="F129" s="288" t="s">
        <v>2400</v>
      </c>
      <c r="G129" s="287"/>
      <c r="H129" s="287" t="s">
        <v>2410</v>
      </c>
      <c r="I129" s="287" t="s">
        <v>2396</v>
      </c>
      <c r="J129" s="287">
        <v>20</v>
      </c>
      <c r="K129" s="307"/>
    </row>
    <row r="130" spans="2:11" ht="15" customHeight="1">
      <c r="B130" s="305"/>
      <c r="C130" s="287" t="s">
        <v>2411</v>
      </c>
      <c r="D130" s="287"/>
      <c r="E130" s="287"/>
      <c r="F130" s="288" t="s">
        <v>2400</v>
      </c>
      <c r="G130" s="287"/>
      <c r="H130" s="287" t="s">
        <v>2412</v>
      </c>
      <c r="I130" s="287" t="s">
        <v>2396</v>
      </c>
      <c r="J130" s="287">
        <v>20</v>
      </c>
      <c r="K130" s="307"/>
    </row>
    <row r="131" spans="2:11" ht="15" customHeight="1">
      <c r="B131" s="305"/>
      <c r="C131" s="266" t="s">
        <v>2399</v>
      </c>
      <c r="D131" s="266"/>
      <c r="E131" s="266"/>
      <c r="F131" s="285" t="s">
        <v>2400</v>
      </c>
      <c r="G131" s="266"/>
      <c r="H131" s="266" t="s">
        <v>2433</v>
      </c>
      <c r="I131" s="266" t="s">
        <v>2396</v>
      </c>
      <c r="J131" s="266">
        <v>50</v>
      </c>
      <c r="K131" s="307"/>
    </row>
    <row r="132" spans="2:11" ht="15" customHeight="1">
      <c r="B132" s="305"/>
      <c r="C132" s="266" t="s">
        <v>2413</v>
      </c>
      <c r="D132" s="266"/>
      <c r="E132" s="266"/>
      <c r="F132" s="285" t="s">
        <v>2400</v>
      </c>
      <c r="G132" s="266"/>
      <c r="H132" s="266" t="s">
        <v>2433</v>
      </c>
      <c r="I132" s="266" t="s">
        <v>2396</v>
      </c>
      <c r="J132" s="266">
        <v>50</v>
      </c>
      <c r="K132" s="307"/>
    </row>
    <row r="133" spans="2:11" ht="15" customHeight="1">
      <c r="B133" s="305"/>
      <c r="C133" s="266" t="s">
        <v>2419</v>
      </c>
      <c r="D133" s="266"/>
      <c r="E133" s="266"/>
      <c r="F133" s="285" t="s">
        <v>2400</v>
      </c>
      <c r="G133" s="266"/>
      <c r="H133" s="266" t="s">
        <v>2433</v>
      </c>
      <c r="I133" s="266" t="s">
        <v>2396</v>
      </c>
      <c r="J133" s="266">
        <v>50</v>
      </c>
      <c r="K133" s="307"/>
    </row>
    <row r="134" spans="2:11" ht="15" customHeight="1">
      <c r="B134" s="305"/>
      <c r="C134" s="266" t="s">
        <v>2421</v>
      </c>
      <c r="D134" s="266"/>
      <c r="E134" s="266"/>
      <c r="F134" s="285" t="s">
        <v>2400</v>
      </c>
      <c r="G134" s="266"/>
      <c r="H134" s="266" t="s">
        <v>2433</v>
      </c>
      <c r="I134" s="266" t="s">
        <v>2396</v>
      </c>
      <c r="J134" s="266">
        <v>50</v>
      </c>
      <c r="K134" s="307"/>
    </row>
    <row r="135" spans="2:11" ht="15" customHeight="1">
      <c r="B135" s="305"/>
      <c r="C135" s="266" t="s">
        <v>159</v>
      </c>
      <c r="D135" s="266"/>
      <c r="E135" s="266"/>
      <c r="F135" s="285" t="s">
        <v>2400</v>
      </c>
      <c r="G135" s="266"/>
      <c r="H135" s="266" t="s">
        <v>2446</v>
      </c>
      <c r="I135" s="266" t="s">
        <v>2396</v>
      </c>
      <c r="J135" s="266">
        <v>255</v>
      </c>
      <c r="K135" s="307"/>
    </row>
    <row r="136" spans="2:11" ht="15" customHeight="1">
      <c r="B136" s="305"/>
      <c r="C136" s="266" t="s">
        <v>2423</v>
      </c>
      <c r="D136" s="266"/>
      <c r="E136" s="266"/>
      <c r="F136" s="285" t="s">
        <v>2394</v>
      </c>
      <c r="G136" s="266"/>
      <c r="H136" s="266" t="s">
        <v>2447</v>
      </c>
      <c r="I136" s="266" t="s">
        <v>2425</v>
      </c>
      <c r="J136" s="266"/>
      <c r="K136" s="307"/>
    </row>
    <row r="137" spans="2:11" ht="15" customHeight="1">
      <c r="B137" s="305"/>
      <c r="C137" s="266" t="s">
        <v>2426</v>
      </c>
      <c r="D137" s="266"/>
      <c r="E137" s="266"/>
      <c r="F137" s="285" t="s">
        <v>2394</v>
      </c>
      <c r="G137" s="266"/>
      <c r="H137" s="266" t="s">
        <v>2448</v>
      </c>
      <c r="I137" s="266" t="s">
        <v>2428</v>
      </c>
      <c r="J137" s="266"/>
      <c r="K137" s="307"/>
    </row>
    <row r="138" spans="2:11" ht="15" customHeight="1">
      <c r="B138" s="305"/>
      <c r="C138" s="266" t="s">
        <v>2429</v>
      </c>
      <c r="D138" s="266"/>
      <c r="E138" s="266"/>
      <c r="F138" s="285" t="s">
        <v>2394</v>
      </c>
      <c r="G138" s="266"/>
      <c r="H138" s="266" t="s">
        <v>2429</v>
      </c>
      <c r="I138" s="266" t="s">
        <v>2428</v>
      </c>
      <c r="J138" s="266"/>
      <c r="K138" s="307"/>
    </row>
    <row r="139" spans="2:11" ht="15" customHeight="1">
      <c r="B139" s="305"/>
      <c r="C139" s="266" t="s">
        <v>43</v>
      </c>
      <c r="D139" s="266"/>
      <c r="E139" s="266"/>
      <c r="F139" s="285" t="s">
        <v>2394</v>
      </c>
      <c r="G139" s="266"/>
      <c r="H139" s="266" t="s">
        <v>2449</v>
      </c>
      <c r="I139" s="266" t="s">
        <v>2428</v>
      </c>
      <c r="J139" s="266"/>
      <c r="K139" s="307"/>
    </row>
    <row r="140" spans="2:11" ht="15" customHeight="1">
      <c r="B140" s="305"/>
      <c r="C140" s="266" t="s">
        <v>2450</v>
      </c>
      <c r="D140" s="266"/>
      <c r="E140" s="266"/>
      <c r="F140" s="285" t="s">
        <v>2394</v>
      </c>
      <c r="G140" s="266"/>
      <c r="H140" s="266" t="s">
        <v>2451</v>
      </c>
      <c r="I140" s="266" t="s">
        <v>2428</v>
      </c>
      <c r="J140" s="266"/>
      <c r="K140" s="307"/>
    </row>
    <row r="141" spans="2:11" ht="15" customHeight="1">
      <c r="B141" s="308"/>
      <c r="C141" s="309"/>
      <c r="D141" s="309"/>
      <c r="E141" s="309"/>
      <c r="F141" s="309"/>
      <c r="G141" s="309"/>
      <c r="H141" s="309"/>
      <c r="I141" s="309"/>
      <c r="J141" s="309"/>
      <c r="K141" s="310"/>
    </row>
    <row r="142" spans="2:11" ht="18.75" customHeight="1">
      <c r="B142" s="262"/>
      <c r="C142" s="262"/>
      <c r="D142" s="262"/>
      <c r="E142" s="262"/>
      <c r="F142" s="297"/>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382" t="s">
        <v>2452</v>
      </c>
      <c r="D145" s="382"/>
      <c r="E145" s="382"/>
      <c r="F145" s="382"/>
      <c r="G145" s="382"/>
      <c r="H145" s="382"/>
      <c r="I145" s="382"/>
      <c r="J145" s="382"/>
      <c r="K145" s="277"/>
    </row>
    <row r="146" spans="2:11" ht="17.25" customHeight="1">
      <c r="B146" s="276"/>
      <c r="C146" s="278" t="s">
        <v>2388</v>
      </c>
      <c r="D146" s="278"/>
      <c r="E146" s="278"/>
      <c r="F146" s="278" t="s">
        <v>2389</v>
      </c>
      <c r="G146" s="279"/>
      <c r="H146" s="278" t="s">
        <v>154</v>
      </c>
      <c r="I146" s="278" t="s">
        <v>62</v>
      </c>
      <c r="J146" s="278" t="s">
        <v>2390</v>
      </c>
      <c r="K146" s="277"/>
    </row>
    <row r="147" spans="2:11" ht="17.25" customHeight="1">
      <c r="B147" s="276"/>
      <c r="C147" s="280" t="s">
        <v>2391</v>
      </c>
      <c r="D147" s="280"/>
      <c r="E147" s="280"/>
      <c r="F147" s="281" t="s">
        <v>2392</v>
      </c>
      <c r="G147" s="282"/>
      <c r="H147" s="280"/>
      <c r="I147" s="280"/>
      <c r="J147" s="280" t="s">
        <v>2393</v>
      </c>
      <c r="K147" s="277"/>
    </row>
    <row r="148" spans="2:11" ht="5.25" customHeight="1">
      <c r="B148" s="286"/>
      <c r="C148" s="283"/>
      <c r="D148" s="283"/>
      <c r="E148" s="283"/>
      <c r="F148" s="283"/>
      <c r="G148" s="284"/>
      <c r="H148" s="283"/>
      <c r="I148" s="283"/>
      <c r="J148" s="283"/>
      <c r="K148" s="307"/>
    </row>
    <row r="149" spans="2:11" ht="15" customHeight="1">
      <c r="B149" s="286"/>
      <c r="C149" s="311" t="s">
        <v>2397</v>
      </c>
      <c r="D149" s="266"/>
      <c r="E149" s="266"/>
      <c r="F149" s="312" t="s">
        <v>2394</v>
      </c>
      <c r="G149" s="266"/>
      <c r="H149" s="311" t="s">
        <v>2433</v>
      </c>
      <c r="I149" s="311" t="s">
        <v>2396</v>
      </c>
      <c r="J149" s="311">
        <v>120</v>
      </c>
      <c r="K149" s="307"/>
    </row>
    <row r="150" spans="2:11" ht="15" customHeight="1">
      <c r="B150" s="286"/>
      <c r="C150" s="311" t="s">
        <v>2442</v>
      </c>
      <c r="D150" s="266"/>
      <c r="E150" s="266"/>
      <c r="F150" s="312" t="s">
        <v>2394</v>
      </c>
      <c r="G150" s="266"/>
      <c r="H150" s="311" t="s">
        <v>2453</v>
      </c>
      <c r="I150" s="311" t="s">
        <v>2396</v>
      </c>
      <c r="J150" s="311" t="s">
        <v>2444</v>
      </c>
      <c r="K150" s="307"/>
    </row>
    <row r="151" spans="2:11" ht="15" customHeight="1">
      <c r="B151" s="286"/>
      <c r="C151" s="311" t="s">
        <v>2343</v>
      </c>
      <c r="D151" s="266"/>
      <c r="E151" s="266"/>
      <c r="F151" s="312" t="s">
        <v>2394</v>
      </c>
      <c r="G151" s="266"/>
      <c r="H151" s="311" t="s">
        <v>2454</v>
      </c>
      <c r="I151" s="311" t="s">
        <v>2396</v>
      </c>
      <c r="J151" s="311" t="s">
        <v>2444</v>
      </c>
      <c r="K151" s="307"/>
    </row>
    <row r="152" spans="2:11" ht="15" customHeight="1">
      <c r="B152" s="286"/>
      <c r="C152" s="311" t="s">
        <v>2399</v>
      </c>
      <c r="D152" s="266"/>
      <c r="E152" s="266"/>
      <c r="F152" s="312" t="s">
        <v>2400</v>
      </c>
      <c r="G152" s="266"/>
      <c r="H152" s="311" t="s">
        <v>2433</v>
      </c>
      <c r="I152" s="311" t="s">
        <v>2396</v>
      </c>
      <c r="J152" s="311">
        <v>50</v>
      </c>
      <c r="K152" s="307"/>
    </row>
    <row r="153" spans="2:11" ht="15" customHeight="1">
      <c r="B153" s="286"/>
      <c r="C153" s="311" t="s">
        <v>2402</v>
      </c>
      <c r="D153" s="266"/>
      <c r="E153" s="266"/>
      <c r="F153" s="312" t="s">
        <v>2394</v>
      </c>
      <c r="G153" s="266"/>
      <c r="H153" s="311" t="s">
        <v>2433</v>
      </c>
      <c r="I153" s="311" t="s">
        <v>2404</v>
      </c>
      <c r="J153" s="311"/>
      <c r="K153" s="307"/>
    </row>
    <row r="154" spans="2:11" ht="15" customHeight="1">
      <c r="B154" s="286"/>
      <c r="C154" s="311" t="s">
        <v>2413</v>
      </c>
      <c r="D154" s="266"/>
      <c r="E154" s="266"/>
      <c r="F154" s="312" t="s">
        <v>2400</v>
      </c>
      <c r="G154" s="266"/>
      <c r="H154" s="311" t="s">
        <v>2433</v>
      </c>
      <c r="I154" s="311" t="s">
        <v>2396</v>
      </c>
      <c r="J154" s="311">
        <v>50</v>
      </c>
      <c r="K154" s="307"/>
    </row>
    <row r="155" spans="2:11" ht="15" customHeight="1">
      <c r="B155" s="286"/>
      <c r="C155" s="311" t="s">
        <v>2421</v>
      </c>
      <c r="D155" s="266"/>
      <c r="E155" s="266"/>
      <c r="F155" s="312" t="s">
        <v>2400</v>
      </c>
      <c r="G155" s="266"/>
      <c r="H155" s="311" t="s">
        <v>2433</v>
      </c>
      <c r="I155" s="311" t="s">
        <v>2396</v>
      </c>
      <c r="J155" s="311">
        <v>50</v>
      </c>
      <c r="K155" s="307"/>
    </row>
    <row r="156" spans="2:11" ht="15" customHeight="1">
      <c r="B156" s="286"/>
      <c r="C156" s="311" t="s">
        <v>2419</v>
      </c>
      <c r="D156" s="266"/>
      <c r="E156" s="266"/>
      <c r="F156" s="312" t="s">
        <v>2400</v>
      </c>
      <c r="G156" s="266"/>
      <c r="H156" s="311" t="s">
        <v>2433</v>
      </c>
      <c r="I156" s="311" t="s">
        <v>2396</v>
      </c>
      <c r="J156" s="311">
        <v>50</v>
      </c>
      <c r="K156" s="307"/>
    </row>
    <row r="157" spans="2:11" ht="15" customHeight="1">
      <c r="B157" s="286"/>
      <c r="C157" s="311" t="s">
        <v>138</v>
      </c>
      <c r="D157" s="266"/>
      <c r="E157" s="266"/>
      <c r="F157" s="312" t="s">
        <v>2394</v>
      </c>
      <c r="G157" s="266"/>
      <c r="H157" s="311" t="s">
        <v>2455</v>
      </c>
      <c r="I157" s="311" t="s">
        <v>2396</v>
      </c>
      <c r="J157" s="311" t="s">
        <v>2456</v>
      </c>
      <c r="K157" s="307"/>
    </row>
    <row r="158" spans="2:11" ht="15" customHeight="1">
      <c r="B158" s="286"/>
      <c r="C158" s="311" t="s">
        <v>2457</v>
      </c>
      <c r="D158" s="266"/>
      <c r="E158" s="266"/>
      <c r="F158" s="312" t="s">
        <v>2394</v>
      </c>
      <c r="G158" s="266"/>
      <c r="H158" s="311" t="s">
        <v>2458</v>
      </c>
      <c r="I158" s="311" t="s">
        <v>2428</v>
      </c>
      <c r="J158" s="311"/>
      <c r="K158" s="307"/>
    </row>
    <row r="159" spans="2:11" ht="15" customHeight="1">
      <c r="B159" s="313"/>
      <c r="C159" s="295"/>
      <c r="D159" s="295"/>
      <c r="E159" s="295"/>
      <c r="F159" s="295"/>
      <c r="G159" s="295"/>
      <c r="H159" s="295"/>
      <c r="I159" s="295"/>
      <c r="J159" s="295"/>
      <c r="K159" s="314"/>
    </row>
    <row r="160" spans="2:11" ht="18.75" customHeight="1">
      <c r="B160" s="262"/>
      <c r="C160" s="266"/>
      <c r="D160" s="266"/>
      <c r="E160" s="266"/>
      <c r="F160" s="285"/>
      <c r="G160" s="266"/>
      <c r="H160" s="266"/>
      <c r="I160" s="266"/>
      <c r="J160" s="266"/>
      <c r="K160" s="262"/>
    </row>
    <row r="161" spans="2:11" ht="18.75" customHeight="1">
      <c r="B161" s="272"/>
      <c r="C161" s="272"/>
      <c r="D161" s="272"/>
      <c r="E161" s="272"/>
      <c r="F161" s="272"/>
      <c r="G161" s="272"/>
      <c r="H161" s="272"/>
      <c r="I161" s="272"/>
      <c r="J161" s="272"/>
      <c r="K161" s="272"/>
    </row>
    <row r="162" spans="2:11" ht="7.5" customHeight="1">
      <c r="B162" s="254"/>
      <c r="C162" s="255"/>
      <c r="D162" s="255"/>
      <c r="E162" s="255"/>
      <c r="F162" s="255"/>
      <c r="G162" s="255"/>
      <c r="H162" s="255"/>
      <c r="I162" s="255"/>
      <c r="J162" s="255"/>
      <c r="K162" s="256"/>
    </row>
    <row r="163" spans="2:11" ht="45" customHeight="1">
      <c r="B163" s="257"/>
      <c r="C163" s="381" t="s">
        <v>2459</v>
      </c>
      <c r="D163" s="381"/>
      <c r="E163" s="381"/>
      <c r="F163" s="381"/>
      <c r="G163" s="381"/>
      <c r="H163" s="381"/>
      <c r="I163" s="381"/>
      <c r="J163" s="381"/>
      <c r="K163" s="258"/>
    </row>
    <row r="164" spans="2:11" ht="17.25" customHeight="1">
      <c r="B164" s="257"/>
      <c r="C164" s="278" t="s">
        <v>2388</v>
      </c>
      <c r="D164" s="278"/>
      <c r="E164" s="278"/>
      <c r="F164" s="278" t="s">
        <v>2389</v>
      </c>
      <c r="G164" s="315"/>
      <c r="H164" s="316" t="s">
        <v>154</v>
      </c>
      <c r="I164" s="316" t="s">
        <v>62</v>
      </c>
      <c r="J164" s="278" t="s">
        <v>2390</v>
      </c>
      <c r="K164" s="258"/>
    </row>
    <row r="165" spans="2:11" ht="17.25" customHeight="1">
      <c r="B165" s="259"/>
      <c r="C165" s="280" t="s">
        <v>2391</v>
      </c>
      <c r="D165" s="280"/>
      <c r="E165" s="280"/>
      <c r="F165" s="281" t="s">
        <v>2392</v>
      </c>
      <c r="G165" s="317"/>
      <c r="H165" s="318"/>
      <c r="I165" s="318"/>
      <c r="J165" s="280" t="s">
        <v>2393</v>
      </c>
      <c r="K165" s="260"/>
    </row>
    <row r="166" spans="2:11" ht="5.25" customHeight="1">
      <c r="B166" s="286"/>
      <c r="C166" s="283"/>
      <c r="D166" s="283"/>
      <c r="E166" s="283"/>
      <c r="F166" s="283"/>
      <c r="G166" s="284"/>
      <c r="H166" s="283"/>
      <c r="I166" s="283"/>
      <c r="J166" s="283"/>
      <c r="K166" s="307"/>
    </row>
    <row r="167" spans="2:11" ht="15" customHeight="1">
      <c r="B167" s="286"/>
      <c r="C167" s="266" t="s">
        <v>2397</v>
      </c>
      <c r="D167" s="266"/>
      <c r="E167" s="266"/>
      <c r="F167" s="285" t="s">
        <v>2394</v>
      </c>
      <c r="G167" s="266"/>
      <c r="H167" s="266" t="s">
        <v>2433</v>
      </c>
      <c r="I167" s="266" t="s">
        <v>2396</v>
      </c>
      <c r="J167" s="266">
        <v>120</v>
      </c>
      <c r="K167" s="307"/>
    </row>
    <row r="168" spans="2:11" ht="15" customHeight="1">
      <c r="B168" s="286"/>
      <c r="C168" s="266" t="s">
        <v>2442</v>
      </c>
      <c r="D168" s="266"/>
      <c r="E168" s="266"/>
      <c r="F168" s="285" t="s">
        <v>2394</v>
      </c>
      <c r="G168" s="266"/>
      <c r="H168" s="266" t="s">
        <v>2443</v>
      </c>
      <c r="I168" s="266" t="s">
        <v>2396</v>
      </c>
      <c r="J168" s="266" t="s">
        <v>2444</v>
      </c>
      <c r="K168" s="307"/>
    </row>
    <row r="169" spans="2:11" ht="15" customHeight="1">
      <c r="B169" s="286"/>
      <c r="C169" s="266" t="s">
        <v>2343</v>
      </c>
      <c r="D169" s="266"/>
      <c r="E169" s="266"/>
      <c r="F169" s="285" t="s">
        <v>2394</v>
      </c>
      <c r="G169" s="266"/>
      <c r="H169" s="266" t="s">
        <v>2460</v>
      </c>
      <c r="I169" s="266" t="s">
        <v>2396</v>
      </c>
      <c r="J169" s="266" t="s">
        <v>2444</v>
      </c>
      <c r="K169" s="307"/>
    </row>
    <row r="170" spans="2:11" ht="15" customHeight="1">
      <c r="B170" s="286"/>
      <c r="C170" s="266" t="s">
        <v>2399</v>
      </c>
      <c r="D170" s="266"/>
      <c r="E170" s="266"/>
      <c r="F170" s="285" t="s">
        <v>2400</v>
      </c>
      <c r="G170" s="266"/>
      <c r="H170" s="266" t="s">
        <v>2460</v>
      </c>
      <c r="I170" s="266" t="s">
        <v>2396</v>
      </c>
      <c r="J170" s="266">
        <v>50</v>
      </c>
      <c r="K170" s="307"/>
    </row>
    <row r="171" spans="2:11" ht="15" customHeight="1">
      <c r="B171" s="286"/>
      <c r="C171" s="266" t="s">
        <v>2402</v>
      </c>
      <c r="D171" s="266"/>
      <c r="E171" s="266"/>
      <c r="F171" s="285" t="s">
        <v>2394</v>
      </c>
      <c r="G171" s="266"/>
      <c r="H171" s="266" t="s">
        <v>2460</v>
      </c>
      <c r="I171" s="266" t="s">
        <v>2404</v>
      </c>
      <c r="J171" s="266"/>
      <c r="K171" s="307"/>
    </row>
    <row r="172" spans="2:11" ht="15" customHeight="1">
      <c r="B172" s="286"/>
      <c r="C172" s="266" t="s">
        <v>2413</v>
      </c>
      <c r="D172" s="266"/>
      <c r="E172" s="266"/>
      <c r="F172" s="285" t="s">
        <v>2400</v>
      </c>
      <c r="G172" s="266"/>
      <c r="H172" s="266" t="s">
        <v>2460</v>
      </c>
      <c r="I172" s="266" t="s">
        <v>2396</v>
      </c>
      <c r="J172" s="266">
        <v>50</v>
      </c>
      <c r="K172" s="307"/>
    </row>
    <row r="173" spans="2:11" ht="15" customHeight="1">
      <c r="B173" s="286"/>
      <c r="C173" s="266" t="s">
        <v>2421</v>
      </c>
      <c r="D173" s="266"/>
      <c r="E173" s="266"/>
      <c r="F173" s="285" t="s">
        <v>2400</v>
      </c>
      <c r="G173" s="266"/>
      <c r="H173" s="266" t="s">
        <v>2460</v>
      </c>
      <c r="I173" s="266" t="s">
        <v>2396</v>
      </c>
      <c r="J173" s="266">
        <v>50</v>
      </c>
      <c r="K173" s="307"/>
    </row>
    <row r="174" spans="2:11" ht="15" customHeight="1">
      <c r="B174" s="286"/>
      <c r="C174" s="266" t="s">
        <v>2419</v>
      </c>
      <c r="D174" s="266"/>
      <c r="E174" s="266"/>
      <c r="F174" s="285" t="s">
        <v>2400</v>
      </c>
      <c r="G174" s="266"/>
      <c r="H174" s="266" t="s">
        <v>2460</v>
      </c>
      <c r="I174" s="266" t="s">
        <v>2396</v>
      </c>
      <c r="J174" s="266">
        <v>50</v>
      </c>
      <c r="K174" s="307"/>
    </row>
    <row r="175" spans="2:11" ht="15" customHeight="1">
      <c r="B175" s="286"/>
      <c r="C175" s="266" t="s">
        <v>153</v>
      </c>
      <c r="D175" s="266"/>
      <c r="E175" s="266"/>
      <c r="F175" s="285" t="s">
        <v>2394</v>
      </c>
      <c r="G175" s="266"/>
      <c r="H175" s="266" t="s">
        <v>2461</v>
      </c>
      <c r="I175" s="266" t="s">
        <v>2462</v>
      </c>
      <c r="J175" s="266"/>
      <c r="K175" s="307"/>
    </row>
    <row r="176" spans="2:11" ht="15" customHeight="1">
      <c r="B176" s="286"/>
      <c r="C176" s="266" t="s">
        <v>62</v>
      </c>
      <c r="D176" s="266"/>
      <c r="E176" s="266"/>
      <c r="F176" s="285" t="s">
        <v>2394</v>
      </c>
      <c r="G176" s="266"/>
      <c r="H176" s="266" t="s">
        <v>2463</v>
      </c>
      <c r="I176" s="266" t="s">
        <v>2464</v>
      </c>
      <c r="J176" s="266">
        <v>1</v>
      </c>
      <c r="K176" s="307"/>
    </row>
    <row r="177" spans="2:11" ht="15" customHeight="1">
      <c r="B177" s="286"/>
      <c r="C177" s="266" t="s">
        <v>58</v>
      </c>
      <c r="D177" s="266"/>
      <c r="E177" s="266"/>
      <c r="F177" s="285" t="s">
        <v>2394</v>
      </c>
      <c r="G177" s="266"/>
      <c r="H177" s="266" t="s">
        <v>2465</v>
      </c>
      <c r="I177" s="266" t="s">
        <v>2396</v>
      </c>
      <c r="J177" s="266">
        <v>20</v>
      </c>
      <c r="K177" s="307"/>
    </row>
    <row r="178" spans="2:11" ht="15" customHeight="1">
      <c r="B178" s="286"/>
      <c r="C178" s="266" t="s">
        <v>154</v>
      </c>
      <c r="D178" s="266"/>
      <c r="E178" s="266"/>
      <c r="F178" s="285" t="s">
        <v>2394</v>
      </c>
      <c r="G178" s="266"/>
      <c r="H178" s="266" t="s">
        <v>2466</v>
      </c>
      <c r="I178" s="266" t="s">
        <v>2396</v>
      </c>
      <c r="J178" s="266">
        <v>255</v>
      </c>
      <c r="K178" s="307"/>
    </row>
    <row r="179" spans="2:11" ht="15" customHeight="1">
      <c r="B179" s="286"/>
      <c r="C179" s="266" t="s">
        <v>155</v>
      </c>
      <c r="D179" s="266"/>
      <c r="E179" s="266"/>
      <c r="F179" s="285" t="s">
        <v>2394</v>
      </c>
      <c r="G179" s="266"/>
      <c r="H179" s="266" t="s">
        <v>2359</v>
      </c>
      <c r="I179" s="266" t="s">
        <v>2396</v>
      </c>
      <c r="J179" s="266">
        <v>10</v>
      </c>
      <c r="K179" s="307"/>
    </row>
    <row r="180" spans="2:11" ht="15" customHeight="1">
      <c r="B180" s="286"/>
      <c r="C180" s="266" t="s">
        <v>156</v>
      </c>
      <c r="D180" s="266"/>
      <c r="E180" s="266"/>
      <c r="F180" s="285" t="s">
        <v>2394</v>
      </c>
      <c r="G180" s="266"/>
      <c r="H180" s="266" t="s">
        <v>2467</v>
      </c>
      <c r="I180" s="266" t="s">
        <v>2428</v>
      </c>
      <c r="J180" s="266"/>
      <c r="K180" s="307"/>
    </row>
    <row r="181" spans="2:11" ht="15" customHeight="1">
      <c r="B181" s="286"/>
      <c r="C181" s="266" t="s">
        <v>2468</v>
      </c>
      <c r="D181" s="266"/>
      <c r="E181" s="266"/>
      <c r="F181" s="285" t="s">
        <v>2394</v>
      </c>
      <c r="G181" s="266"/>
      <c r="H181" s="266" t="s">
        <v>2469</v>
      </c>
      <c r="I181" s="266" t="s">
        <v>2428</v>
      </c>
      <c r="J181" s="266"/>
      <c r="K181" s="307"/>
    </row>
    <row r="182" spans="2:11" ht="15" customHeight="1">
      <c r="B182" s="286"/>
      <c r="C182" s="266" t="s">
        <v>2457</v>
      </c>
      <c r="D182" s="266"/>
      <c r="E182" s="266"/>
      <c r="F182" s="285" t="s">
        <v>2394</v>
      </c>
      <c r="G182" s="266"/>
      <c r="H182" s="266" t="s">
        <v>2470</v>
      </c>
      <c r="I182" s="266" t="s">
        <v>2428</v>
      </c>
      <c r="J182" s="266"/>
      <c r="K182" s="307"/>
    </row>
    <row r="183" spans="2:11" ht="15" customHeight="1">
      <c r="B183" s="286"/>
      <c r="C183" s="266" t="s">
        <v>158</v>
      </c>
      <c r="D183" s="266"/>
      <c r="E183" s="266"/>
      <c r="F183" s="285" t="s">
        <v>2400</v>
      </c>
      <c r="G183" s="266"/>
      <c r="H183" s="266" t="s">
        <v>2471</v>
      </c>
      <c r="I183" s="266" t="s">
        <v>2396</v>
      </c>
      <c r="J183" s="266">
        <v>50</v>
      </c>
      <c r="K183" s="307"/>
    </row>
    <row r="184" spans="2:11" ht="15" customHeight="1">
      <c r="B184" s="286"/>
      <c r="C184" s="266" t="s">
        <v>2472</v>
      </c>
      <c r="D184" s="266"/>
      <c r="E184" s="266"/>
      <c r="F184" s="285" t="s">
        <v>2400</v>
      </c>
      <c r="G184" s="266"/>
      <c r="H184" s="266" t="s">
        <v>2473</v>
      </c>
      <c r="I184" s="266" t="s">
        <v>2474</v>
      </c>
      <c r="J184" s="266"/>
      <c r="K184" s="307"/>
    </row>
    <row r="185" spans="2:11" ht="15" customHeight="1">
      <c r="B185" s="286"/>
      <c r="C185" s="266" t="s">
        <v>2475</v>
      </c>
      <c r="D185" s="266"/>
      <c r="E185" s="266"/>
      <c r="F185" s="285" t="s">
        <v>2400</v>
      </c>
      <c r="G185" s="266"/>
      <c r="H185" s="266" t="s">
        <v>2476</v>
      </c>
      <c r="I185" s="266" t="s">
        <v>2474</v>
      </c>
      <c r="J185" s="266"/>
      <c r="K185" s="307"/>
    </row>
    <row r="186" spans="2:11" ht="15" customHeight="1">
      <c r="B186" s="286"/>
      <c r="C186" s="266" t="s">
        <v>2477</v>
      </c>
      <c r="D186" s="266"/>
      <c r="E186" s="266"/>
      <c r="F186" s="285" t="s">
        <v>2400</v>
      </c>
      <c r="G186" s="266"/>
      <c r="H186" s="266" t="s">
        <v>2478</v>
      </c>
      <c r="I186" s="266" t="s">
        <v>2474</v>
      </c>
      <c r="J186" s="266"/>
      <c r="K186" s="307"/>
    </row>
    <row r="187" spans="2:11" ht="15" customHeight="1">
      <c r="B187" s="286"/>
      <c r="C187" s="319" t="s">
        <v>2479</v>
      </c>
      <c r="D187" s="266"/>
      <c r="E187" s="266"/>
      <c r="F187" s="285" t="s">
        <v>2400</v>
      </c>
      <c r="G187" s="266"/>
      <c r="H187" s="266" t="s">
        <v>2480</v>
      </c>
      <c r="I187" s="266" t="s">
        <v>2481</v>
      </c>
      <c r="J187" s="320" t="s">
        <v>2482</v>
      </c>
      <c r="K187" s="307"/>
    </row>
    <row r="188" spans="2:11" ht="15" customHeight="1">
      <c r="B188" s="286"/>
      <c r="C188" s="271" t="s">
        <v>47</v>
      </c>
      <c r="D188" s="266"/>
      <c r="E188" s="266"/>
      <c r="F188" s="285" t="s">
        <v>2394</v>
      </c>
      <c r="G188" s="266"/>
      <c r="H188" s="262" t="s">
        <v>2483</v>
      </c>
      <c r="I188" s="266" t="s">
        <v>2484</v>
      </c>
      <c r="J188" s="266"/>
      <c r="K188" s="307"/>
    </row>
    <row r="189" spans="2:11" ht="15" customHeight="1">
      <c r="B189" s="286"/>
      <c r="C189" s="271" t="s">
        <v>2485</v>
      </c>
      <c r="D189" s="266"/>
      <c r="E189" s="266"/>
      <c r="F189" s="285" t="s">
        <v>2394</v>
      </c>
      <c r="G189" s="266"/>
      <c r="H189" s="266" t="s">
        <v>2486</v>
      </c>
      <c r="I189" s="266" t="s">
        <v>2428</v>
      </c>
      <c r="J189" s="266"/>
      <c r="K189" s="307"/>
    </row>
    <row r="190" spans="2:11" ht="15" customHeight="1">
      <c r="B190" s="286"/>
      <c r="C190" s="271" t="s">
        <v>2487</v>
      </c>
      <c r="D190" s="266"/>
      <c r="E190" s="266"/>
      <c r="F190" s="285" t="s">
        <v>2394</v>
      </c>
      <c r="G190" s="266"/>
      <c r="H190" s="266" t="s">
        <v>2488</v>
      </c>
      <c r="I190" s="266" t="s">
        <v>2428</v>
      </c>
      <c r="J190" s="266"/>
      <c r="K190" s="307"/>
    </row>
    <row r="191" spans="2:11" ht="15" customHeight="1">
      <c r="B191" s="286"/>
      <c r="C191" s="271" t="s">
        <v>2172</v>
      </c>
      <c r="D191" s="266"/>
      <c r="E191" s="266"/>
      <c r="F191" s="285" t="s">
        <v>2400</v>
      </c>
      <c r="G191" s="266"/>
      <c r="H191" s="266" t="s">
        <v>2489</v>
      </c>
      <c r="I191" s="266" t="s">
        <v>2428</v>
      </c>
      <c r="J191" s="266"/>
      <c r="K191" s="307"/>
    </row>
    <row r="192" spans="2:11" ht="15" customHeight="1">
      <c r="B192" s="313"/>
      <c r="C192" s="321"/>
      <c r="D192" s="295"/>
      <c r="E192" s="295"/>
      <c r="F192" s="295"/>
      <c r="G192" s="295"/>
      <c r="H192" s="295"/>
      <c r="I192" s="295"/>
      <c r="J192" s="295"/>
      <c r="K192" s="314"/>
    </row>
    <row r="193" spans="2:11" ht="18.75" customHeight="1">
      <c r="B193" s="262"/>
      <c r="C193" s="266"/>
      <c r="D193" s="266"/>
      <c r="E193" s="266"/>
      <c r="F193" s="285"/>
      <c r="G193" s="266"/>
      <c r="H193" s="266"/>
      <c r="I193" s="266"/>
      <c r="J193" s="266"/>
      <c r="K193" s="262"/>
    </row>
    <row r="194" spans="2:11" ht="18.75" customHeight="1">
      <c r="B194" s="262"/>
      <c r="C194" s="266"/>
      <c r="D194" s="266"/>
      <c r="E194" s="266"/>
      <c r="F194" s="285"/>
      <c r="G194" s="266"/>
      <c r="H194" s="266"/>
      <c r="I194" s="266"/>
      <c r="J194" s="266"/>
      <c r="K194" s="262"/>
    </row>
    <row r="195" spans="2:11" ht="18.75" customHeight="1">
      <c r="B195" s="272"/>
      <c r="C195" s="272"/>
      <c r="D195" s="272"/>
      <c r="E195" s="272"/>
      <c r="F195" s="272"/>
      <c r="G195" s="272"/>
      <c r="H195" s="272"/>
      <c r="I195" s="272"/>
      <c r="J195" s="272"/>
      <c r="K195" s="272"/>
    </row>
    <row r="196" spans="2:11" ht="13.5">
      <c r="B196" s="254"/>
      <c r="C196" s="255"/>
      <c r="D196" s="255"/>
      <c r="E196" s="255"/>
      <c r="F196" s="255"/>
      <c r="G196" s="255"/>
      <c r="H196" s="255"/>
      <c r="I196" s="255"/>
      <c r="J196" s="255"/>
      <c r="K196" s="256"/>
    </row>
    <row r="197" spans="2:11" ht="21">
      <c r="B197" s="257"/>
      <c r="C197" s="381" t="s">
        <v>2490</v>
      </c>
      <c r="D197" s="381"/>
      <c r="E197" s="381"/>
      <c r="F197" s="381"/>
      <c r="G197" s="381"/>
      <c r="H197" s="381"/>
      <c r="I197" s="381"/>
      <c r="J197" s="381"/>
      <c r="K197" s="258"/>
    </row>
    <row r="198" spans="2:11" ht="25.5" customHeight="1">
      <c r="B198" s="257"/>
      <c r="C198" s="322" t="s">
        <v>2491</v>
      </c>
      <c r="D198" s="322"/>
      <c r="E198" s="322"/>
      <c r="F198" s="322" t="s">
        <v>2492</v>
      </c>
      <c r="G198" s="323"/>
      <c r="H198" s="380" t="s">
        <v>2493</v>
      </c>
      <c r="I198" s="380"/>
      <c r="J198" s="380"/>
      <c r="K198" s="258"/>
    </row>
    <row r="199" spans="2:11" ht="5.25" customHeight="1">
      <c r="B199" s="286"/>
      <c r="C199" s="283"/>
      <c r="D199" s="283"/>
      <c r="E199" s="283"/>
      <c r="F199" s="283"/>
      <c r="G199" s="266"/>
      <c r="H199" s="283"/>
      <c r="I199" s="283"/>
      <c r="J199" s="283"/>
      <c r="K199" s="307"/>
    </row>
    <row r="200" spans="2:11" ht="15" customHeight="1">
      <c r="B200" s="286"/>
      <c r="C200" s="266" t="s">
        <v>2484</v>
      </c>
      <c r="D200" s="266"/>
      <c r="E200" s="266"/>
      <c r="F200" s="285" t="s">
        <v>48</v>
      </c>
      <c r="G200" s="266"/>
      <c r="H200" s="378" t="s">
        <v>2494</v>
      </c>
      <c r="I200" s="378"/>
      <c r="J200" s="378"/>
      <c r="K200" s="307"/>
    </row>
    <row r="201" spans="2:11" ht="15" customHeight="1">
      <c r="B201" s="286"/>
      <c r="C201" s="292"/>
      <c r="D201" s="266"/>
      <c r="E201" s="266"/>
      <c r="F201" s="285" t="s">
        <v>49</v>
      </c>
      <c r="G201" s="266"/>
      <c r="H201" s="378" t="s">
        <v>2495</v>
      </c>
      <c r="I201" s="378"/>
      <c r="J201" s="378"/>
      <c r="K201" s="307"/>
    </row>
    <row r="202" spans="2:11" ht="15" customHeight="1">
      <c r="B202" s="286"/>
      <c r="C202" s="292"/>
      <c r="D202" s="266"/>
      <c r="E202" s="266"/>
      <c r="F202" s="285" t="s">
        <v>52</v>
      </c>
      <c r="G202" s="266"/>
      <c r="H202" s="378" t="s">
        <v>2496</v>
      </c>
      <c r="I202" s="378"/>
      <c r="J202" s="378"/>
      <c r="K202" s="307"/>
    </row>
    <row r="203" spans="2:11" ht="15" customHeight="1">
      <c r="B203" s="286"/>
      <c r="C203" s="266"/>
      <c r="D203" s="266"/>
      <c r="E203" s="266"/>
      <c r="F203" s="285" t="s">
        <v>50</v>
      </c>
      <c r="G203" s="266"/>
      <c r="H203" s="378" t="s">
        <v>2497</v>
      </c>
      <c r="I203" s="378"/>
      <c r="J203" s="378"/>
      <c r="K203" s="307"/>
    </row>
    <row r="204" spans="2:11" ht="15" customHeight="1">
      <c r="B204" s="286"/>
      <c r="C204" s="266"/>
      <c r="D204" s="266"/>
      <c r="E204" s="266"/>
      <c r="F204" s="285" t="s">
        <v>51</v>
      </c>
      <c r="G204" s="266"/>
      <c r="H204" s="378" t="s">
        <v>2498</v>
      </c>
      <c r="I204" s="378"/>
      <c r="J204" s="378"/>
      <c r="K204" s="307"/>
    </row>
    <row r="205" spans="2:11" ht="15" customHeight="1">
      <c r="B205" s="286"/>
      <c r="C205" s="266"/>
      <c r="D205" s="266"/>
      <c r="E205" s="266"/>
      <c r="F205" s="285"/>
      <c r="G205" s="266"/>
      <c r="H205" s="266"/>
      <c r="I205" s="266"/>
      <c r="J205" s="266"/>
      <c r="K205" s="307"/>
    </row>
    <row r="206" spans="2:11" ht="15" customHeight="1">
      <c r="B206" s="286"/>
      <c r="C206" s="266" t="s">
        <v>2440</v>
      </c>
      <c r="D206" s="266"/>
      <c r="E206" s="266"/>
      <c r="F206" s="285" t="s">
        <v>84</v>
      </c>
      <c r="G206" s="266"/>
      <c r="H206" s="378" t="s">
        <v>2499</v>
      </c>
      <c r="I206" s="378"/>
      <c r="J206" s="378"/>
      <c r="K206" s="307"/>
    </row>
    <row r="207" spans="2:11" ht="15" customHeight="1">
      <c r="B207" s="286"/>
      <c r="C207" s="292"/>
      <c r="D207" s="266"/>
      <c r="E207" s="266"/>
      <c r="F207" s="285" t="s">
        <v>2337</v>
      </c>
      <c r="G207" s="266"/>
      <c r="H207" s="378" t="s">
        <v>2338</v>
      </c>
      <c r="I207" s="378"/>
      <c r="J207" s="378"/>
      <c r="K207" s="307"/>
    </row>
    <row r="208" spans="2:11" ht="15" customHeight="1">
      <c r="B208" s="286"/>
      <c r="C208" s="266"/>
      <c r="D208" s="266"/>
      <c r="E208" s="266"/>
      <c r="F208" s="285" t="s">
        <v>2335</v>
      </c>
      <c r="G208" s="266"/>
      <c r="H208" s="378" t="s">
        <v>2500</v>
      </c>
      <c r="I208" s="378"/>
      <c r="J208" s="378"/>
      <c r="K208" s="307"/>
    </row>
    <row r="209" spans="2:11" ht="15" customHeight="1">
      <c r="B209" s="324"/>
      <c r="C209" s="292"/>
      <c r="D209" s="292"/>
      <c r="E209" s="292"/>
      <c r="F209" s="285" t="s">
        <v>2339</v>
      </c>
      <c r="G209" s="271"/>
      <c r="H209" s="379" t="s">
        <v>2340</v>
      </c>
      <c r="I209" s="379"/>
      <c r="J209" s="379"/>
      <c r="K209" s="325"/>
    </row>
    <row r="210" spans="2:11" ht="15" customHeight="1">
      <c r="B210" s="324"/>
      <c r="C210" s="292"/>
      <c r="D210" s="292"/>
      <c r="E210" s="292"/>
      <c r="F210" s="285" t="s">
        <v>2341</v>
      </c>
      <c r="G210" s="271"/>
      <c r="H210" s="379" t="s">
        <v>2501</v>
      </c>
      <c r="I210" s="379"/>
      <c r="J210" s="379"/>
      <c r="K210" s="325"/>
    </row>
    <row r="211" spans="2:11" ht="15" customHeight="1">
      <c r="B211" s="324"/>
      <c r="C211" s="292"/>
      <c r="D211" s="292"/>
      <c r="E211" s="292"/>
      <c r="F211" s="326"/>
      <c r="G211" s="271"/>
      <c r="H211" s="327"/>
      <c r="I211" s="327"/>
      <c r="J211" s="327"/>
      <c r="K211" s="325"/>
    </row>
    <row r="212" spans="2:11" ht="15" customHeight="1">
      <c r="B212" s="324"/>
      <c r="C212" s="266" t="s">
        <v>2464</v>
      </c>
      <c r="D212" s="292"/>
      <c r="E212" s="292"/>
      <c r="F212" s="285">
        <v>1</v>
      </c>
      <c r="G212" s="271"/>
      <c r="H212" s="379" t="s">
        <v>2502</v>
      </c>
      <c r="I212" s="379"/>
      <c r="J212" s="379"/>
      <c r="K212" s="325"/>
    </row>
    <row r="213" spans="2:11" ht="15" customHeight="1">
      <c r="B213" s="324"/>
      <c r="C213" s="292"/>
      <c r="D213" s="292"/>
      <c r="E213" s="292"/>
      <c r="F213" s="285">
        <v>2</v>
      </c>
      <c r="G213" s="271"/>
      <c r="H213" s="379" t="s">
        <v>2503</v>
      </c>
      <c r="I213" s="379"/>
      <c r="J213" s="379"/>
      <c r="K213" s="325"/>
    </row>
    <row r="214" spans="2:11" ht="15" customHeight="1">
      <c r="B214" s="324"/>
      <c r="C214" s="292"/>
      <c r="D214" s="292"/>
      <c r="E214" s="292"/>
      <c r="F214" s="285">
        <v>3</v>
      </c>
      <c r="G214" s="271"/>
      <c r="H214" s="379" t="s">
        <v>2504</v>
      </c>
      <c r="I214" s="379"/>
      <c r="J214" s="379"/>
      <c r="K214" s="325"/>
    </row>
    <row r="215" spans="2:11" ht="15" customHeight="1">
      <c r="B215" s="324"/>
      <c r="C215" s="292"/>
      <c r="D215" s="292"/>
      <c r="E215" s="292"/>
      <c r="F215" s="285">
        <v>4</v>
      </c>
      <c r="G215" s="271"/>
      <c r="H215" s="379" t="s">
        <v>2505</v>
      </c>
      <c r="I215" s="379"/>
      <c r="J215" s="379"/>
      <c r="K215" s="325"/>
    </row>
    <row r="216" spans="2:11" ht="12.75" customHeight="1">
      <c r="B216" s="328"/>
      <c r="C216" s="329"/>
      <c r="D216" s="329"/>
      <c r="E216" s="329"/>
      <c r="F216" s="329"/>
      <c r="G216" s="329"/>
      <c r="H216" s="329"/>
      <c r="I216" s="329"/>
      <c r="J216" s="329"/>
      <c r="K216" s="330"/>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85</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136</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ROUND(SUM(BE86:BE356),2)</f>
        <v>0</v>
      </c>
      <c r="G30" s="41"/>
      <c r="H30" s="41"/>
      <c r="I30" s="130">
        <v>0.21</v>
      </c>
      <c r="J30" s="129">
        <f>ROUND(ROUND((SUM(BE86:BE356)),2)*I30,2)</f>
        <v>0</v>
      </c>
      <c r="K30" s="44"/>
    </row>
    <row r="31" spans="2:11" s="1" customFormat="1" ht="14.45" customHeight="1">
      <c r="B31" s="40"/>
      <c r="C31" s="41"/>
      <c r="D31" s="41"/>
      <c r="E31" s="48" t="s">
        <v>49</v>
      </c>
      <c r="F31" s="129">
        <f>ROUND(SUM(BF86:BF356),2)</f>
        <v>0</v>
      </c>
      <c r="G31" s="41"/>
      <c r="H31" s="41"/>
      <c r="I31" s="130">
        <v>0.15</v>
      </c>
      <c r="J31" s="129">
        <f>ROUND(ROUND((SUM(BF86:BF356)),2)*I31,2)</f>
        <v>0</v>
      </c>
      <c r="K31" s="44"/>
    </row>
    <row r="32" spans="2:11" s="1" customFormat="1" ht="14.45" customHeight="1" hidden="1">
      <c r="B32" s="40"/>
      <c r="C32" s="41"/>
      <c r="D32" s="41"/>
      <c r="E32" s="48" t="s">
        <v>50</v>
      </c>
      <c r="F32" s="129">
        <f>ROUND(SUM(BG86:BG356),2)</f>
        <v>0</v>
      </c>
      <c r="G32" s="41"/>
      <c r="H32" s="41"/>
      <c r="I32" s="130">
        <v>0.21</v>
      </c>
      <c r="J32" s="129">
        <v>0</v>
      </c>
      <c r="K32" s="44"/>
    </row>
    <row r="33" spans="2:11" s="1" customFormat="1" ht="14.45" customHeight="1" hidden="1">
      <c r="B33" s="40"/>
      <c r="C33" s="41"/>
      <c r="D33" s="41"/>
      <c r="E33" s="48" t="s">
        <v>51</v>
      </c>
      <c r="F33" s="129">
        <f>ROUND(SUM(BH86:BH356),2)</f>
        <v>0</v>
      </c>
      <c r="G33" s="41"/>
      <c r="H33" s="41"/>
      <c r="I33" s="130">
        <v>0.15</v>
      </c>
      <c r="J33" s="129">
        <v>0</v>
      </c>
      <c r="K33" s="44"/>
    </row>
    <row r="34" spans="2:11" s="1" customFormat="1" ht="14.45" customHeight="1" hidden="1">
      <c r="B34" s="40"/>
      <c r="C34" s="41"/>
      <c r="D34" s="41"/>
      <c r="E34" s="48" t="s">
        <v>52</v>
      </c>
      <c r="F34" s="129">
        <f>ROUND(SUM(BI86:BI356),2)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SKU3901 - SO 101a  Komunikace  II/190</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J86</f>
        <v>0</v>
      </c>
      <c r="K56" s="44"/>
      <c r="AU56" s="23" t="s">
        <v>141</v>
      </c>
    </row>
    <row r="57" spans="2:11" s="7" customFormat="1" ht="24.95" customHeight="1">
      <c r="B57" s="148"/>
      <c r="C57" s="149"/>
      <c r="D57" s="150" t="s">
        <v>142</v>
      </c>
      <c r="E57" s="151"/>
      <c r="F57" s="151"/>
      <c r="G57" s="151"/>
      <c r="H57" s="151"/>
      <c r="I57" s="152"/>
      <c r="J57" s="153">
        <f>J87</f>
        <v>0</v>
      </c>
      <c r="K57" s="154"/>
    </row>
    <row r="58" spans="2:11" s="8" customFormat="1" ht="19.9" customHeight="1">
      <c r="B58" s="155"/>
      <c r="C58" s="156"/>
      <c r="D58" s="157" t="s">
        <v>143</v>
      </c>
      <c r="E58" s="158"/>
      <c r="F58" s="158"/>
      <c r="G58" s="158"/>
      <c r="H58" s="158"/>
      <c r="I58" s="159"/>
      <c r="J58" s="160">
        <f>J88</f>
        <v>0</v>
      </c>
      <c r="K58" s="161"/>
    </row>
    <row r="59" spans="2:11" s="8" customFormat="1" ht="19.9" customHeight="1">
      <c r="B59" s="155"/>
      <c r="C59" s="156"/>
      <c r="D59" s="157" t="s">
        <v>144</v>
      </c>
      <c r="E59" s="158"/>
      <c r="F59" s="158"/>
      <c r="G59" s="158"/>
      <c r="H59" s="158"/>
      <c r="I59" s="159"/>
      <c r="J59" s="160">
        <f>J168</f>
        <v>0</v>
      </c>
      <c r="K59" s="161"/>
    </row>
    <row r="60" spans="2:11" s="8" customFormat="1" ht="19.9" customHeight="1">
      <c r="B60" s="155"/>
      <c r="C60" s="156"/>
      <c r="D60" s="157" t="s">
        <v>145</v>
      </c>
      <c r="E60" s="158"/>
      <c r="F60" s="158"/>
      <c r="G60" s="158"/>
      <c r="H60" s="158"/>
      <c r="I60" s="159"/>
      <c r="J60" s="160">
        <f>J178</f>
        <v>0</v>
      </c>
      <c r="K60" s="161"/>
    </row>
    <row r="61" spans="2:11" s="8" customFormat="1" ht="19.9" customHeight="1">
      <c r="B61" s="155"/>
      <c r="C61" s="156"/>
      <c r="D61" s="157" t="s">
        <v>146</v>
      </c>
      <c r="E61" s="158"/>
      <c r="F61" s="158"/>
      <c r="G61" s="158"/>
      <c r="H61" s="158"/>
      <c r="I61" s="159"/>
      <c r="J61" s="160">
        <f>J183</f>
        <v>0</v>
      </c>
      <c r="K61" s="161"/>
    </row>
    <row r="62" spans="2:11" s="8" customFormat="1" ht="19.9" customHeight="1">
      <c r="B62" s="155"/>
      <c r="C62" s="156"/>
      <c r="D62" s="157" t="s">
        <v>147</v>
      </c>
      <c r="E62" s="158"/>
      <c r="F62" s="158"/>
      <c r="G62" s="158"/>
      <c r="H62" s="158"/>
      <c r="I62" s="159"/>
      <c r="J62" s="160">
        <f>J192</f>
        <v>0</v>
      </c>
      <c r="K62" s="161"/>
    </row>
    <row r="63" spans="2:11" s="8" customFormat="1" ht="19.9" customHeight="1">
      <c r="B63" s="155"/>
      <c r="C63" s="156"/>
      <c r="D63" s="157" t="s">
        <v>148</v>
      </c>
      <c r="E63" s="158"/>
      <c r="F63" s="158"/>
      <c r="G63" s="158"/>
      <c r="H63" s="158"/>
      <c r="I63" s="159"/>
      <c r="J63" s="160">
        <f>J247</f>
        <v>0</v>
      </c>
      <c r="K63" s="161"/>
    </row>
    <row r="64" spans="2:11" s="8" customFormat="1" ht="19.9" customHeight="1">
      <c r="B64" s="155"/>
      <c r="C64" s="156"/>
      <c r="D64" s="157" t="s">
        <v>149</v>
      </c>
      <c r="E64" s="158"/>
      <c r="F64" s="158"/>
      <c r="G64" s="158"/>
      <c r="H64" s="158"/>
      <c r="I64" s="159"/>
      <c r="J64" s="160">
        <f>J264</f>
        <v>0</v>
      </c>
      <c r="K64" s="161"/>
    </row>
    <row r="65" spans="2:11" s="8" customFormat="1" ht="19.9" customHeight="1">
      <c r="B65" s="155"/>
      <c r="C65" s="156"/>
      <c r="D65" s="157" t="s">
        <v>150</v>
      </c>
      <c r="E65" s="158"/>
      <c r="F65" s="158"/>
      <c r="G65" s="158"/>
      <c r="H65" s="158"/>
      <c r="I65" s="159"/>
      <c r="J65" s="160">
        <f>J330</f>
        <v>0</v>
      </c>
      <c r="K65" s="161"/>
    </row>
    <row r="66" spans="2:11" s="8" customFormat="1" ht="19.9" customHeight="1">
      <c r="B66" s="155"/>
      <c r="C66" s="156"/>
      <c r="D66" s="157" t="s">
        <v>151</v>
      </c>
      <c r="E66" s="158"/>
      <c r="F66" s="158"/>
      <c r="G66" s="158"/>
      <c r="H66" s="158"/>
      <c r="I66" s="159"/>
      <c r="J66" s="160">
        <f>J355</f>
        <v>0</v>
      </c>
      <c r="K66" s="161"/>
    </row>
    <row r="67" spans="2:11" s="1" customFormat="1" ht="21.75" customHeight="1">
      <c r="B67" s="40"/>
      <c r="C67" s="41"/>
      <c r="D67" s="41"/>
      <c r="E67" s="41"/>
      <c r="F67" s="41"/>
      <c r="G67" s="41"/>
      <c r="H67" s="41"/>
      <c r="I67" s="117"/>
      <c r="J67" s="41"/>
      <c r="K67" s="44"/>
    </row>
    <row r="68" spans="2:11"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 customHeight="1">
      <c r="B73" s="40"/>
      <c r="C73" s="61" t="s">
        <v>152</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4" t="str">
        <f>E7</f>
        <v>II/145 a II/190 průtah Hartmanice</v>
      </c>
      <c r="F76" s="375"/>
      <c r="G76" s="375"/>
      <c r="H76" s="375"/>
      <c r="I76" s="162"/>
      <c r="J76" s="62"/>
      <c r="K76" s="62"/>
      <c r="L76" s="60"/>
    </row>
    <row r="77" spans="2:12" s="1" customFormat="1" ht="14.45" customHeight="1">
      <c r="B77" s="40"/>
      <c r="C77" s="64" t="s">
        <v>135</v>
      </c>
      <c r="D77" s="62"/>
      <c r="E77" s="62"/>
      <c r="F77" s="62"/>
      <c r="G77" s="62"/>
      <c r="H77" s="62"/>
      <c r="I77" s="162"/>
      <c r="J77" s="62"/>
      <c r="K77" s="62"/>
      <c r="L77" s="60"/>
    </row>
    <row r="78" spans="2:12" s="1" customFormat="1" ht="17.25" customHeight="1">
      <c r="B78" s="40"/>
      <c r="C78" s="62"/>
      <c r="D78" s="62"/>
      <c r="E78" s="349" t="str">
        <f>E9</f>
        <v>SKU3901 - SO 101a  Komunikace  II/190</v>
      </c>
      <c r="F78" s="376"/>
      <c r="G78" s="376"/>
      <c r="H78" s="376"/>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25</v>
      </c>
      <c r="D80" s="62"/>
      <c r="E80" s="62"/>
      <c r="F80" s="163" t="str">
        <f>F12</f>
        <v xml:space="preserve"> </v>
      </c>
      <c r="G80" s="62"/>
      <c r="H80" s="62"/>
      <c r="I80" s="164" t="s">
        <v>27</v>
      </c>
      <c r="J80" s="72" t="str">
        <f>IF(J12="","",J12)</f>
        <v>15. 11. 2016</v>
      </c>
      <c r="K80" s="62"/>
      <c r="L80" s="60"/>
    </row>
    <row r="81" spans="2:12" s="1" customFormat="1" ht="6.95" customHeight="1">
      <c r="B81" s="40"/>
      <c r="C81" s="62"/>
      <c r="D81" s="62"/>
      <c r="E81" s="62"/>
      <c r="F81" s="62"/>
      <c r="G81" s="62"/>
      <c r="H81" s="62"/>
      <c r="I81" s="162"/>
      <c r="J81" s="62"/>
      <c r="K81" s="62"/>
      <c r="L81" s="60"/>
    </row>
    <row r="82" spans="2:12" s="1" customFormat="1" ht="13.5">
      <c r="B82" s="40"/>
      <c r="C82" s="64" t="s">
        <v>31</v>
      </c>
      <c r="D82" s="62"/>
      <c r="E82" s="62"/>
      <c r="F82" s="163" t="str">
        <f>E15</f>
        <v>SÚS Plzeňského kraje</v>
      </c>
      <c r="G82" s="62"/>
      <c r="H82" s="62"/>
      <c r="I82" s="164" t="s">
        <v>37</v>
      </c>
      <c r="J82" s="163" t="str">
        <f>E21</f>
        <v>Projekční kancelář Ing.Škubalová</v>
      </c>
      <c r="K82" s="62"/>
      <c r="L82" s="60"/>
    </row>
    <row r="83" spans="2:12" s="1" customFormat="1" ht="14.45" customHeight="1">
      <c r="B83" s="40"/>
      <c r="C83" s="64" t="s">
        <v>35</v>
      </c>
      <c r="D83" s="62"/>
      <c r="E83" s="62"/>
      <c r="F83" s="163" t="str">
        <f>IF(E18="","",E18)</f>
        <v/>
      </c>
      <c r="G83" s="62"/>
      <c r="H83" s="62"/>
      <c r="I83" s="162"/>
      <c r="J83" s="62"/>
      <c r="K83" s="62"/>
      <c r="L83" s="60"/>
    </row>
    <row r="84" spans="2:12" s="1" customFormat="1" ht="10.35" customHeight="1">
      <c r="B84" s="40"/>
      <c r="C84" s="62"/>
      <c r="D84" s="62"/>
      <c r="E84" s="62"/>
      <c r="F84" s="62"/>
      <c r="G84" s="62"/>
      <c r="H84" s="62"/>
      <c r="I84" s="162"/>
      <c r="J84" s="62"/>
      <c r="K84" s="62"/>
      <c r="L84" s="60"/>
    </row>
    <row r="85" spans="2:20" s="9" customFormat="1" ht="29.25" customHeight="1">
      <c r="B85" s="165"/>
      <c r="C85" s="166" t="s">
        <v>153</v>
      </c>
      <c r="D85" s="167" t="s">
        <v>62</v>
      </c>
      <c r="E85" s="167" t="s">
        <v>58</v>
      </c>
      <c r="F85" s="167" t="s">
        <v>154</v>
      </c>
      <c r="G85" s="167" t="s">
        <v>155</v>
      </c>
      <c r="H85" s="167" t="s">
        <v>156</v>
      </c>
      <c r="I85" s="168" t="s">
        <v>157</v>
      </c>
      <c r="J85" s="167" t="s">
        <v>139</v>
      </c>
      <c r="K85" s="169" t="s">
        <v>158</v>
      </c>
      <c r="L85" s="170"/>
      <c r="M85" s="80" t="s">
        <v>159</v>
      </c>
      <c r="N85" s="81" t="s">
        <v>47</v>
      </c>
      <c r="O85" s="81" t="s">
        <v>160</v>
      </c>
      <c r="P85" s="81" t="s">
        <v>161</v>
      </c>
      <c r="Q85" s="81" t="s">
        <v>162</v>
      </c>
      <c r="R85" s="81" t="s">
        <v>163</v>
      </c>
      <c r="S85" s="81" t="s">
        <v>164</v>
      </c>
      <c r="T85" s="82" t="s">
        <v>165</v>
      </c>
    </row>
    <row r="86" spans="2:63" s="1" customFormat="1" ht="29.25" customHeight="1">
      <c r="B86" s="40"/>
      <c r="C86" s="86" t="s">
        <v>140</v>
      </c>
      <c r="D86" s="62"/>
      <c r="E86" s="62"/>
      <c r="F86" s="62"/>
      <c r="G86" s="62"/>
      <c r="H86" s="62"/>
      <c r="I86" s="162"/>
      <c r="J86" s="171">
        <f>BK86</f>
        <v>0</v>
      </c>
      <c r="K86" s="62"/>
      <c r="L86" s="60"/>
      <c r="M86" s="83"/>
      <c r="N86" s="84"/>
      <c r="O86" s="84"/>
      <c r="P86" s="172">
        <f>P87</f>
        <v>0</v>
      </c>
      <c r="Q86" s="84"/>
      <c r="R86" s="172">
        <f>R87</f>
        <v>4265.7491282</v>
      </c>
      <c r="S86" s="84"/>
      <c r="T86" s="173">
        <f>T87</f>
        <v>6036.3694000000005</v>
      </c>
      <c r="AT86" s="23" t="s">
        <v>76</v>
      </c>
      <c r="AU86" s="23" t="s">
        <v>141</v>
      </c>
      <c r="BK86" s="174">
        <f>BK87</f>
        <v>0</v>
      </c>
    </row>
    <row r="87" spans="2:63" s="10" customFormat="1" ht="37.35" customHeight="1">
      <c r="B87" s="175"/>
      <c r="C87" s="176"/>
      <c r="D87" s="177" t="s">
        <v>76</v>
      </c>
      <c r="E87" s="178" t="s">
        <v>166</v>
      </c>
      <c r="F87" s="178" t="s">
        <v>167</v>
      </c>
      <c r="G87" s="176"/>
      <c r="H87" s="176"/>
      <c r="I87" s="179"/>
      <c r="J87" s="180">
        <f>BK87</f>
        <v>0</v>
      </c>
      <c r="K87" s="176"/>
      <c r="L87" s="181"/>
      <c r="M87" s="182"/>
      <c r="N87" s="183"/>
      <c r="O87" s="183"/>
      <c r="P87" s="184">
        <f>P88+P168+P178+P183+P192+P247+P264+P330+P355</f>
        <v>0</v>
      </c>
      <c r="Q87" s="183"/>
      <c r="R87" s="184">
        <f>R88+R168+R178+R183+R192+R247+R264+R330+R355</f>
        <v>4265.7491282</v>
      </c>
      <c r="S87" s="183"/>
      <c r="T87" s="185">
        <f>T88+T168+T178+T183+T192+T247+T264+T330+T355</f>
        <v>6036.3694000000005</v>
      </c>
      <c r="AR87" s="186" t="s">
        <v>24</v>
      </c>
      <c r="AT87" s="187" t="s">
        <v>76</v>
      </c>
      <c r="AU87" s="187" t="s">
        <v>77</v>
      </c>
      <c r="AY87" s="186" t="s">
        <v>168</v>
      </c>
      <c r="BK87" s="188">
        <f>BK88+BK168+BK178+BK183+BK192+BK247+BK264+BK330+BK355</f>
        <v>0</v>
      </c>
    </row>
    <row r="88" spans="2:63" s="10" customFormat="1" ht="19.9" customHeight="1">
      <c r="B88" s="175"/>
      <c r="C88" s="176"/>
      <c r="D88" s="177" t="s">
        <v>76</v>
      </c>
      <c r="E88" s="189" t="s">
        <v>24</v>
      </c>
      <c r="F88" s="189" t="s">
        <v>169</v>
      </c>
      <c r="G88" s="176"/>
      <c r="H88" s="176"/>
      <c r="I88" s="179"/>
      <c r="J88" s="190">
        <f>BK88</f>
        <v>0</v>
      </c>
      <c r="K88" s="176"/>
      <c r="L88" s="181"/>
      <c r="M88" s="182"/>
      <c r="N88" s="183"/>
      <c r="O88" s="183"/>
      <c r="P88" s="184">
        <f>SUM(P89:P167)</f>
        <v>0</v>
      </c>
      <c r="Q88" s="183"/>
      <c r="R88" s="184">
        <f>SUM(R89:R167)</f>
        <v>84.639008</v>
      </c>
      <c r="S88" s="183"/>
      <c r="T88" s="185">
        <f>SUM(T89:T167)</f>
        <v>5955.1544</v>
      </c>
      <c r="AR88" s="186" t="s">
        <v>24</v>
      </c>
      <c r="AT88" s="187" t="s">
        <v>76</v>
      </c>
      <c r="AU88" s="187" t="s">
        <v>24</v>
      </c>
      <c r="AY88" s="186" t="s">
        <v>168</v>
      </c>
      <c r="BK88" s="188">
        <f>SUM(BK89:BK167)</f>
        <v>0</v>
      </c>
    </row>
    <row r="89" spans="2:65" s="1" customFormat="1" ht="16.5" customHeight="1">
      <c r="B89" s="40"/>
      <c r="C89" s="191" t="s">
        <v>24</v>
      </c>
      <c r="D89" s="191" t="s">
        <v>170</v>
      </c>
      <c r="E89" s="192" t="s">
        <v>171</v>
      </c>
      <c r="F89" s="193" t="s">
        <v>172</v>
      </c>
      <c r="G89" s="194" t="s">
        <v>173</v>
      </c>
      <c r="H89" s="195">
        <v>4656</v>
      </c>
      <c r="I89" s="196"/>
      <c r="J89" s="197">
        <f>ROUND(I89*H89,2)</f>
        <v>0</v>
      </c>
      <c r="K89" s="193" t="s">
        <v>174</v>
      </c>
      <c r="L89" s="60"/>
      <c r="M89" s="198" t="s">
        <v>22</v>
      </c>
      <c r="N89" s="199" t="s">
        <v>48</v>
      </c>
      <c r="O89" s="41"/>
      <c r="P89" s="200">
        <f>O89*H89</f>
        <v>0</v>
      </c>
      <c r="Q89" s="200">
        <v>0</v>
      </c>
      <c r="R89" s="200">
        <f>Q89*H89</f>
        <v>0</v>
      </c>
      <c r="S89" s="200">
        <v>0.56</v>
      </c>
      <c r="T89" s="201">
        <f>S89*H89</f>
        <v>2607.36</v>
      </c>
      <c r="AR89" s="23" t="s">
        <v>175</v>
      </c>
      <c r="AT89" s="23" t="s">
        <v>170</v>
      </c>
      <c r="AU89" s="23" t="s">
        <v>86</v>
      </c>
      <c r="AY89" s="23" t="s">
        <v>168</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175</v>
      </c>
      <c r="BM89" s="23" t="s">
        <v>176</v>
      </c>
    </row>
    <row r="90" spans="2:47" s="1" customFormat="1" ht="256.5">
      <c r="B90" s="40"/>
      <c r="C90" s="62"/>
      <c r="D90" s="203" t="s">
        <v>177</v>
      </c>
      <c r="E90" s="62"/>
      <c r="F90" s="204" t="s">
        <v>178</v>
      </c>
      <c r="G90" s="62"/>
      <c r="H90" s="62"/>
      <c r="I90" s="162"/>
      <c r="J90" s="62"/>
      <c r="K90" s="62"/>
      <c r="L90" s="60"/>
      <c r="M90" s="205"/>
      <c r="N90" s="41"/>
      <c r="O90" s="41"/>
      <c r="P90" s="41"/>
      <c r="Q90" s="41"/>
      <c r="R90" s="41"/>
      <c r="S90" s="41"/>
      <c r="T90" s="77"/>
      <c r="AT90" s="23" t="s">
        <v>177</v>
      </c>
      <c r="AU90" s="23" t="s">
        <v>86</v>
      </c>
    </row>
    <row r="91" spans="2:51" s="11" customFormat="1" ht="13.5">
      <c r="B91" s="206"/>
      <c r="C91" s="207"/>
      <c r="D91" s="203" t="s">
        <v>179</v>
      </c>
      <c r="E91" s="208" t="s">
        <v>22</v>
      </c>
      <c r="F91" s="209" t="s">
        <v>180</v>
      </c>
      <c r="G91" s="207"/>
      <c r="H91" s="210">
        <v>4656</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51" s="12" customFormat="1" ht="13.5">
      <c r="B92" s="217"/>
      <c r="C92" s="218"/>
      <c r="D92" s="203" t="s">
        <v>179</v>
      </c>
      <c r="E92" s="219" t="s">
        <v>22</v>
      </c>
      <c r="F92" s="220" t="s">
        <v>181</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51" s="13" customFormat="1" ht="13.5">
      <c r="B93" s="227"/>
      <c r="C93" s="228"/>
      <c r="D93" s="203" t="s">
        <v>179</v>
      </c>
      <c r="E93" s="229" t="s">
        <v>22</v>
      </c>
      <c r="F93" s="230" t="s">
        <v>182</v>
      </c>
      <c r="G93" s="228"/>
      <c r="H93" s="231">
        <v>4656</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86</v>
      </c>
      <c r="D94" s="191" t="s">
        <v>170</v>
      </c>
      <c r="E94" s="192" t="s">
        <v>183</v>
      </c>
      <c r="F94" s="193" t="s">
        <v>184</v>
      </c>
      <c r="G94" s="194" t="s">
        <v>173</v>
      </c>
      <c r="H94" s="195">
        <v>4565</v>
      </c>
      <c r="I94" s="196"/>
      <c r="J94" s="197">
        <f>ROUND(I94*H94,2)</f>
        <v>0</v>
      </c>
      <c r="K94" s="193" t="s">
        <v>174</v>
      </c>
      <c r="L94" s="60"/>
      <c r="M94" s="198" t="s">
        <v>22</v>
      </c>
      <c r="N94" s="199" t="s">
        <v>48</v>
      </c>
      <c r="O94" s="41"/>
      <c r="P94" s="200">
        <f>O94*H94</f>
        <v>0</v>
      </c>
      <c r="Q94" s="200">
        <v>0</v>
      </c>
      <c r="R94" s="200">
        <f>Q94*H94</f>
        <v>0</v>
      </c>
      <c r="S94" s="200">
        <v>0.316</v>
      </c>
      <c r="T94" s="201">
        <f>S94*H94</f>
        <v>1442.54</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185</v>
      </c>
    </row>
    <row r="95" spans="2:47" s="1" customFormat="1" ht="256.5">
      <c r="B95" s="40"/>
      <c r="C95" s="62"/>
      <c r="D95" s="203" t="s">
        <v>177</v>
      </c>
      <c r="E95" s="62"/>
      <c r="F95" s="204" t="s">
        <v>178</v>
      </c>
      <c r="G95" s="62"/>
      <c r="H95" s="62"/>
      <c r="I95" s="162"/>
      <c r="J95" s="62"/>
      <c r="K95" s="62"/>
      <c r="L95" s="60"/>
      <c r="M95" s="205"/>
      <c r="N95" s="41"/>
      <c r="O95" s="41"/>
      <c r="P95" s="41"/>
      <c r="Q95" s="41"/>
      <c r="R95" s="41"/>
      <c r="S95" s="41"/>
      <c r="T95" s="77"/>
      <c r="AT95" s="23" t="s">
        <v>177</v>
      </c>
      <c r="AU95" s="23" t="s">
        <v>86</v>
      </c>
    </row>
    <row r="96" spans="2:51" s="11" customFormat="1" ht="13.5">
      <c r="B96" s="206"/>
      <c r="C96" s="207"/>
      <c r="D96" s="203" t="s">
        <v>179</v>
      </c>
      <c r="E96" s="208" t="s">
        <v>22</v>
      </c>
      <c r="F96" s="209" t="s">
        <v>186</v>
      </c>
      <c r="G96" s="207"/>
      <c r="H96" s="210">
        <v>4565</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51" s="12" customFormat="1" ht="13.5">
      <c r="B97" s="217"/>
      <c r="C97" s="218"/>
      <c r="D97" s="203" t="s">
        <v>179</v>
      </c>
      <c r="E97" s="219" t="s">
        <v>22</v>
      </c>
      <c r="F97" s="220" t="s">
        <v>181</v>
      </c>
      <c r="G97" s="218"/>
      <c r="H97" s="219" t="s">
        <v>22</v>
      </c>
      <c r="I97" s="221"/>
      <c r="J97" s="218"/>
      <c r="K97" s="218"/>
      <c r="L97" s="222"/>
      <c r="M97" s="223"/>
      <c r="N97" s="224"/>
      <c r="O97" s="224"/>
      <c r="P97" s="224"/>
      <c r="Q97" s="224"/>
      <c r="R97" s="224"/>
      <c r="S97" s="224"/>
      <c r="T97" s="225"/>
      <c r="AT97" s="226" t="s">
        <v>179</v>
      </c>
      <c r="AU97" s="226" t="s">
        <v>86</v>
      </c>
      <c r="AV97" s="12" t="s">
        <v>24</v>
      </c>
      <c r="AW97" s="12" t="s">
        <v>41</v>
      </c>
      <c r="AX97" s="12" t="s">
        <v>77</v>
      </c>
      <c r="AY97" s="226" t="s">
        <v>168</v>
      </c>
    </row>
    <row r="98" spans="2:51" s="13" customFormat="1" ht="13.5">
      <c r="B98" s="227"/>
      <c r="C98" s="228"/>
      <c r="D98" s="203" t="s">
        <v>179</v>
      </c>
      <c r="E98" s="229" t="s">
        <v>22</v>
      </c>
      <c r="F98" s="230" t="s">
        <v>182</v>
      </c>
      <c r="G98" s="228"/>
      <c r="H98" s="231">
        <v>4565</v>
      </c>
      <c r="I98" s="232"/>
      <c r="J98" s="228"/>
      <c r="K98" s="228"/>
      <c r="L98" s="233"/>
      <c r="M98" s="234"/>
      <c r="N98" s="235"/>
      <c r="O98" s="235"/>
      <c r="P98" s="235"/>
      <c r="Q98" s="235"/>
      <c r="R98" s="235"/>
      <c r="S98" s="235"/>
      <c r="T98" s="236"/>
      <c r="AT98" s="237" t="s">
        <v>179</v>
      </c>
      <c r="AU98" s="237" t="s">
        <v>86</v>
      </c>
      <c r="AV98" s="13" t="s">
        <v>175</v>
      </c>
      <c r="AW98" s="13" t="s">
        <v>41</v>
      </c>
      <c r="AX98" s="13" t="s">
        <v>24</v>
      </c>
      <c r="AY98" s="237" t="s">
        <v>168</v>
      </c>
    </row>
    <row r="99" spans="2:65" s="1" customFormat="1" ht="25.5" customHeight="1">
      <c r="B99" s="40"/>
      <c r="C99" s="191" t="s">
        <v>187</v>
      </c>
      <c r="D99" s="191" t="s">
        <v>170</v>
      </c>
      <c r="E99" s="192" t="s">
        <v>188</v>
      </c>
      <c r="F99" s="193" t="s">
        <v>189</v>
      </c>
      <c r="G99" s="194" t="s">
        <v>173</v>
      </c>
      <c r="H99" s="195">
        <v>4565</v>
      </c>
      <c r="I99" s="196"/>
      <c r="J99" s="197">
        <f>ROUND(I99*H99,2)</f>
        <v>0</v>
      </c>
      <c r="K99" s="193" t="s">
        <v>22</v>
      </c>
      <c r="L99" s="60"/>
      <c r="M99" s="198" t="s">
        <v>22</v>
      </c>
      <c r="N99" s="199" t="s">
        <v>48</v>
      </c>
      <c r="O99" s="41"/>
      <c r="P99" s="200">
        <f>O99*H99</f>
        <v>0</v>
      </c>
      <c r="Q99" s="200">
        <v>0.00013</v>
      </c>
      <c r="R99" s="200">
        <f>Q99*H99</f>
        <v>0.5934499999999999</v>
      </c>
      <c r="S99" s="200">
        <v>0.384</v>
      </c>
      <c r="T99" s="201">
        <f>S99*H99</f>
        <v>1752.96</v>
      </c>
      <c r="AR99" s="23" t="s">
        <v>175</v>
      </c>
      <c r="AT99" s="23" t="s">
        <v>170</v>
      </c>
      <c r="AU99" s="23" t="s">
        <v>86</v>
      </c>
      <c r="AY99" s="23" t="s">
        <v>168</v>
      </c>
      <c r="BE99" s="202">
        <f>IF(N99="základní",J99,0)</f>
        <v>0</v>
      </c>
      <c r="BF99" s="202">
        <f>IF(N99="snížená",J99,0)</f>
        <v>0</v>
      </c>
      <c r="BG99" s="202">
        <f>IF(N99="zákl. přenesená",J99,0)</f>
        <v>0</v>
      </c>
      <c r="BH99" s="202">
        <f>IF(N99="sníž. přenesená",J99,0)</f>
        <v>0</v>
      </c>
      <c r="BI99" s="202">
        <f>IF(N99="nulová",J99,0)</f>
        <v>0</v>
      </c>
      <c r="BJ99" s="23" t="s">
        <v>24</v>
      </c>
      <c r="BK99" s="202">
        <f>ROUND(I99*H99,2)</f>
        <v>0</v>
      </c>
      <c r="BL99" s="23" t="s">
        <v>175</v>
      </c>
      <c r="BM99" s="23" t="s">
        <v>190</v>
      </c>
    </row>
    <row r="100" spans="2:51" s="11" customFormat="1" ht="13.5">
      <c r="B100" s="206"/>
      <c r="C100" s="207"/>
      <c r="D100" s="203" t="s">
        <v>179</v>
      </c>
      <c r="E100" s="208" t="s">
        <v>22</v>
      </c>
      <c r="F100" s="209" t="s">
        <v>186</v>
      </c>
      <c r="G100" s="207"/>
      <c r="H100" s="210">
        <v>4565</v>
      </c>
      <c r="I100" s="211"/>
      <c r="J100" s="207"/>
      <c r="K100" s="207"/>
      <c r="L100" s="212"/>
      <c r="M100" s="213"/>
      <c r="N100" s="214"/>
      <c r="O100" s="214"/>
      <c r="P100" s="214"/>
      <c r="Q100" s="214"/>
      <c r="R100" s="214"/>
      <c r="S100" s="214"/>
      <c r="T100" s="215"/>
      <c r="AT100" s="216" t="s">
        <v>179</v>
      </c>
      <c r="AU100" s="216" t="s">
        <v>86</v>
      </c>
      <c r="AV100" s="11" t="s">
        <v>86</v>
      </c>
      <c r="AW100" s="11" t="s">
        <v>41</v>
      </c>
      <c r="AX100" s="11" t="s">
        <v>77</v>
      </c>
      <c r="AY100" s="216" t="s">
        <v>168</v>
      </c>
    </row>
    <row r="101" spans="2:51" s="12" customFormat="1" ht="13.5">
      <c r="B101" s="217"/>
      <c r="C101" s="218"/>
      <c r="D101" s="203" t="s">
        <v>179</v>
      </c>
      <c r="E101" s="219" t="s">
        <v>22</v>
      </c>
      <c r="F101" s="220" t="s">
        <v>191</v>
      </c>
      <c r="G101" s="218"/>
      <c r="H101" s="219" t="s">
        <v>22</v>
      </c>
      <c r="I101" s="221"/>
      <c r="J101" s="218"/>
      <c r="K101" s="218"/>
      <c r="L101" s="222"/>
      <c r="M101" s="223"/>
      <c r="N101" s="224"/>
      <c r="O101" s="224"/>
      <c r="P101" s="224"/>
      <c r="Q101" s="224"/>
      <c r="R101" s="224"/>
      <c r="S101" s="224"/>
      <c r="T101" s="225"/>
      <c r="AT101" s="226" t="s">
        <v>179</v>
      </c>
      <c r="AU101" s="226" t="s">
        <v>86</v>
      </c>
      <c r="AV101" s="12" t="s">
        <v>24</v>
      </c>
      <c r="AW101" s="12" t="s">
        <v>41</v>
      </c>
      <c r="AX101" s="12" t="s">
        <v>77</v>
      </c>
      <c r="AY101" s="226" t="s">
        <v>168</v>
      </c>
    </row>
    <row r="102" spans="2:51" s="13" customFormat="1" ht="13.5">
      <c r="B102" s="227"/>
      <c r="C102" s="228"/>
      <c r="D102" s="203" t="s">
        <v>179</v>
      </c>
      <c r="E102" s="229" t="s">
        <v>22</v>
      </c>
      <c r="F102" s="230" t="s">
        <v>182</v>
      </c>
      <c r="G102" s="228"/>
      <c r="H102" s="231">
        <v>4565</v>
      </c>
      <c r="I102" s="232"/>
      <c r="J102" s="228"/>
      <c r="K102" s="228"/>
      <c r="L102" s="233"/>
      <c r="M102" s="234"/>
      <c r="N102" s="235"/>
      <c r="O102" s="235"/>
      <c r="P102" s="235"/>
      <c r="Q102" s="235"/>
      <c r="R102" s="235"/>
      <c r="S102" s="235"/>
      <c r="T102" s="236"/>
      <c r="AT102" s="237" t="s">
        <v>179</v>
      </c>
      <c r="AU102" s="237" t="s">
        <v>86</v>
      </c>
      <c r="AV102" s="13" t="s">
        <v>175</v>
      </c>
      <c r="AW102" s="13" t="s">
        <v>41</v>
      </c>
      <c r="AX102" s="13" t="s">
        <v>24</v>
      </c>
      <c r="AY102" s="237" t="s">
        <v>168</v>
      </c>
    </row>
    <row r="103" spans="2:65" s="1" customFormat="1" ht="25.5" customHeight="1">
      <c r="B103" s="40"/>
      <c r="C103" s="191" t="s">
        <v>175</v>
      </c>
      <c r="D103" s="191" t="s">
        <v>170</v>
      </c>
      <c r="E103" s="192" t="s">
        <v>188</v>
      </c>
      <c r="F103" s="193" t="s">
        <v>189</v>
      </c>
      <c r="G103" s="194" t="s">
        <v>173</v>
      </c>
      <c r="H103" s="195">
        <v>396.6</v>
      </c>
      <c r="I103" s="196"/>
      <c r="J103" s="197">
        <f>ROUND(I103*H103,2)</f>
        <v>0</v>
      </c>
      <c r="K103" s="193" t="s">
        <v>22</v>
      </c>
      <c r="L103" s="60"/>
      <c r="M103" s="198" t="s">
        <v>22</v>
      </c>
      <c r="N103" s="199" t="s">
        <v>48</v>
      </c>
      <c r="O103" s="41"/>
      <c r="P103" s="200">
        <f>O103*H103</f>
        <v>0</v>
      </c>
      <c r="Q103" s="200">
        <v>0.00013</v>
      </c>
      <c r="R103" s="200">
        <f>Q103*H103</f>
        <v>0.051558</v>
      </c>
      <c r="S103" s="200">
        <v>0.384</v>
      </c>
      <c r="T103" s="201">
        <f>S103*H103</f>
        <v>152.29440000000002</v>
      </c>
      <c r="AR103" s="23" t="s">
        <v>175</v>
      </c>
      <c r="AT103" s="23" t="s">
        <v>170</v>
      </c>
      <c r="AU103" s="23" t="s">
        <v>86</v>
      </c>
      <c r="AY103" s="23" t="s">
        <v>168</v>
      </c>
      <c r="BE103" s="202">
        <f>IF(N103="základní",J103,0)</f>
        <v>0</v>
      </c>
      <c r="BF103" s="202">
        <f>IF(N103="snížená",J103,0)</f>
        <v>0</v>
      </c>
      <c r="BG103" s="202">
        <f>IF(N103="zákl. přenesená",J103,0)</f>
        <v>0</v>
      </c>
      <c r="BH103" s="202">
        <f>IF(N103="sníž. přenesená",J103,0)</f>
        <v>0</v>
      </c>
      <c r="BI103" s="202">
        <f>IF(N103="nulová",J103,0)</f>
        <v>0</v>
      </c>
      <c r="BJ103" s="23" t="s">
        <v>24</v>
      </c>
      <c r="BK103" s="202">
        <f>ROUND(I103*H103,2)</f>
        <v>0</v>
      </c>
      <c r="BL103" s="23" t="s">
        <v>175</v>
      </c>
      <c r="BM103" s="23" t="s">
        <v>192</v>
      </c>
    </row>
    <row r="104" spans="2:51" s="11" customFormat="1" ht="13.5">
      <c r="B104" s="206"/>
      <c r="C104" s="207"/>
      <c r="D104" s="203" t="s">
        <v>179</v>
      </c>
      <c r="E104" s="208" t="s">
        <v>22</v>
      </c>
      <c r="F104" s="209" t="s">
        <v>193</v>
      </c>
      <c r="G104" s="207"/>
      <c r="H104" s="210">
        <v>396.6</v>
      </c>
      <c r="I104" s="211"/>
      <c r="J104" s="207"/>
      <c r="K104" s="207"/>
      <c r="L104" s="212"/>
      <c r="M104" s="213"/>
      <c r="N104" s="214"/>
      <c r="O104" s="214"/>
      <c r="P104" s="214"/>
      <c r="Q104" s="214"/>
      <c r="R104" s="214"/>
      <c r="S104" s="214"/>
      <c r="T104" s="215"/>
      <c r="AT104" s="216" t="s">
        <v>179</v>
      </c>
      <c r="AU104" s="216" t="s">
        <v>86</v>
      </c>
      <c r="AV104" s="11" t="s">
        <v>86</v>
      </c>
      <c r="AW104" s="11" t="s">
        <v>41</v>
      </c>
      <c r="AX104" s="11" t="s">
        <v>77</v>
      </c>
      <c r="AY104" s="216" t="s">
        <v>168</v>
      </c>
    </row>
    <row r="105" spans="2:51" s="12" customFormat="1" ht="13.5">
      <c r="B105" s="217"/>
      <c r="C105" s="218"/>
      <c r="D105" s="203" t="s">
        <v>179</v>
      </c>
      <c r="E105" s="219" t="s">
        <v>22</v>
      </c>
      <c r="F105" s="220" t="s">
        <v>194</v>
      </c>
      <c r="G105" s="218"/>
      <c r="H105" s="219" t="s">
        <v>22</v>
      </c>
      <c r="I105" s="221"/>
      <c r="J105" s="218"/>
      <c r="K105" s="218"/>
      <c r="L105" s="222"/>
      <c r="M105" s="223"/>
      <c r="N105" s="224"/>
      <c r="O105" s="224"/>
      <c r="P105" s="224"/>
      <c r="Q105" s="224"/>
      <c r="R105" s="224"/>
      <c r="S105" s="224"/>
      <c r="T105" s="225"/>
      <c r="AT105" s="226" t="s">
        <v>179</v>
      </c>
      <c r="AU105" s="226" t="s">
        <v>86</v>
      </c>
      <c r="AV105" s="12" t="s">
        <v>24</v>
      </c>
      <c r="AW105" s="12" t="s">
        <v>41</v>
      </c>
      <c r="AX105" s="12" t="s">
        <v>77</v>
      </c>
      <c r="AY105" s="226" t="s">
        <v>168</v>
      </c>
    </row>
    <row r="106" spans="2:51" s="13" customFormat="1" ht="13.5">
      <c r="B106" s="227"/>
      <c r="C106" s="228"/>
      <c r="D106" s="203" t="s">
        <v>179</v>
      </c>
      <c r="E106" s="229" t="s">
        <v>22</v>
      </c>
      <c r="F106" s="230" t="s">
        <v>182</v>
      </c>
      <c r="G106" s="228"/>
      <c r="H106" s="231">
        <v>396.6</v>
      </c>
      <c r="I106" s="232"/>
      <c r="J106" s="228"/>
      <c r="K106" s="228"/>
      <c r="L106" s="233"/>
      <c r="M106" s="234"/>
      <c r="N106" s="235"/>
      <c r="O106" s="235"/>
      <c r="P106" s="235"/>
      <c r="Q106" s="235"/>
      <c r="R106" s="235"/>
      <c r="S106" s="235"/>
      <c r="T106" s="236"/>
      <c r="AT106" s="237" t="s">
        <v>179</v>
      </c>
      <c r="AU106" s="237" t="s">
        <v>86</v>
      </c>
      <c r="AV106" s="13" t="s">
        <v>175</v>
      </c>
      <c r="AW106" s="13" t="s">
        <v>41</v>
      </c>
      <c r="AX106" s="13" t="s">
        <v>24</v>
      </c>
      <c r="AY106" s="237" t="s">
        <v>168</v>
      </c>
    </row>
    <row r="107" spans="2:65" s="1" customFormat="1" ht="16.5" customHeight="1">
      <c r="B107" s="40"/>
      <c r="C107" s="191" t="s">
        <v>195</v>
      </c>
      <c r="D107" s="191" t="s">
        <v>170</v>
      </c>
      <c r="E107" s="192" t="s">
        <v>196</v>
      </c>
      <c r="F107" s="193" t="s">
        <v>197</v>
      </c>
      <c r="G107" s="194" t="s">
        <v>198</v>
      </c>
      <c r="H107" s="195">
        <v>78.255</v>
      </c>
      <c r="I107" s="196"/>
      <c r="J107" s="197">
        <f>ROUND(I107*H107,2)</f>
        <v>0</v>
      </c>
      <c r="K107" s="193" t="s">
        <v>174</v>
      </c>
      <c r="L107" s="60"/>
      <c r="M107" s="198" t="s">
        <v>22</v>
      </c>
      <c r="N107" s="199" t="s">
        <v>48</v>
      </c>
      <c r="O107" s="41"/>
      <c r="P107" s="200">
        <f>O107*H107</f>
        <v>0</v>
      </c>
      <c r="Q107" s="200">
        <v>0</v>
      </c>
      <c r="R107" s="200">
        <f>Q107*H107</f>
        <v>0</v>
      </c>
      <c r="S107" s="200">
        <v>0</v>
      </c>
      <c r="T107" s="201">
        <f>S107*H107</f>
        <v>0</v>
      </c>
      <c r="AR107" s="23" t="s">
        <v>175</v>
      </c>
      <c r="AT107" s="23" t="s">
        <v>170</v>
      </c>
      <c r="AU107" s="23" t="s">
        <v>86</v>
      </c>
      <c r="AY107" s="23" t="s">
        <v>168</v>
      </c>
      <c r="BE107" s="202">
        <f>IF(N107="základní",J107,0)</f>
        <v>0</v>
      </c>
      <c r="BF107" s="202">
        <f>IF(N107="snížená",J107,0)</f>
        <v>0</v>
      </c>
      <c r="BG107" s="202">
        <f>IF(N107="zákl. přenesená",J107,0)</f>
        <v>0</v>
      </c>
      <c r="BH107" s="202">
        <f>IF(N107="sníž. přenesená",J107,0)</f>
        <v>0</v>
      </c>
      <c r="BI107" s="202">
        <f>IF(N107="nulová",J107,0)</f>
        <v>0</v>
      </c>
      <c r="BJ107" s="23" t="s">
        <v>24</v>
      </c>
      <c r="BK107" s="202">
        <f>ROUND(I107*H107,2)</f>
        <v>0</v>
      </c>
      <c r="BL107" s="23" t="s">
        <v>175</v>
      </c>
      <c r="BM107" s="23" t="s">
        <v>199</v>
      </c>
    </row>
    <row r="108" spans="2:51" s="11" customFormat="1" ht="13.5">
      <c r="B108" s="206"/>
      <c r="C108" s="207"/>
      <c r="D108" s="203" t="s">
        <v>179</v>
      </c>
      <c r="E108" s="208" t="s">
        <v>22</v>
      </c>
      <c r="F108" s="209" t="s">
        <v>200</v>
      </c>
      <c r="G108" s="207"/>
      <c r="H108" s="210">
        <v>78.255</v>
      </c>
      <c r="I108" s="211"/>
      <c r="J108" s="207"/>
      <c r="K108" s="207"/>
      <c r="L108" s="212"/>
      <c r="M108" s="213"/>
      <c r="N108" s="214"/>
      <c r="O108" s="214"/>
      <c r="P108" s="214"/>
      <c r="Q108" s="214"/>
      <c r="R108" s="214"/>
      <c r="S108" s="214"/>
      <c r="T108" s="215"/>
      <c r="AT108" s="216" t="s">
        <v>179</v>
      </c>
      <c r="AU108" s="216" t="s">
        <v>86</v>
      </c>
      <c r="AV108" s="11" t="s">
        <v>86</v>
      </c>
      <c r="AW108" s="11" t="s">
        <v>41</v>
      </c>
      <c r="AX108" s="11" t="s">
        <v>77</v>
      </c>
      <c r="AY108" s="216" t="s">
        <v>168</v>
      </c>
    </row>
    <row r="109" spans="2:51" s="12" customFormat="1" ht="13.5">
      <c r="B109" s="217"/>
      <c r="C109" s="218"/>
      <c r="D109" s="203" t="s">
        <v>179</v>
      </c>
      <c r="E109" s="219" t="s">
        <v>22</v>
      </c>
      <c r="F109" s="220" t="s">
        <v>181</v>
      </c>
      <c r="G109" s="218"/>
      <c r="H109" s="219" t="s">
        <v>22</v>
      </c>
      <c r="I109" s="221"/>
      <c r="J109" s="218"/>
      <c r="K109" s="218"/>
      <c r="L109" s="222"/>
      <c r="M109" s="223"/>
      <c r="N109" s="224"/>
      <c r="O109" s="224"/>
      <c r="P109" s="224"/>
      <c r="Q109" s="224"/>
      <c r="R109" s="224"/>
      <c r="S109" s="224"/>
      <c r="T109" s="225"/>
      <c r="AT109" s="226" t="s">
        <v>179</v>
      </c>
      <c r="AU109" s="226" t="s">
        <v>86</v>
      </c>
      <c r="AV109" s="12" t="s">
        <v>24</v>
      </c>
      <c r="AW109" s="12" t="s">
        <v>41</v>
      </c>
      <c r="AX109" s="12" t="s">
        <v>77</v>
      </c>
      <c r="AY109" s="226" t="s">
        <v>168</v>
      </c>
    </row>
    <row r="110" spans="2:51" s="13" customFormat="1" ht="13.5">
      <c r="B110" s="227"/>
      <c r="C110" s="228"/>
      <c r="D110" s="203" t="s">
        <v>179</v>
      </c>
      <c r="E110" s="229" t="s">
        <v>22</v>
      </c>
      <c r="F110" s="230" t="s">
        <v>182</v>
      </c>
      <c r="G110" s="228"/>
      <c r="H110" s="231">
        <v>78.255</v>
      </c>
      <c r="I110" s="232"/>
      <c r="J110" s="228"/>
      <c r="K110" s="228"/>
      <c r="L110" s="233"/>
      <c r="M110" s="234"/>
      <c r="N110" s="235"/>
      <c r="O110" s="235"/>
      <c r="P110" s="235"/>
      <c r="Q110" s="235"/>
      <c r="R110" s="235"/>
      <c r="S110" s="235"/>
      <c r="T110" s="236"/>
      <c r="AT110" s="237" t="s">
        <v>179</v>
      </c>
      <c r="AU110" s="237" t="s">
        <v>86</v>
      </c>
      <c r="AV110" s="13" t="s">
        <v>175</v>
      </c>
      <c r="AW110" s="13" t="s">
        <v>41</v>
      </c>
      <c r="AX110" s="13" t="s">
        <v>24</v>
      </c>
      <c r="AY110" s="237" t="s">
        <v>168</v>
      </c>
    </row>
    <row r="111" spans="2:65" s="1" customFormat="1" ht="25.5" customHeight="1">
      <c r="B111" s="40"/>
      <c r="C111" s="191" t="s">
        <v>201</v>
      </c>
      <c r="D111" s="191" t="s">
        <v>170</v>
      </c>
      <c r="E111" s="192" t="s">
        <v>202</v>
      </c>
      <c r="F111" s="193" t="s">
        <v>203</v>
      </c>
      <c r="G111" s="194" t="s">
        <v>198</v>
      </c>
      <c r="H111" s="195">
        <v>2789.58</v>
      </c>
      <c r="I111" s="196"/>
      <c r="J111" s="197">
        <f>ROUND(I111*H111,2)</f>
        <v>0</v>
      </c>
      <c r="K111" s="193" t="s">
        <v>174</v>
      </c>
      <c r="L111" s="60"/>
      <c r="M111" s="198" t="s">
        <v>22</v>
      </c>
      <c r="N111" s="199" t="s">
        <v>48</v>
      </c>
      <c r="O111" s="41"/>
      <c r="P111" s="200">
        <f>O111*H111</f>
        <v>0</v>
      </c>
      <c r="Q111" s="200">
        <v>0</v>
      </c>
      <c r="R111" s="200">
        <f>Q111*H111</f>
        <v>0</v>
      </c>
      <c r="S111" s="200">
        <v>0</v>
      </c>
      <c r="T111" s="201">
        <f>S111*H111</f>
        <v>0</v>
      </c>
      <c r="AR111" s="23" t="s">
        <v>175</v>
      </c>
      <c r="AT111" s="23" t="s">
        <v>170</v>
      </c>
      <c r="AU111" s="23" t="s">
        <v>86</v>
      </c>
      <c r="AY111" s="23" t="s">
        <v>168</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175</v>
      </c>
      <c r="BM111" s="23" t="s">
        <v>204</v>
      </c>
    </row>
    <row r="112" spans="2:51" s="11" customFormat="1" ht="13.5">
      <c r="B112" s="206"/>
      <c r="C112" s="207"/>
      <c r="D112" s="203" t="s">
        <v>179</v>
      </c>
      <c r="E112" s="208" t="s">
        <v>22</v>
      </c>
      <c r="F112" s="209" t="s">
        <v>205</v>
      </c>
      <c r="G112" s="207"/>
      <c r="H112" s="210">
        <v>507.08</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51" s="12" customFormat="1" ht="13.5">
      <c r="B113" s="217"/>
      <c r="C113" s="218"/>
      <c r="D113" s="203" t="s">
        <v>179</v>
      </c>
      <c r="E113" s="219" t="s">
        <v>22</v>
      </c>
      <c r="F113" s="220" t="s">
        <v>206</v>
      </c>
      <c r="G113" s="218"/>
      <c r="H113" s="219" t="s">
        <v>22</v>
      </c>
      <c r="I113" s="221"/>
      <c r="J113" s="218"/>
      <c r="K113" s="218"/>
      <c r="L113" s="222"/>
      <c r="M113" s="223"/>
      <c r="N113" s="224"/>
      <c r="O113" s="224"/>
      <c r="P113" s="224"/>
      <c r="Q113" s="224"/>
      <c r="R113" s="224"/>
      <c r="S113" s="224"/>
      <c r="T113" s="225"/>
      <c r="AT113" s="226" t="s">
        <v>179</v>
      </c>
      <c r="AU113" s="226" t="s">
        <v>86</v>
      </c>
      <c r="AV113" s="12" t="s">
        <v>24</v>
      </c>
      <c r="AW113" s="12" t="s">
        <v>41</v>
      </c>
      <c r="AX113" s="12" t="s">
        <v>77</v>
      </c>
      <c r="AY113" s="226" t="s">
        <v>168</v>
      </c>
    </row>
    <row r="114" spans="2:51" s="11" customFormat="1" ht="13.5">
      <c r="B114" s="206"/>
      <c r="C114" s="207"/>
      <c r="D114" s="203" t="s">
        <v>179</v>
      </c>
      <c r="E114" s="208" t="s">
        <v>22</v>
      </c>
      <c r="F114" s="209" t="s">
        <v>22</v>
      </c>
      <c r="G114" s="207"/>
      <c r="H114" s="210">
        <v>0</v>
      </c>
      <c r="I114" s="211"/>
      <c r="J114" s="207"/>
      <c r="K114" s="207"/>
      <c r="L114" s="212"/>
      <c r="M114" s="213"/>
      <c r="N114" s="214"/>
      <c r="O114" s="214"/>
      <c r="P114" s="214"/>
      <c r="Q114" s="214"/>
      <c r="R114" s="214"/>
      <c r="S114" s="214"/>
      <c r="T114" s="215"/>
      <c r="AT114" s="216" t="s">
        <v>179</v>
      </c>
      <c r="AU114" s="216" t="s">
        <v>86</v>
      </c>
      <c r="AV114" s="11" t="s">
        <v>86</v>
      </c>
      <c r="AW114" s="11" t="s">
        <v>41</v>
      </c>
      <c r="AX114" s="11" t="s">
        <v>77</v>
      </c>
      <c r="AY114" s="216" t="s">
        <v>168</v>
      </c>
    </row>
    <row r="115" spans="2:51" s="11" customFormat="1" ht="13.5">
      <c r="B115" s="206"/>
      <c r="C115" s="207"/>
      <c r="D115" s="203" t="s">
        <v>179</v>
      </c>
      <c r="E115" s="208" t="s">
        <v>22</v>
      </c>
      <c r="F115" s="209" t="s">
        <v>22</v>
      </c>
      <c r="G115" s="207"/>
      <c r="H115" s="210">
        <v>0</v>
      </c>
      <c r="I115" s="211"/>
      <c r="J115" s="207"/>
      <c r="K115" s="207"/>
      <c r="L115" s="212"/>
      <c r="M115" s="213"/>
      <c r="N115" s="214"/>
      <c r="O115" s="214"/>
      <c r="P115" s="214"/>
      <c r="Q115" s="214"/>
      <c r="R115" s="214"/>
      <c r="S115" s="214"/>
      <c r="T115" s="215"/>
      <c r="AT115" s="216" t="s">
        <v>179</v>
      </c>
      <c r="AU115" s="216" t="s">
        <v>86</v>
      </c>
      <c r="AV115" s="11" t="s">
        <v>86</v>
      </c>
      <c r="AW115" s="11" t="s">
        <v>41</v>
      </c>
      <c r="AX115" s="11" t="s">
        <v>77</v>
      </c>
      <c r="AY115" s="216" t="s">
        <v>168</v>
      </c>
    </row>
    <row r="116" spans="2:51" s="11" customFormat="1" ht="13.5">
      <c r="B116" s="206"/>
      <c r="C116" s="207"/>
      <c r="D116" s="203" t="s">
        <v>179</v>
      </c>
      <c r="E116" s="208" t="s">
        <v>22</v>
      </c>
      <c r="F116" s="209" t="s">
        <v>207</v>
      </c>
      <c r="G116" s="207"/>
      <c r="H116" s="210">
        <v>2282.5</v>
      </c>
      <c r="I116" s="211"/>
      <c r="J116" s="207"/>
      <c r="K116" s="207"/>
      <c r="L116" s="212"/>
      <c r="M116" s="213"/>
      <c r="N116" s="214"/>
      <c r="O116" s="214"/>
      <c r="P116" s="214"/>
      <c r="Q116" s="214"/>
      <c r="R116" s="214"/>
      <c r="S116" s="214"/>
      <c r="T116" s="215"/>
      <c r="AT116" s="216" t="s">
        <v>179</v>
      </c>
      <c r="AU116" s="216" t="s">
        <v>86</v>
      </c>
      <c r="AV116" s="11" t="s">
        <v>86</v>
      </c>
      <c r="AW116" s="11" t="s">
        <v>41</v>
      </c>
      <c r="AX116" s="11" t="s">
        <v>77</v>
      </c>
      <c r="AY116" s="216" t="s">
        <v>168</v>
      </c>
    </row>
    <row r="117" spans="2:51" s="12" customFormat="1" ht="13.5">
      <c r="B117" s="217"/>
      <c r="C117" s="218"/>
      <c r="D117" s="203" t="s">
        <v>179</v>
      </c>
      <c r="E117" s="219" t="s">
        <v>22</v>
      </c>
      <c r="F117" s="220" t="s">
        <v>208</v>
      </c>
      <c r="G117" s="218"/>
      <c r="H117" s="219" t="s">
        <v>22</v>
      </c>
      <c r="I117" s="221"/>
      <c r="J117" s="218"/>
      <c r="K117" s="218"/>
      <c r="L117" s="222"/>
      <c r="M117" s="223"/>
      <c r="N117" s="224"/>
      <c r="O117" s="224"/>
      <c r="P117" s="224"/>
      <c r="Q117" s="224"/>
      <c r="R117" s="224"/>
      <c r="S117" s="224"/>
      <c r="T117" s="225"/>
      <c r="AT117" s="226" t="s">
        <v>179</v>
      </c>
      <c r="AU117" s="226" t="s">
        <v>86</v>
      </c>
      <c r="AV117" s="12" t="s">
        <v>24</v>
      </c>
      <c r="AW117" s="12" t="s">
        <v>41</v>
      </c>
      <c r="AX117" s="12" t="s">
        <v>77</v>
      </c>
      <c r="AY117" s="226" t="s">
        <v>168</v>
      </c>
    </row>
    <row r="118" spans="2:51" s="11" customFormat="1" ht="13.5">
      <c r="B118" s="206"/>
      <c r="C118" s="207"/>
      <c r="D118" s="203" t="s">
        <v>179</v>
      </c>
      <c r="E118" s="208" t="s">
        <v>22</v>
      </c>
      <c r="F118" s="209" t="s">
        <v>22</v>
      </c>
      <c r="G118" s="207"/>
      <c r="H118" s="210">
        <v>0</v>
      </c>
      <c r="I118" s="211"/>
      <c r="J118" s="207"/>
      <c r="K118" s="207"/>
      <c r="L118" s="212"/>
      <c r="M118" s="213"/>
      <c r="N118" s="214"/>
      <c r="O118" s="214"/>
      <c r="P118" s="214"/>
      <c r="Q118" s="214"/>
      <c r="R118" s="214"/>
      <c r="S118" s="214"/>
      <c r="T118" s="215"/>
      <c r="AT118" s="216" t="s">
        <v>179</v>
      </c>
      <c r="AU118" s="216" t="s">
        <v>86</v>
      </c>
      <c r="AV118" s="11" t="s">
        <v>86</v>
      </c>
      <c r="AW118" s="11" t="s">
        <v>41</v>
      </c>
      <c r="AX118" s="11" t="s">
        <v>77</v>
      </c>
      <c r="AY118" s="216" t="s">
        <v>168</v>
      </c>
    </row>
    <row r="119" spans="2:51" s="11" customFormat="1" ht="13.5">
      <c r="B119" s="206"/>
      <c r="C119" s="207"/>
      <c r="D119" s="203" t="s">
        <v>179</v>
      </c>
      <c r="E119" s="208" t="s">
        <v>22</v>
      </c>
      <c r="F119" s="209" t="s">
        <v>22</v>
      </c>
      <c r="G119" s="207"/>
      <c r="H119" s="210">
        <v>0</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51" s="13" customFormat="1" ht="13.5">
      <c r="B120" s="227"/>
      <c r="C120" s="228"/>
      <c r="D120" s="203" t="s">
        <v>179</v>
      </c>
      <c r="E120" s="229" t="s">
        <v>22</v>
      </c>
      <c r="F120" s="230" t="s">
        <v>182</v>
      </c>
      <c r="G120" s="228"/>
      <c r="H120" s="231">
        <v>2789.58</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25.5" customHeight="1">
      <c r="B121" s="40"/>
      <c r="C121" s="191" t="s">
        <v>209</v>
      </c>
      <c r="D121" s="191" t="s">
        <v>170</v>
      </c>
      <c r="E121" s="192" t="s">
        <v>210</v>
      </c>
      <c r="F121" s="193" t="s">
        <v>211</v>
      </c>
      <c r="G121" s="194" t="s">
        <v>198</v>
      </c>
      <c r="H121" s="195">
        <v>1394.79</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212</v>
      </c>
    </row>
    <row r="122" spans="2:51" s="11" customFormat="1" ht="13.5">
      <c r="B122" s="206"/>
      <c r="C122" s="207"/>
      <c r="D122" s="203" t="s">
        <v>179</v>
      </c>
      <c r="E122" s="208" t="s">
        <v>22</v>
      </c>
      <c r="F122" s="209" t="s">
        <v>213</v>
      </c>
      <c r="G122" s="207"/>
      <c r="H122" s="210">
        <v>1394.79</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51" s="13" customFormat="1" ht="13.5">
      <c r="B123" s="227"/>
      <c r="C123" s="228"/>
      <c r="D123" s="203" t="s">
        <v>179</v>
      </c>
      <c r="E123" s="229" t="s">
        <v>22</v>
      </c>
      <c r="F123" s="230" t="s">
        <v>182</v>
      </c>
      <c r="G123" s="228"/>
      <c r="H123" s="231">
        <v>1394.79</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214</v>
      </c>
      <c r="D124" s="191" t="s">
        <v>170</v>
      </c>
      <c r="E124" s="192" t="s">
        <v>215</v>
      </c>
      <c r="F124" s="193" t="s">
        <v>216</v>
      </c>
      <c r="G124" s="194" t="s">
        <v>198</v>
      </c>
      <c r="H124" s="195">
        <v>42</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217</v>
      </c>
    </row>
    <row r="125" spans="2:51" s="11" customFormat="1" ht="13.5">
      <c r="B125" s="206"/>
      <c r="C125" s="207"/>
      <c r="D125" s="203" t="s">
        <v>179</v>
      </c>
      <c r="E125" s="208" t="s">
        <v>22</v>
      </c>
      <c r="F125" s="209" t="s">
        <v>218</v>
      </c>
      <c r="G125" s="207"/>
      <c r="H125" s="210">
        <v>42</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51" s="12" customFormat="1" ht="13.5">
      <c r="B126" s="217"/>
      <c r="C126" s="218"/>
      <c r="D126" s="203" t="s">
        <v>179</v>
      </c>
      <c r="E126" s="219" t="s">
        <v>22</v>
      </c>
      <c r="F126" s="220" t="s">
        <v>219</v>
      </c>
      <c r="G126" s="218"/>
      <c r="H126" s="219" t="s">
        <v>22</v>
      </c>
      <c r="I126" s="221"/>
      <c r="J126" s="218"/>
      <c r="K126" s="218"/>
      <c r="L126" s="222"/>
      <c r="M126" s="223"/>
      <c r="N126" s="224"/>
      <c r="O126" s="224"/>
      <c r="P126" s="224"/>
      <c r="Q126" s="224"/>
      <c r="R126" s="224"/>
      <c r="S126" s="224"/>
      <c r="T126" s="225"/>
      <c r="AT126" s="226" t="s">
        <v>179</v>
      </c>
      <c r="AU126" s="226" t="s">
        <v>86</v>
      </c>
      <c r="AV126" s="12" t="s">
        <v>24</v>
      </c>
      <c r="AW126" s="12" t="s">
        <v>41</v>
      </c>
      <c r="AX126" s="12" t="s">
        <v>77</v>
      </c>
      <c r="AY126" s="226" t="s">
        <v>168</v>
      </c>
    </row>
    <row r="127" spans="2:51" s="13" customFormat="1" ht="13.5">
      <c r="B127" s="227"/>
      <c r="C127" s="228"/>
      <c r="D127" s="203" t="s">
        <v>179</v>
      </c>
      <c r="E127" s="229" t="s">
        <v>22</v>
      </c>
      <c r="F127" s="230" t="s">
        <v>182</v>
      </c>
      <c r="G127" s="228"/>
      <c r="H127" s="231">
        <v>42</v>
      </c>
      <c r="I127" s="232"/>
      <c r="J127" s="228"/>
      <c r="K127" s="228"/>
      <c r="L127" s="233"/>
      <c r="M127" s="234"/>
      <c r="N127" s="235"/>
      <c r="O127" s="235"/>
      <c r="P127" s="235"/>
      <c r="Q127" s="235"/>
      <c r="R127" s="235"/>
      <c r="S127" s="235"/>
      <c r="T127" s="236"/>
      <c r="AT127" s="237" t="s">
        <v>179</v>
      </c>
      <c r="AU127" s="237" t="s">
        <v>86</v>
      </c>
      <c r="AV127" s="13" t="s">
        <v>175</v>
      </c>
      <c r="AW127" s="13" t="s">
        <v>41</v>
      </c>
      <c r="AX127" s="13" t="s">
        <v>24</v>
      </c>
      <c r="AY127" s="237" t="s">
        <v>168</v>
      </c>
    </row>
    <row r="128" spans="2:65" s="1" customFormat="1" ht="16.5" customHeight="1">
      <c r="B128" s="40"/>
      <c r="C128" s="191" t="s">
        <v>220</v>
      </c>
      <c r="D128" s="191" t="s">
        <v>170</v>
      </c>
      <c r="E128" s="192" t="s">
        <v>221</v>
      </c>
      <c r="F128" s="193" t="s">
        <v>222</v>
      </c>
      <c r="G128" s="194" t="s">
        <v>198</v>
      </c>
      <c r="H128" s="195">
        <v>21</v>
      </c>
      <c r="I128" s="196"/>
      <c r="J128" s="197">
        <f>ROUND(I128*H128,2)</f>
        <v>0</v>
      </c>
      <c r="K128" s="193" t="s">
        <v>174</v>
      </c>
      <c r="L128" s="60"/>
      <c r="M128" s="198" t="s">
        <v>22</v>
      </c>
      <c r="N128" s="199" t="s">
        <v>48</v>
      </c>
      <c r="O128" s="41"/>
      <c r="P128" s="200">
        <f>O128*H128</f>
        <v>0</v>
      </c>
      <c r="Q128" s="200">
        <v>0</v>
      </c>
      <c r="R128" s="200">
        <f>Q128*H128</f>
        <v>0</v>
      </c>
      <c r="S128" s="200">
        <v>0</v>
      </c>
      <c r="T128" s="201">
        <f>S128*H128</f>
        <v>0</v>
      </c>
      <c r="AR128" s="23" t="s">
        <v>175</v>
      </c>
      <c r="AT128" s="23" t="s">
        <v>170</v>
      </c>
      <c r="AU128" s="23" t="s">
        <v>86</v>
      </c>
      <c r="AY128" s="23" t="s">
        <v>168</v>
      </c>
      <c r="BE128" s="202">
        <f>IF(N128="základní",J128,0)</f>
        <v>0</v>
      </c>
      <c r="BF128" s="202">
        <f>IF(N128="snížená",J128,0)</f>
        <v>0</v>
      </c>
      <c r="BG128" s="202">
        <f>IF(N128="zákl. přenesená",J128,0)</f>
        <v>0</v>
      </c>
      <c r="BH128" s="202">
        <f>IF(N128="sníž. přenesená",J128,0)</f>
        <v>0</v>
      </c>
      <c r="BI128" s="202">
        <f>IF(N128="nulová",J128,0)</f>
        <v>0</v>
      </c>
      <c r="BJ128" s="23" t="s">
        <v>24</v>
      </c>
      <c r="BK128" s="202">
        <f>ROUND(I128*H128,2)</f>
        <v>0</v>
      </c>
      <c r="BL128" s="23" t="s">
        <v>175</v>
      </c>
      <c r="BM128" s="23" t="s">
        <v>223</v>
      </c>
    </row>
    <row r="129" spans="2:51" s="11" customFormat="1" ht="13.5">
      <c r="B129" s="206"/>
      <c r="C129" s="207"/>
      <c r="D129" s="203" t="s">
        <v>179</v>
      </c>
      <c r="E129" s="208" t="s">
        <v>22</v>
      </c>
      <c r="F129" s="209" t="s">
        <v>224</v>
      </c>
      <c r="G129" s="207"/>
      <c r="H129" s="210">
        <v>21</v>
      </c>
      <c r="I129" s="211"/>
      <c r="J129" s="207"/>
      <c r="K129" s="207"/>
      <c r="L129" s="212"/>
      <c r="M129" s="213"/>
      <c r="N129" s="214"/>
      <c r="O129" s="214"/>
      <c r="P129" s="214"/>
      <c r="Q129" s="214"/>
      <c r="R129" s="214"/>
      <c r="S129" s="214"/>
      <c r="T129" s="215"/>
      <c r="AT129" s="216" t="s">
        <v>179</v>
      </c>
      <c r="AU129" s="216" t="s">
        <v>86</v>
      </c>
      <c r="AV129" s="11" t="s">
        <v>86</v>
      </c>
      <c r="AW129" s="11" t="s">
        <v>41</v>
      </c>
      <c r="AX129" s="11" t="s">
        <v>77</v>
      </c>
      <c r="AY129" s="216" t="s">
        <v>168</v>
      </c>
    </row>
    <row r="130" spans="2:51" s="13" customFormat="1" ht="13.5">
      <c r="B130" s="227"/>
      <c r="C130" s="228"/>
      <c r="D130" s="203" t="s">
        <v>179</v>
      </c>
      <c r="E130" s="229" t="s">
        <v>22</v>
      </c>
      <c r="F130" s="230" t="s">
        <v>182</v>
      </c>
      <c r="G130" s="228"/>
      <c r="H130" s="231">
        <v>21</v>
      </c>
      <c r="I130" s="232"/>
      <c r="J130" s="228"/>
      <c r="K130" s="228"/>
      <c r="L130" s="233"/>
      <c r="M130" s="234"/>
      <c r="N130" s="235"/>
      <c r="O130" s="235"/>
      <c r="P130" s="235"/>
      <c r="Q130" s="235"/>
      <c r="R130" s="235"/>
      <c r="S130" s="235"/>
      <c r="T130" s="236"/>
      <c r="AT130" s="237" t="s">
        <v>179</v>
      </c>
      <c r="AU130" s="237" t="s">
        <v>86</v>
      </c>
      <c r="AV130" s="13" t="s">
        <v>175</v>
      </c>
      <c r="AW130" s="13" t="s">
        <v>41</v>
      </c>
      <c r="AX130" s="13" t="s">
        <v>24</v>
      </c>
      <c r="AY130" s="237" t="s">
        <v>168</v>
      </c>
    </row>
    <row r="131" spans="2:65" s="1" customFormat="1" ht="16.5" customHeight="1">
      <c r="B131" s="40"/>
      <c r="C131" s="191" t="s">
        <v>29</v>
      </c>
      <c r="D131" s="191" t="s">
        <v>170</v>
      </c>
      <c r="E131" s="192" t="s">
        <v>225</v>
      </c>
      <c r="F131" s="193" t="s">
        <v>226</v>
      </c>
      <c r="G131" s="194" t="s">
        <v>198</v>
      </c>
      <c r="H131" s="195">
        <v>75.39</v>
      </c>
      <c r="I131" s="196"/>
      <c r="J131" s="197">
        <f>ROUND(I131*H131,2)</f>
        <v>0</v>
      </c>
      <c r="K131" s="193" t="s">
        <v>174</v>
      </c>
      <c r="L131" s="60"/>
      <c r="M131" s="198" t="s">
        <v>22</v>
      </c>
      <c r="N131" s="199" t="s">
        <v>48</v>
      </c>
      <c r="O131" s="41"/>
      <c r="P131" s="200">
        <f>O131*H131</f>
        <v>0</v>
      </c>
      <c r="Q131" s="200">
        <v>0</v>
      </c>
      <c r="R131" s="200">
        <f>Q131*H131</f>
        <v>0</v>
      </c>
      <c r="S131" s="200">
        <v>0</v>
      </c>
      <c r="T131" s="201">
        <f>S131*H131</f>
        <v>0</v>
      </c>
      <c r="AR131" s="23" t="s">
        <v>175</v>
      </c>
      <c r="AT131" s="23" t="s">
        <v>170</v>
      </c>
      <c r="AU131" s="23" t="s">
        <v>86</v>
      </c>
      <c r="AY131" s="23" t="s">
        <v>168</v>
      </c>
      <c r="BE131" s="202">
        <f>IF(N131="základní",J131,0)</f>
        <v>0</v>
      </c>
      <c r="BF131" s="202">
        <f>IF(N131="snížená",J131,0)</f>
        <v>0</v>
      </c>
      <c r="BG131" s="202">
        <f>IF(N131="zákl. přenesená",J131,0)</f>
        <v>0</v>
      </c>
      <c r="BH131" s="202">
        <f>IF(N131="sníž. přenesená",J131,0)</f>
        <v>0</v>
      </c>
      <c r="BI131" s="202">
        <f>IF(N131="nulová",J131,0)</f>
        <v>0</v>
      </c>
      <c r="BJ131" s="23" t="s">
        <v>24</v>
      </c>
      <c r="BK131" s="202">
        <f>ROUND(I131*H131,2)</f>
        <v>0</v>
      </c>
      <c r="BL131" s="23" t="s">
        <v>175</v>
      </c>
      <c r="BM131" s="23" t="s">
        <v>227</v>
      </c>
    </row>
    <row r="132" spans="2:51" s="11" customFormat="1" ht="13.5">
      <c r="B132" s="206"/>
      <c r="C132" s="207"/>
      <c r="D132" s="203" t="s">
        <v>179</v>
      </c>
      <c r="E132" s="208" t="s">
        <v>22</v>
      </c>
      <c r="F132" s="209" t="s">
        <v>228</v>
      </c>
      <c r="G132" s="207"/>
      <c r="H132" s="210">
        <v>64.61</v>
      </c>
      <c r="I132" s="211"/>
      <c r="J132" s="207"/>
      <c r="K132" s="207"/>
      <c r="L132" s="212"/>
      <c r="M132" s="213"/>
      <c r="N132" s="214"/>
      <c r="O132" s="214"/>
      <c r="P132" s="214"/>
      <c r="Q132" s="214"/>
      <c r="R132" s="214"/>
      <c r="S132" s="214"/>
      <c r="T132" s="215"/>
      <c r="AT132" s="216" t="s">
        <v>179</v>
      </c>
      <c r="AU132" s="216" t="s">
        <v>86</v>
      </c>
      <c r="AV132" s="11" t="s">
        <v>86</v>
      </c>
      <c r="AW132" s="11" t="s">
        <v>41</v>
      </c>
      <c r="AX132" s="11" t="s">
        <v>77</v>
      </c>
      <c r="AY132" s="216" t="s">
        <v>168</v>
      </c>
    </row>
    <row r="133" spans="2:51" s="12" customFormat="1" ht="13.5">
      <c r="B133" s="217"/>
      <c r="C133" s="218"/>
      <c r="D133" s="203" t="s">
        <v>179</v>
      </c>
      <c r="E133" s="219" t="s">
        <v>22</v>
      </c>
      <c r="F133" s="220" t="s">
        <v>229</v>
      </c>
      <c r="G133" s="218"/>
      <c r="H133" s="219" t="s">
        <v>22</v>
      </c>
      <c r="I133" s="221"/>
      <c r="J133" s="218"/>
      <c r="K133" s="218"/>
      <c r="L133" s="222"/>
      <c r="M133" s="223"/>
      <c r="N133" s="224"/>
      <c r="O133" s="224"/>
      <c r="P133" s="224"/>
      <c r="Q133" s="224"/>
      <c r="R133" s="224"/>
      <c r="S133" s="224"/>
      <c r="T133" s="225"/>
      <c r="AT133" s="226" t="s">
        <v>179</v>
      </c>
      <c r="AU133" s="226" t="s">
        <v>86</v>
      </c>
      <c r="AV133" s="12" t="s">
        <v>24</v>
      </c>
      <c r="AW133" s="12" t="s">
        <v>41</v>
      </c>
      <c r="AX133" s="12" t="s">
        <v>77</v>
      </c>
      <c r="AY133" s="226" t="s">
        <v>168</v>
      </c>
    </row>
    <row r="134" spans="2:51" s="11" customFormat="1" ht="13.5">
      <c r="B134" s="206"/>
      <c r="C134" s="207"/>
      <c r="D134" s="203" t="s">
        <v>179</v>
      </c>
      <c r="E134" s="208" t="s">
        <v>22</v>
      </c>
      <c r="F134" s="209" t="s">
        <v>230</v>
      </c>
      <c r="G134" s="207"/>
      <c r="H134" s="210">
        <v>10.78</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51" s="12" customFormat="1" ht="13.5">
      <c r="B135" s="217"/>
      <c r="C135" s="218"/>
      <c r="D135" s="203" t="s">
        <v>179</v>
      </c>
      <c r="E135" s="219" t="s">
        <v>22</v>
      </c>
      <c r="F135" s="220" t="s">
        <v>231</v>
      </c>
      <c r="G135" s="218"/>
      <c r="H135" s="219" t="s">
        <v>22</v>
      </c>
      <c r="I135" s="221"/>
      <c r="J135" s="218"/>
      <c r="K135" s="218"/>
      <c r="L135" s="222"/>
      <c r="M135" s="223"/>
      <c r="N135" s="224"/>
      <c r="O135" s="224"/>
      <c r="P135" s="224"/>
      <c r="Q135" s="224"/>
      <c r="R135" s="224"/>
      <c r="S135" s="224"/>
      <c r="T135" s="225"/>
      <c r="AT135" s="226" t="s">
        <v>179</v>
      </c>
      <c r="AU135" s="226" t="s">
        <v>86</v>
      </c>
      <c r="AV135" s="12" t="s">
        <v>24</v>
      </c>
      <c r="AW135" s="12" t="s">
        <v>41</v>
      </c>
      <c r="AX135" s="12" t="s">
        <v>77</v>
      </c>
      <c r="AY135" s="226" t="s">
        <v>168</v>
      </c>
    </row>
    <row r="136" spans="2:51" s="12" customFormat="1" ht="13.5">
      <c r="B136" s="217"/>
      <c r="C136" s="218"/>
      <c r="D136" s="203" t="s">
        <v>179</v>
      </c>
      <c r="E136" s="219" t="s">
        <v>22</v>
      </c>
      <c r="F136" s="220" t="s">
        <v>181</v>
      </c>
      <c r="G136" s="218"/>
      <c r="H136" s="219" t="s">
        <v>22</v>
      </c>
      <c r="I136" s="221"/>
      <c r="J136" s="218"/>
      <c r="K136" s="218"/>
      <c r="L136" s="222"/>
      <c r="M136" s="223"/>
      <c r="N136" s="224"/>
      <c r="O136" s="224"/>
      <c r="P136" s="224"/>
      <c r="Q136" s="224"/>
      <c r="R136" s="224"/>
      <c r="S136" s="224"/>
      <c r="T136" s="225"/>
      <c r="AT136" s="226" t="s">
        <v>179</v>
      </c>
      <c r="AU136" s="226" t="s">
        <v>86</v>
      </c>
      <c r="AV136" s="12" t="s">
        <v>24</v>
      </c>
      <c r="AW136" s="12" t="s">
        <v>41</v>
      </c>
      <c r="AX136" s="12" t="s">
        <v>77</v>
      </c>
      <c r="AY136" s="226" t="s">
        <v>168</v>
      </c>
    </row>
    <row r="137" spans="2:51" s="13" customFormat="1" ht="13.5">
      <c r="B137" s="227"/>
      <c r="C137" s="228"/>
      <c r="D137" s="203" t="s">
        <v>179</v>
      </c>
      <c r="E137" s="229" t="s">
        <v>22</v>
      </c>
      <c r="F137" s="230" t="s">
        <v>182</v>
      </c>
      <c r="G137" s="228"/>
      <c r="H137" s="231">
        <v>75.39</v>
      </c>
      <c r="I137" s="232"/>
      <c r="J137" s="228"/>
      <c r="K137" s="228"/>
      <c r="L137" s="233"/>
      <c r="M137" s="234"/>
      <c r="N137" s="235"/>
      <c r="O137" s="235"/>
      <c r="P137" s="235"/>
      <c r="Q137" s="235"/>
      <c r="R137" s="235"/>
      <c r="S137" s="235"/>
      <c r="T137" s="236"/>
      <c r="AT137" s="237" t="s">
        <v>179</v>
      </c>
      <c r="AU137" s="237" t="s">
        <v>86</v>
      </c>
      <c r="AV137" s="13" t="s">
        <v>175</v>
      </c>
      <c r="AW137" s="13" t="s">
        <v>41</v>
      </c>
      <c r="AX137" s="13" t="s">
        <v>24</v>
      </c>
      <c r="AY137" s="237" t="s">
        <v>168</v>
      </c>
    </row>
    <row r="138" spans="2:65" s="1" customFormat="1" ht="16.5" customHeight="1">
      <c r="B138" s="40"/>
      <c r="C138" s="191" t="s">
        <v>232</v>
      </c>
      <c r="D138" s="191" t="s">
        <v>170</v>
      </c>
      <c r="E138" s="192" t="s">
        <v>233</v>
      </c>
      <c r="F138" s="193" t="s">
        <v>234</v>
      </c>
      <c r="G138" s="194" t="s">
        <v>198</v>
      </c>
      <c r="H138" s="195">
        <v>37.695</v>
      </c>
      <c r="I138" s="196"/>
      <c r="J138" s="197">
        <f>ROUND(I138*H138,2)</f>
        <v>0</v>
      </c>
      <c r="K138" s="193" t="s">
        <v>174</v>
      </c>
      <c r="L138" s="60"/>
      <c r="M138" s="198" t="s">
        <v>22</v>
      </c>
      <c r="N138" s="199" t="s">
        <v>48</v>
      </c>
      <c r="O138" s="41"/>
      <c r="P138" s="200">
        <f>O138*H138</f>
        <v>0</v>
      </c>
      <c r="Q138" s="200">
        <v>0</v>
      </c>
      <c r="R138" s="200">
        <f>Q138*H138</f>
        <v>0</v>
      </c>
      <c r="S138" s="200">
        <v>0</v>
      </c>
      <c r="T138" s="201">
        <f>S138*H138</f>
        <v>0</v>
      </c>
      <c r="AR138" s="23" t="s">
        <v>175</v>
      </c>
      <c r="AT138" s="23" t="s">
        <v>170</v>
      </c>
      <c r="AU138" s="23" t="s">
        <v>86</v>
      </c>
      <c r="AY138" s="23" t="s">
        <v>168</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175</v>
      </c>
      <c r="BM138" s="23" t="s">
        <v>235</v>
      </c>
    </row>
    <row r="139" spans="2:51" s="11" customFormat="1" ht="13.5">
      <c r="B139" s="206"/>
      <c r="C139" s="207"/>
      <c r="D139" s="203" t="s">
        <v>179</v>
      </c>
      <c r="E139" s="208" t="s">
        <v>22</v>
      </c>
      <c r="F139" s="209" t="s">
        <v>236</v>
      </c>
      <c r="G139" s="207"/>
      <c r="H139" s="210">
        <v>37.695</v>
      </c>
      <c r="I139" s="211"/>
      <c r="J139" s="207"/>
      <c r="K139" s="207"/>
      <c r="L139" s="212"/>
      <c r="M139" s="213"/>
      <c r="N139" s="214"/>
      <c r="O139" s="214"/>
      <c r="P139" s="214"/>
      <c r="Q139" s="214"/>
      <c r="R139" s="214"/>
      <c r="S139" s="214"/>
      <c r="T139" s="215"/>
      <c r="AT139" s="216" t="s">
        <v>179</v>
      </c>
      <c r="AU139" s="216" t="s">
        <v>86</v>
      </c>
      <c r="AV139" s="11" t="s">
        <v>86</v>
      </c>
      <c r="AW139" s="11" t="s">
        <v>41</v>
      </c>
      <c r="AX139" s="11" t="s">
        <v>77</v>
      </c>
      <c r="AY139" s="216" t="s">
        <v>168</v>
      </c>
    </row>
    <row r="140" spans="2:51" s="13" customFormat="1" ht="13.5">
      <c r="B140" s="227"/>
      <c r="C140" s="228"/>
      <c r="D140" s="203" t="s">
        <v>179</v>
      </c>
      <c r="E140" s="229" t="s">
        <v>22</v>
      </c>
      <c r="F140" s="230" t="s">
        <v>182</v>
      </c>
      <c r="G140" s="228"/>
      <c r="H140" s="231">
        <v>37.695</v>
      </c>
      <c r="I140" s="232"/>
      <c r="J140" s="228"/>
      <c r="K140" s="228"/>
      <c r="L140" s="233"/>
      <c r="M140" s="234"/>
      <c r="N140" s="235"/>
      <c r="O140" s="235"/>
      <c r="P140" s="235"/>
      <c r="Q140" s="235"/>
      <c r="R140" s="235"/>
      <c r="S140" s="235"/>
      <c r="T140" s="236"/>
      <c r="AT140" s="237" t="s">
        <v>179</v>
      </c>
      <c r="AU140" s="237" t="s">
        <v>86</v>
      </c>
      <c r="AV140" s="13" t="s">
        <v>175</v>
      </c>
      <c r="AW140" s="13" t="s">
        <v>41</v>
      </c>
      <c r="AX140" s="13" t="s">
        <v>24</v>
      </c>
      <c r="AY140" s="237" t="s">
        <v>168</v>
      </c>
    </row>
    <row r="141" spans="2:65" s="1" customFormat="1" ht="16.5" customHeight="1">
      <c r="B141" s="40"/>
      <c r="C141" s="191" t="s">
        <v>237</v>
      </c>
      <c r="D141" s="191" t="s">
        <v>170</v>
      </c>
      <c r="E141" s="192" t="s">
        <v>238</v>
      </c>
      <c r="F141" s="193" t="s">
        <v>239</v>
      </c>
      <c r="G141" s="194" t="s">
        <v>198</v>
      </c>
      <c r="H141" s="195">
        <v>50</v>
      </c>
      <c r="I141" s="196"/>
      <c r="J141" s="197">
        <f>ROUND(I141*H141,2)</f>
        <v>0</v>
      </c>
      <c r="K141" s="193" t="s">
        <v>174</v>
      </c>
      <c r="L141" s="60"/>
      <c r="M141" s="198" t="s">
        <v>22</v>
      </c>
      <c r="N141" s="199" t="s">
        <v>48</v>
      </c>
      <c r="O141" s="41"/>
      <c r="P141" s="200">
        <f>O141*H141</f>
        <v>0</v>
      </c>
      <c r="Q141" s="200">
        <v>0</v>
      </c>
      <c r="R141" s="200">
        <f>Q141*H141</f>
        <v>0</v>
      </c>
      <c r="S141" s="200">
        <v>0</v>
      </c>
      <c r="T141" s="201">
        <f>S141*H141</f>
        <v>0</v>
      </c>
      <c r="AR141" s="23" t="s">
        <v>175</v>
      </c>
      <c r="AT141" s="23" t="s">
        <v>170</v>
      </c>
      <c r="AU141" s="23" t="s">
        <v>86</v>
      </c>
      <c r="AY141" s="23" t="s">
        <v>168</v>
      </c>
      <c r="BE141" s="202">
        <f>IF(N141="základní",J141,0)</f>
        <v>0</v>
      </c>
      <c r="BF141" s="202">
        <f>IF(N141="snížená",J141,0)</f>
        <v>0</v>
      </c>
      <c r="BG141" s="202">
        <f>IF(N141="zákl. přenesená",J141,0)</f>
        <v>0</v>
      </c>
      <c r="BH141" s="202">
        <f>IF(N141="sníž. přenesená",J141,0)</f>
        <v>0</v>
      </c>
      <c r="BI141" s="202">
        <f>IF(N141="nulová",J141,0)</f>
        <v>0</v>
      </c>
      <c r="BJ141" s="23" t="s">
        <v>24</v>
      </c>
      <c r="BK141" s="202">
        <f>ROUND(I141*H141,2)</f>
        <v>0</v>
      </c>
      <c r="BL141" s="23" t="s">
        <v>175</v>
      </c>
      <c r="BM141" s="23" t="s">
        <v>240</v>
      </c>
    </row>
    <row r="142" spans="2:65" s="1" customFormat="1" ht="16.5" customHeight="1">
      <c r="B142" s="40"/>
      <c r="C142" s="191" t="s">
        <v>241</v>
      </c>
      <c r="D142" s="191" t="s">
        <v>170</v>
      </c>
      <c r="E142" s="192" t="s">
        <v>242</v>
      </c>
      <c r="F142" s="193" t="s">
        <v>243</v>
      </c>
      <c r="G142" s="194" t="s">
        <v>198</v>
      </c>
      <c r="H142" s="195">
        <v>2856.97</v>
      </c>
      <c r="I142" s="196"/>
      <c r="J142" s="197">
        <f>ROUND(I142*H142,2)</f>
        <v>0</v>
      </c>
      <c r="K142" s="193" t="s">
        <v>174</v>
      </c>
      <c r="L142" s="60"/>
      <c r="M142" s="198" t="s">
        <v>22</v>
      </c>
      <c r="N142" s="199" t="s">
        <v>48</v>
      </c>
      <c r="O142" s="41"/>
      <c r="P142" s="200">
        <f>O142*H142</f>
        <v>0</v>
      </c>
      <c r="Q142" s="200">
        <v>0</v>
      </c>
      <c r="R142" s="200">
        <f>Q142*H142</f>
        <v>0</v>
      </c>
      <c r="S142" s="200">
        <v>0</v>
      </c>
      <c r="T142" s="201">
        <f>S142*H142</f>
        <v>0</v>
      </c>
      <c r="AR142" s="23" t="s">
        <v>175</v>
      </c>
      <c r="AT142" s="23" t="s">
        <v>170</v>
      </c>
      <c r="AU142" s="23" t="s">
        <v>86</v>
      </c>
      <c r="AY142" s="23" t="s">
        <v>168</v>
      </c>
      <c r="BE142" s="202">
        <f>IF(N142="základní",J142,0)</f>
        <v>0</v>
      </c>
      <c r="BF142" s="202">
        <f>IF(N142="snížená",J142,0)</f>
        <v>0</v>
      </c>
      <c r="BG142" s="202">
        <f>IF(N142="zákl. přenesená",J142,0)</f>
        <v>0</v>
      </c>
      <c r="BH142" s="202">
        <f>IF(N142="sníž. přenesená",J142,0)</f>
        <v>0</v>
      </c>
      <c r="BI142" s="202">
        <f>IF(N142="nulová",J142,0)</f>
        <v>0</v>
      </c>
      <c r="BJ142" s="23" t="s">
        <v>24</v>
      </c>
      <c r="BK142" s="202">
        <f>ROUND(I142*H142,2)</f>
        <v>0</v>
      </c>
      <c r="BL142" s="23" t="s">
        <v>175</v>
      </c>
      <c r="BM142" s="23" t="s">
        <v>244</v>
      </c>
    </row>
    <row r="143" spans="2:51" s="11" customFormat="1" ht="13.5">
      <c r="B143" s="206"/>
      <c r="C143" s="207"/>
      <c r="D143" s="203" t="s">
        <v>179</v>
      </c>
      <c r="E143" s="208" t="s">
        <v>22</v>
      </c>
      <c r="F143" s="209" t="s">
        <v>245</v>
      </c>
      <c r="G143" s="207"/>
      <c r="H143" s="210">
        <v>2856.97</v>
      </c>
      <c r="I143" s="211"/>
      <c r="J143" s="207"/>
      <c r="K143" s="207"/>
      <c r="L143" s="212"/>
      <c r="M143" s="213"/>
      <c r="N143" s="214"/>
      <c r="O143" s="214"/>
      <c r="P143" s="214"/>
      <c r="Q143" s="214"/>
      <c r="R143" s="214"/>
      <c r="S143" s="214"/>
      <c r="T143" s="215"/>
      <c r="AT143" s="216" t="s">
        <v>179</v>
      </c>
      <c r="AU143" s="216" t="s">
        <v>86</v>
      </c>
      <c r="AV143" s="11" t="s">
        <v>86</v>
      </c>
      <c r="AW143" s="11" t="s">
        <v>41</v>
      </c>
      <c r="AX143" s="11" t="s">
        <v>77</v>
      </c>
      <c r="AY143" s="216" t="s">
        <v>168</v>
      </c>
    </row>
    <row r="144" spans="2:51" s="13" customFormat="1" ht="13.5">
      <c r="B144" s="227"/>
      <c r="C144" s="228"/>
      <c r="D144" s="203" t="s">
        <v>179</v>
      </c>
      <c r="E144" s="229" t="s">
        <v>22</v>
      </c>
      <c r="F144" s="230" t="s">
        <v>182</v>
      </c>
      <c r="G144" s="228"/>
      <c r="H144" s="231">
        <v>2856.97</v>
      </c>
      <c r="I144" s="232"/>
      <c r="J144" s="228"/>
      <c r="K144" s="228"/>
      <c r="L144" s="233"/>
      <c r="M144" s="234"/>
      <c r="N144" s="235"/>
      <c r="O144" s="235"/>
      <c r="P144" s="235"/>
      <c r="Q144" s="235"/>
      <c r="R144" s="235"/>
      <c r="S144" s="235"/>
      <c r="T144" s="236"/>
      <c r="AT144" s="237" t="s">
        <v>179</v>
      </c>
      <c r="AU144" s="237" t="s">
        <v>86</v>
      </c>
      <c r="AV144" s="13" t="s">
        <v>175</v>
      </c>
      <c r="AW144" s="13" t="s">
        <v>41</v>
      </c>
      <c r="AX144" s="13" t="s">
        <v>24</v>
      </c>
      <c r="AY144" s="237" t="s">
        <v>168</v>
      </c>
    </row>
    <row r="145" spans="2:65" s="1" customFormat="1" ht="25.5" customHeight="1">
      <c r="B145" s="40"/>
      <c r="C145" s="191" t="s">
        <v>246</v>
      </c>
      <c r="D145" s="191" t="s">
        <v>170</v>
      </c>
      <c r="E145" s="192" t="s">
        <v>247</v>
      </c>
      <c r="F145" s="193" t="s">
        <v>248</v>
      </c>
      <c r="G145" s="194" t="s">
        <v>198</v>
      </c>
      <c r="H145" s="195">
        <v>8570.91</v>
      </c>
      <c r="I145" s="196"/>
      <c r="J145" s="197">
        <f>ROUND(I145*H145,2)</f>
        <v>0</v>
      </c>
      <c r="K145" s="193" t="s">
        <v>174</v>
      </c>
      <c r="L145" s="60"/>
      <c r="M145" s="198" t="s">
        <v>22</v>
      </c>
      <c r="N145" s="199" t="s">
        <v>48</v>
      </c>
      <c r="O145" s="41"/>
      <c r="P145" s="200">
        <f>O145*H145</f>
        <v>0</v>
      </c>
      <c r="Q145" s="200">
        <v>0</v>
      </c>
      <c r="R145" s="200">
        <f>Q145*H145</f>
        <v>0</v>
      </c>
      <c r="S145" s="200">
        <v>0</v>
      </c>
      <c r="T145" s="201">
        <f>S145*H145</f>
        <v>0</v>
      </c>
      <c r="AR145" s="23" t="s">
        <v>175</v>
      </c>
      <c r="AT145" s="23" t="s">
        <v>170</v>
      </c>
      <c r="AU145" s="23" t="s">
        <v>86</v>
      </c>
      <c r="AY145" s="23" t="s">
        <v>168</v>
      </c>
      <c r="BE145" s="202">
        <f>IF(N145="základní",J145,0)</f>
        <v>0</v>
      </c>
      <c r="BF145" s="202">
        <f>IF(N145="snížená",J145,0)</f>
        <v>0</v>
      </c>
      <c r="BG145" s="202">
        <f>IF(N145="zákl. přenesená",J145,0)</f>
        <v>0</v>
      </c>
      <c r="BH145" s="202">
        <f>IF(N145="sníž. přenesená",J145,0)</f>
        <v>0</v>
      </c>
      <c r="BI145" s="202">
        <f>IF(N145="nulová",J145,0)</f>
        <v>0</v>
      </c>
      <c r="BJ145" s="23" t="s">
        <v>24</v>
      </c>
      <c r="BK145" s="202">
        <f>ROUND(I145*H145,2)</f>
        <v>0</v>
      </c>
      <c r="BL145" s="23" t="s">
        <v>175</v>
      </c>
      <c r="BM145" s="23" t="s">
        <v>249</v>
      </c>
    </row>
    <row r="146" spans="2:51" s="11" customFormat="1" ht="13.5">
      <c r="B146" s="206"/>
      <c r="C146" s="207"/>
      <c r="D146" s="203" t="s">
        <v>179</v>
      </c>
      <c r="E146" s="208" t="s">
        <v>22</v>
      </c>
      <c r="F146" s="209" t="s">
        <v>250</v>
      </c>
      <c r="G146" s="207"/>
      <c r="H146" s="210">
        <v>8570.91</v>
      </c>
      <c r="I146" s="211"/>
      <c r="J146" s="207"/>
      <c r="K146" s="207"/>
      <c r="L146" s="212"/>
      <c r="M146" s="213"/>
      <c r="N146" s="214"/>
      <c r="O146" s="214"/>
      <c r="P146" s="214"/>
      <c r="Q146" s="214"/>
      <c r="R146" s="214"/>
      <c r="S146" s="214"/>
      <c r="T146" s="215"/>
      <c r="AT146" s="216" t="s">
        <v>179</v>
      </c>
      <c r="AU146" s="216" t="s">
        <v>86</v>
      </c>
      <c r="AV146" s="11" t="s">
        <v>86</v>
      </c>
      <c r="AW146" s="11" t="s">
        <v>41</v>
      </c>
      <c r="AX146" s="11" t="s">
        <v>77</v>
      </c>
      <c r="AY146" s="216" t="s">
        <v>168</v>
      </c>
    </row>
    <row r="147" spans="2:51" s="13" customFormat="1" ht="13.5">
      <c r="B147" s="227"/>
      <c r="C147" s="228"/>
      <c r="D147" s="203" t="s">
        <v>179</v>
      </c>
      <c r="E147" s="229" t="s">
        <v>22</v>
      </c>
      <c r="F147" s="230" t="s">
        <v>182</v>
      </c>
      <c r="G147" s="228"/>
      <c r="H147" s="231">
        <v>8570.91</v>
      </c>
      <c r="I147" s="232"/>
      <c r="J147" s="228"/>
      <c r="K147" s="228"/>
      <c r="L147" s="233"/>
      <c r="M147" s="234"/>
      <c r="N147" s="235"/>
      <c r="O147" s="235"/>
      <c r="P147" s="235"/>
      <c r="Q147" s="235"/>
      <c r="R147" s="235"/>
      <c r="S147" s="235"/>
      <c r="T147" s="236"/>
      <c r="AT147" s="237" t="s">
        <v>179</v>
      </c>
      <c r="AU147" s="237" t="s">
        <v>86</v>
      </c>
      <c r="AV147" s="13" t="s">
        <v>175</v>
      </c>
      <c r="AW147" s="13" t="s">
        <v>41</v>
      </c>
      <c r="AX147" s="13" t="s">
        <v>24</v>
      </c>
      <c r="AY147" s="237" t="s">
        <v>168</v>
      </c>
    </row>
    <row r="148" spans="2:65" s="1" customFormat="1" ht="16.5" customHeight="1">
      <c r="B148" s="40"/>
      <c r="C148" s="191" t="s">
        <v>10</v>
      </c>
      <c r="D148" s="191" t="s">
        <v>170</v>
      </c>
      <c r="E148" s="192" t="s">
        <v>251</v>
      </c>
      <c r="F148" s="193" t="s">
        <v>252</v>
      </c>
      <c r="G148" s="194" t="s">
        <v>198</v>
      </c>
      <c r="H148" s="195">
        <v>50</v>
      </c>
      <c r="I148" s="196"/>
      <c r="J148" s="197">
        <f>ROUND(I148*H148,2)</f>
        <v>0</v>
      </c>
      <c r="K148" s="193" t="s">
        <v>174</v>
      </c>
      <c r="L148" s="60"/>
      <c r="M148" s="198" t="s">
        <v>22</v>
      </c>
      <c r="N148" s="199" t="s">
        <v>48</v>
      </c>
      <c r="O148" s="41"/>
      <c r="P148" s="200">
        <f>O148*H148</f>
        <v>0</v>
      </c>
      <c r="Q148" s="200">
        <v>0</v>
      </c>
      <c r="R148" s="200">
        <f>Q148*H148</f>
        <v>0</v>
      </c>
      <c r="S148" s="200">
        <v>0</v>
      </c>
      <c r="T148" s="201">
        <f>S148*H148</f>
        <v>0</v>
      </c>
      <c r="AR148" s="23" t="s">
        <v>175</v>
      </c>
      <c r="AT148" s="23" t="s">
        <v>170</v>
      </c>
      <c r="AU148" s="23" t="s">
        <v>86</v>
      </c>
      <c r="AY148" s="23" t="s">
        <v>168</v>
      </c>
      <c r="BE148" s="202">
        <f>IF(N148="základní",J148,0)</f>
        <v>0</v>
      </c>
      <c r="BF148" s="202">
        <f>IF(N148="snížená",J148,0)</f>
        <v>0</v>
      </c>
      <c r="BG148" s="202">
        <f>IF(N148="zákl. přenesená",J148,0)</f>
        <v>0</v>
      </c>
      <c r="BH148" s="202">
        <f>IF(N148="sníž. přenesená",J148,0)</f>
        <v>0</v>
      </c>
      <c r="BI148" s="202">
        <f>IF(N148="nulová",J148,0)</f>
        <v>0</v>
      </c>
      <c r="BJ148" s="23" t="s">
        <v>24</v>
      </c>
      <c r="BK148" s="202">
        <f>ROUND(I148*H148,2)</f>
        <v>0</v>
      </c>
      <c r="BL148" s="23" t="s">
        <v>175</v>
      </c>
      <c r="BM148" s="23" t="s">
        <v>253</v>
      </c>
    </row>
    <row r="149" spans="2:65" s="1" customFormat="1" ht="16.5" customHeight="1">
      <c r="B149" s="40"/>
      <c r="C149" s="191" t="s">
        <v>254</v>
      </c>
      <c r="D149" s="191" t="s">
        <v>170</v>
      </c>
      <c r="E149" s="192" t="s">
        <v>255</v>
      </c>
      <c r="F149" s="193" t="s">
        <v>256</v>
      </c>
      <c r="G149" s="194" t="s">
        <v>198</v>
      </c>
      <c r="H149" s="195">
        <v>2856.97</v>
      </c>
      <c r="I149" s="196"/>
      <c r="J149" s="197">
        <f>ROUND(I149*H149,2)</f>
        <v>0</v>
      </c>
      <c r="K149" s="193" t="s">
        <v>174</v>
      </c>
      <c r="L149" s="60"/>
      <c r="M149" s="198" t="s">
        <v>22</v>
      </c>
      <c r="N149" s="199" t="s">
        <v>48</v>
      </c>
      <c r="O149" s="41"/>
      <c r="P149" s="200">
        <f>O149*H149</f>
        <v>0</v>
      </c>
      <c r="Q149" s="200">
        <v>0</v>
      </c>
      <c r="R149" s="200">
        <f>Q149*H149</f>
        <v>0</v>
      </c>
      <c r="S149" s="200">
        <v>0</v>
      </c>
      <c r="T149" s="201">
        <f>S149*H149</f>
        <v>0</v>
      </c>
      <c r="AR149" s="23" t="s">
        <v>175</v>
      </c>
      <c r="AT149" s="23" t="s">
        <v>170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257</v>
      </c>
    </row>
    <row r="150" spans="2:65" s="1" customFormat="1" ht="16.5" customHeight="1">
      <c r="B150" s="40"/>
      <c r="C150" s="191" t="s">
        <v>258</v>
      </c>
      <c r="D150" s="191" t="s">
        <v>170</v>
      </c>
      <c r="E150" s="192" t="s">
        <v>259</v>
      </c>
      <c r="F150" s="193" t="s">
        <v>260</v>
      </c>
      <c r="G150" s="194" t="s">
        <v>261</v>
      </c>
      <c r="H150" s="195">
        <v>4856.849</v>
      </c>
      <c r="I150" s="196"/>
      <c r="J150" s="197">
        <f>ROUND(I150*H150,2)</f>
        <v>0</v>
      </c>
      <c r="K150" s="193" t="s">
        <v>174</v>
      </c>
      <c r="L150" s="60"/>
      <c r="M150" s="198" t="s">
        <v>22</v>
      </c>
      <c r="N150" s="199" t="s">
        <v>48</v>
      </c>
      <c r="O150" s="41"/>
      <c r="P150" s="200">
        <f>O150*H150</f>
        <v>0</v>
      </c>
      <c r="Q150" s="200">
        <v>0</v>
      </c>
      <c r="R150" s="200">
        <f>Q150*H150</f>
        <v>0</v>
      </c>
      <c r="S150" s="200">
        <v>0</v>
      </c>
      <c r="T150" s="201">
        <f>S150*H150</f>
        <v>0</v>
      </c>
      <c r="AR150" s="23" t="s">
        <v>175</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175</v>
      </c>
      <c r="BM150" s="23" t="s">
        <v>262</v>
      </c>
    </row>
    <row r="151" spans="2:51" s="11" customFormat="1" ht="13.5">
      <c r="B151" s="206"/>
      <c r="C151" s="207"/>
      <c r="D151" s="203" t="s">
        <v>179</v>
      </c>
      <c r="E151" s="208" t="s">
        <v>22</v>
      </c>
      <c r="F151" s="209" t="s">
        <v>263</v>
      </c>
      <c r="G151" s="207"/>
      <c r="H151" s="210">
        <v>4856.849</v>
      </c>
      <c r="I151" s="211"/>
      <c r="J151" s="207"/>
      <c r="K151" s="207"/>
      <c r="L151" s="212"/>
      <c r="M151" s="213"/>
      <c r="N151" s="214"/>
      <c r="O151" s="214"/>
      <c r="P151" s="214"/>
      <c r="Q151" s="214"/>
      <c r="R151" s="214"/>
      <c r="S151" s="214"/>
      <c r="T151" s="215"/>
      <c r="AT151" s="216" t="s">
        <v>179</v>
      </c>
      <c r="AU151" s="216" t="s">
        <v>86</v>
      </c>
      <c r="AV151" s="11" t="s">
        <v>86</v>
      </c>
      <c r="AW151" s="11" t="s">
        <v>41</v>
      </c>
      <c r="AX151" s="11" t="s">
        <v>77</v>
      </c>
      <c r="AY151" s="216" t="s">
        <v>168</v>
      </c>
    </row>
    <row r="152" spans="2:51" s="13" customFormat="1" ht="13.5">
      <c r="B152" s="227"/>
      <c r="C152" s="228"/>
      <c r="D152" s="203" t="s">
        <v>179</v>
      </c>
      <c r="E152" s="229" t="s">
        <v>22</v>
      </c>
      <c r="F152" s="230" t="s">
        <v>182</v>
      </c>
      <c r="G152" s="228"/>
      <c r="H152" s="231">
        <v>4856.849</v>
      </c>
      <c r="I152" s="232"/>
      <c r="J152" s="228"/>
      <c r="K152" s="228"/>
      <c r="L152" s="233"/>
      <c r="M152" s="234"/>
      <c r="N152" s="235"/>
      <c r="O152" s="235"/>
      <c r="P152" s="235"/>
      <c r="Q152" s="235"/>
      <c r="R152" s="235"/>
      <c r="S152" s="235"/>
      <c r="T152" s="236"/>
      <c r="AT152" s="237" t="s">
        <v>179</v>
      </c>
      <c r="AU152" s="237" t="s">
        <v>86</v>
      </c>
      <c r="AV152" s="13" t="s">
        <v>175</v>
      </c>
      <c r="AW152" s="13" t="s">
        <v>41</v>
      </c>
      <c r="AX152" s="13" t="s">
        <v>24</v>
      </c>
      <c r="AY152" s="237" t="s">
        <v>168</v>
      </c>
    </row>
    <row r="153" spans="2:65" s="1" customFormat="1" ht="25.5" customHeight="1">
      <c r="B153" s="40"/>
      <c r="C153" s="191" t="s">
        <v>264</v>
      </c>
      <c r="D153" s="191" t="s">
        <v>170</v>
      </c>
      <c r="E153" s="192" t="s">
        <v>265</v>
      </c>
      <c r="F153" s="193" t="s">
        <v>266</v>
      </c>
      <c r="G153" s="194" t="s">
        <v>198</v>
      </c>
      <c r="H153" s="195">
        <v>32.305</v>
      </c>
      <c r="I153" s="196"/>
      <c r="J153" s="197">
        <f>ROUND(I153*H153,2)</f>
        <v>0</v>
      </c>
      <c r="K153" s="193" t="s">
        <v>174</v>
      </c>
      <c r="L153" s="60"/>
      <c r="M153" s="198" t="s">
        <v>22</v>
      </c>
      <c r="N153" s="199" t="s">
        <v>48</v>
      </c>
      <c r="O153" s="41"/>
      <c r="P153" s="200">
        <f>O153*H153</f>
        <v>0</v>
      </c>
      <c r="Q153" s="200">
        <v>0</v>
      </c>
      <c r="R153" s="200">
        <f>Q153*H153</f>
        <v>0</v>
      </c>
      <c r="S153" s="200">
        <v>0</v>
      </c>
      <c r="T153" s="201">
        <f>S153*H153</f>
        <v>0</v>
      </c>
      <c r="AR153" s="23" t="s">
        <v>175</v>
      </c>
      <c r="AT153" s="23" t="s">
        <v>170</v>
      </c>
      <c r="AU153" s="23" t="s">
        <v>86</v>
      </c>
      <c r="AY153" s="23" t="s">
        <v>168</v>
      </c>
      <c r="BE153" s="202">
        <f>IF(N153="základní",J153,0)</f>
        <v>0</v>
      </c>
      <c r="BF153" s="202">
        <f>IF(N153="snížená",J153,0)</f>
        <v>0</v>
      </c>
      <c r="BG153" s="202">
        <f>IF(N153="zákl. přenesená",J153,0)</f>
        <v>0</v>
      </c>
      <c r="BH153" s="202">
        <f>IF(N153="sníž. přenesená",J153,0)</f>
        <v>0</v>
      </c>
      <c r="BI153" s="202">
        <f>IF(N153="nulová",J153,0)</f>
        <v>0</v>
      </c>
      <c r="BJ153" s="23" t="s">
        <v>24</v>
      </c>
      <c r="BK153" s="202">
        <f>ROUND(I153*H153,2)</f>
        <v>0</v>
      </c>
      <c r="BL153" s="23" t="s">
        <v>175</v>
      </c>
      <c r="BM153" s="23" t="s">
        <v>267</v>
      </c>
    </row>
    <row r="154" spans="2:51" s="11" customFormat="1" ht="13.5">
      <c r="B154" s="206"/>
      <c r="C154" s="207"/>
      <c r="D154" s="203" t="s">
        <v>179</v>
      </c>
      <c r="E154" s="208" t="s">
        <v>22</v>
      </c>
      <c r="F154" s="209" t="s">
        <v>268</v>
      </c>
      <c r="G154" s="207"/>
      <c r="H154" s="210">
        <v>32.305</v>
      </c>
      <c r="I154" s="211"/>
      <c r="J154" s="207"/>
      <c r="K154" s="207"/>
      <c r="L154" s="212"/>
      <c r="M154" s="213"/>
      <c r="N154" s="214"/>
      <c r="O154" s="214"/>
      <c r="P154" s="214"/>
      <c r="Q154" s="214"/>
      <c r="R154" s="214"/>
      <c r="S154" s="214"/>
      <c r="T154" s="215"/>
      <c r="AT154" s="216" t="s">
        <v>179</v>
      </c>
      <c r="AU154" s="216" t="s">
        <v>86</v>
      </c>
      <c r="AV154" s="11" t="s">
        <v>86</v>
      </c>
      <c r="AW154" s="11" t="s">
        <v>41</v>
      </c>
      <c r="AX154" s="11" t="s">
        <v>77</v>
      </c>
      <c r="AY154" s="216" t="s">
        <v>168</v>
      </c>
    </row>
    <row r="155" spans="2:51" s="13" customFormat="1" ht="13.5">
      <c r="B155" s="227"/>
      <c r="C155" s="228"/>
      <c r="D155" s="203" t="s">
        <v>179</v>
      </c>
      <c r="E155" s="229" t="s">
        <v>22</v>
      </c>
      <c r="F155" s="230" t="s">
        <v>182</v>
      </c>
      <c r="G155" s="228"/>
      <c r="H155" s="231">
        <v>32.305</v>
      </c>
      <c r="I155" s="232"/>
      <c r="J155" s="228"/>
      <c r="K155" s="228"/>
      <c r="L155" s="233"/>
      <c r="M155" s="234"/>
      <c r="N155" s="235"/>
      <c r="O155" s="235"/>
      <c r="P155" s="235"/>
      <c r="Q155" s="235"/>
      <c r="R155" s="235"/>
      <c r="S155" s="235"/>
      <c r="T155" s="236"/>
      <c r="AT155" s="237" t="s">
        <v>179</v>
      </c>
      <c r="AU155" s="237" t="s">
        <v>86</v>
      </c>
      <c r="AV155" s="13" t="s">
        <v>175</v>
      </c>
      <c r="AW155" s="13" t="s">
        <v>41</v>
      </c>
      <c r="AX155" s="13" t="s">
        <v>24</v>
      </c>
      <c r="AY155" s="237" t="s">
        <v>168</v>
      </c>
    </row>
    <row r="156" spans="2:65" s="1" customFormat="1" ht="16.5" customHeight="1">
      <c r="B156" s="40"/>
      <c r="C156" s="238" t="s">
        <v>269</v>
      </c>
      <c r="D156" s="238" t="s">
        <v>270</v>
      </c>
      <c r="E156" s="239" t="s">
        <v>271</v>
      </c>
      <c r="F156" s="240" t="s">
        <v>272</v>
      </c>
      <c r="G156" s="241" t="s">
        <v>261</v>
      </c>
      <c r="H156" s="242">
        <v>64.61</v>
      </c>
      <c r="I156" s="243"/>
      <c r="J156" s="244">
        <f>ROUND(I156*H156,2)</f>
        <v>0</v>
      </c>
      <c r="K156" s="240" t="s">
        <v>174</v>
      </c>
      <c r="L156" s="245"/>
      <c r="M156" s="246" t="s">
        <v>22</v>
      </c>
      <c r="N156" s="247" t="s">
        <v>48</v>
      </c>
      <c r="O156" s="41"/>
      <c r="P156" s="200">
        <f>O156*H156</f>
        <v>0</v>
      </c>
      <c r="Q156" s="200">
        <v>1</v>
      </c>
      <c r="R156" s="200">
        <f>Q156*H156</f>
        <v>64.61</v>
      </c>
      <c r="S156" s="200">
        <v>0</v>
      </c>
      <c r="T156" s="201">
        <f>S156*H156</f>
        <v>0</v>
      </c>
      <c r="AR156" s="23" t="s">
        <v>214</v>
      </c>
      <c r="AT156" s="23" t="s">
        <v>270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273</v>
      </c>
    </row>
    <row r="157" spans="2:51" s="11" customFormat="1" ht="13.5">
      <c r="B157" s="206"/>
      <c r="C157" s="207"/>
      <c r="D157" s="203" t="s">
        <v>179</v>
      </c>
      <c r="E157" s="207"/>
      <c r="F157" s="209" t="s">
        <v>274</v>
      </c>
      <c r="G157" s="207"/>
      <c r="H157" s="210">
        <v>64.61</v>
      </c>
      <c r="I157" s="211"/>
      <c r="J157" s="207"/>
      <c r="K157" s="207"/>
      <c r="L157" s="212"/>
      <c r="M157" s="213"/>
      <c r="N157" s="214"/>
      <c r="O157" s="214"/>
      <c r="P157" s="214"/>
      <c r="Q157" s="214"/>
      <c r="R157" s="214"/>
      <c r="S157" s="214"/>
      <c r="T157" s="215"/>
      <c r="AT157" s="216" t="s">
        <v>179</v>
      </c>
      <c r="AU157" s="216" t="s">
        <v>86</v>
      </c>
      <c r="AV157" s="11" t="s">
        <v>86</v>
      </c>
      <c r="AW157" s="11" t="s">
        <v>6</v>
      </c>
      <c r="AX157" s="11" t="s">
        <v>24</v>
      </c>
      <c r="AY157" s="216" t="s">
        <v>168</v>
      </c>
    </row>
    <row r="158" spans="2:65" s="1" customFormat="1" ht="16.5" customHeight="1">
      <c r="B158" s="40"/>
      <c r="C158" s="191" t="s">
        <v>275</v>
      </c>
      <c r="D158" s="191" t="s">
        <v>170</v>
      </c>
      <c r="E158" s="192" t="s">
        <v>276</v>
      </c>
      <c r="F158" s="193" t="s">
        <v>277</v>
      </c>
      <c r="G158" s="194" t="s">
        <v>198</v>
      </c>
      <c r="H158" s="195">
        <v>9.692</v>
      </c>
      <c r="I158" s="196"/>
      <c r="J158" s="197">
        <f>ROUND(I158*H158,2)</f>
        <v>0</v>
      </c>
      <c r="K158" s="193" t="s">
        <v>174</v>
      </c>
      <c r="L158" s="60"/>
      <c r="M158" s="198" t="s">
        <v>22</v>
      </c>
      <c r="N158" s="199" t="s">
        <v>48</v>
      </c>
      <c r="O158" s="41"/>
      <c r="P158" s="200">
        <f>O158*H158</f>
        <v>0</v>
      </c>
      <c r="Q158" s="200">
        <v>0</v>
      </c>
      <c r="R158" s="200">
        <f>Q158*H158</f>
        <v>0</v>
      </c>
      <c r="S158" s="200">
        <v>0</v>
      </c>
      <c r="T158" s="201">
        <f>S158*H158</f>
        <v>0</v>
      </c>
      <c r="AR158" s="23" t="s">
        <v>175</v>
      </c>
      <c r="AT158" s="23" t="s">
        <v>170</v>
      </c>
      <c r="AU158" s="23" t="s">
        <v>86</v>
      </c>
      <c r="AY158" s="23" t="s">
        <v>168</v>
      </c>
      <c r="BE158" s="202">
        <f>IF(N158="základní",J158,0)</f>
        <v>0</v>
      </c>
      <c r="BF158" s="202">
        <f>IF(N158="snížená",J158,0)</f>
        <v>0</v>
      </c>
      <c r="BG158" s="202">
        <f>IF(N158="zákl. přenesená",J158,0)</f>
        <v>0</v>
      </c>
      <c r="BH158" s="202">
        <f>IF(N158="sníž. přenesená",J158,0)</f>
        <v>0</v>
      </c>
      <c r="BI158" s="202">
        <f>IF(N158="nulová",J158,0)</f>
        <v>0</v>
      </c>
      <c r="BJ158" s="23" t="s">
        <v>24</v>
      </c>
      <c r="BK158" s="202">
        <f>ROUND(I158*H158,2)</f>
        <v>0</v>
      </c>
      <c r="BL158" s="23" t="s">
        <v>175</v>
      </c>
      <c r="BM158" s="23" t="s">
        <v>278</v>
      </c>
    </row>
    <row r="159" spans="2:51" s="11" customFormat="1" ht="13.5">
      <c r="B159" s="206"/>
      <c r="C159" s="207"/>
      <c r="D159" s="203" t="s">
        <v>179</v>
      </c>
      <c r="E159" s="208" t="s">
        <v>22</v>
      </c>
      <c r="F159" s="209" t="s">
        <v>279</v>
      </c>
      <c r="G159" s="207"/>
      <c r="H159" s="210">
        <v>9.692</v>
      </c>
      <c r="I159" s="211"/>
      <c r="J159" s="207"/>
      <c r="K159" s="207"/>
      <c r="L159" s="212"/>
      <c r="M159" s="213"/>
      <c r="N159" s="214"/>
      <c r="O159" s="214"/>
      <c r="P159" s="214"/>
      <c r="Q159" s="214"/>
      <c r="R159" s="214"/>
      <c r="S159" s="214"/>
      <c r="T159" s="215"/>
      <c r="AT159" s="216" t="s">
        <v>179</v>
      </c>
      <c r="AU159" s="216" t="s">
        <v>86</v>
      </c>
      <c r="AV159" s="11" t="s">
        <v>86</v>
      </c>
      <c r="AW159" s="11" t="s">
        <v>41</v>
      </c>
      <c r="AX159" s="11" t="s">
        <v>77</v>
      </c>
      <c r="AY159" s="216" t="s">
        <v>168</v>
      </c>
    </row>
    <row r="160" spans="2:51" s="12" customFormat="1" ht="13.5">
      <c r="B160" s="217"/>
      <c r="C160" s="218"/>
      <c r="D160" s="203" t="s">
        <v>179</v>
      </c>
      <c r="E160" s="219" t="s">
        <v>22</v>
      </c>
      <c r="F160" s="220" t="s">
        <v>280</v>
      </c>
      <c r="G160" s="218"/>
      <c r="H160" s="219" t="s">
        <v>22</v>
      </c>
      <c r="I160" s="221"/>
      <c r="J160" s="218"/>
      <c r="K160" s="218"/>
      <c r="L160" s="222"/>
      <c r="M160" s="223"/>
      <c r="N160" s="224"/>
      <c r="O160" s="224"/>
      <c r="P160" s="224"/>
      <c r="Q160" s="224"/>
      <c r="R160" s="224"/>
      <c r="S160" s="224"/>
      <c r="T160" s="225"/>
      <c r="AT160" s="226" t="s">
        <v>179</v>
      </c>
      <c r="AU160" s="226" t="s">
        <v>86</v>
      </c>
      <c r="AV160" s="12" t="s">
        <v>24</v>
      </c>
      <c r="AW160" s="12" t="s">
        <v>41</v>
      </c>
      <c r="AX160" s="12" t="s">
        <v>77</v>
      </c>
      <c r="AY160" s="226" t="s">
        <v>168</v>
      </c>
    </row>
    <row r="161" spans="2:51" s="13" customFormat="1" ht="13.5">
      <c r="B161" s="227"/>
      <c r="C161" s="228"/>
      <c r="D161" s="203" t="s">
        <v>179</v>
      </c>
      <c r="E161" s="229" t="s">
        <v>22</v>
      </c>
      <c r="F161" s="230" t="s">
        <v>182</v>
      </c>
      <c r="G161" s="228"/>
      <c r="H161" s="231">
        <v>9.692</v>
      </c>
      <c r="I161" s="232"/>
      <c r="J161" s="228"/>
      <c r="K161" s="228"/>
      <c r="L161" s="233"/>
      <c r="M161" s="234"/>
      <c r="N161" s="235"/>
      <c r="O161" s="235"/>
      <c r="P161" s="235"/>
      <c r="Q161" s="235"/>
      <c r="R161" s="235"/>
      <c r="S161" s="235"/>
      <c r="T161" s="236"/>
      <c r="AT161" s="237" t="s">
        <v>179</v>
      </c>
      <c r="AU161" s="237" t="s">
        <v>86</v>
      </c>
      <c r="AV161" s="13" t="s">
        <v>175</v>
      </c>
      <c r="AW161" s="13" t="s">
        <v>41</v>
      </c>
      <c r="AX161" s="13" t="s">
        <v>24</v>
      </c>
      <c r="AY161" s="237" t="s">
        <v>168</v>
      </c>
    </row>
    <row r="162" spans="2:65" s="1" customFormat="1" ht="16.5" customHeight="1">
      <c r="B162" s="40"/>
      <c r="C162" s="238" t="s">
        <v>9</v>
      </c>
      <c r="D162" s="238" t="s">
        <v>270</v>
      </c>
      <c r="E162" s="239" t="s">
        <v>281</v>
      </c>
      <c r="F162" s="240" t="s">
        <v>282</v>
      </c>
      <c r="G162" s="241" t="s">
        <v>261</v>
      </c>
      <c r="H162" s="242">
        <v>19.384</v>
      </c>
      <c r="I162" s="243"/>
      <c r="J162" s="244">
        <f>ROUND(I162*H162,2)</f>
        <v>0</v>
      </c>
      <c r="K162" s="240" t="s">
        <v>174</v>
      </c>
      <c r="L162" s="245"/>
      <c r="M162" s="246" t="s">
        <v>22</v>
      </c>
      <c r="N162" s="247" t="s">
        <v>48</v>
      </c>
      <c r="O162" s="41"/>
      <c r="P162" s="200">
        <f>O162*H162</f>
        <v>0</v>
      </c>
      <c r="Q162" s="200">
        <v>1</v>
      </c>
      <c r="R162" s="200">
        <f>Q162*H162</f>
        <v>19.384</v>
      </c>
      <c r="S162" s="200">
        <v>0</v>
      </c>
      <c r="T162" s="201">
        <f>S162*H162</f>
        <v>0</v>
      </c>
      <c r="AR162" s="23" t="s">
        <v>214</v>
      </c>
      <c r="AT162" s="23" t="s">
        <v>270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283</v>
      </c>
    </row>
    <row r="163" spans="2:51" s="11" customFormat="1" ht="13.5">
      <c r="B163" s="206"/>
      <c r="C163" s="207"/>
      <c r="D163" s="203" t="s">
        <v>179</v>
      </c>
      <c r="E163" s="207"/>
      <c r="F163" s="209" t="s">
        <v>284</v>
      </c>
      <c r="G163" s="207"/>
      <c r="H163" s="210">
        <v>19.384</v>
      </c>
      <c r="I163" s="211"/>
      <c r="J163" s="207"/>
      <c r="K163" s="207"/>
      <c r="L163" s="212"/>
      <c r="M163" s="213"/>
      <c r="N163" s="214"/>
      <c r="O163" s="214"/>
      <c r="P163" s="214"/>
      <c r="Q163" s="214"/>
      <c r="R163" s="214"/>
      <c r="S163" s="214"/>
      <c r="T163" s="215"/>
      <c r="AT163" s="216" t="s">
        <v>179</v>
      </c>
      <c r="AU163" s="216" t="s">
        <v>86</v>
      </c>
      <c r="AV163" s="11" t="s">
        <v>86</v>
      </c>
      <c r="AW163" s="11" t="s">
        <v>6</v>
      </c>
      <c r="AX163" s="11" t="s">
        <v>24</v>
      </c>
      <c r="AY163" s="216" t="s">
        <v>168</v>
      </c>
    </row>
    <row r="164" spans="2:65" s="1" customFormat="1" ht="16.5" customHeight="1">
      <c r="B164" s="40"/>
      <c r="C164" s="191" t="s">
        <v>285</v>
      </c>
      <c r="D164" s="191" t="s">
        <v>170</v>
      </c>
      <c r="E164" s="192" t="s">
        <v>286</v>
      </c>
      <c r="F164" s="193" t="s">
        <v>287</v>
      </c>
      <c r="G164" s="194" t="s">
        <v>173</v>
      </c>
      <c r="H164" s="195">
        <v>3658.225</v>
      </c>
      <c r="I164" s="196"/>
      <c r="J164" s="197">
        <f>ROUND(I164*H164,2)</f>
        <v>0</v>
      </c>
      <c r="K164" s="193" t="s">
        <v>174</v>
      </c>
      <c r="L164" s="60"/>
      <c r="M164" s="198" t="s">
        <v>22</v>
      </c>
      <c r="N164" s="199" t="s">
        <v>48</v>
      </c>
      <c r="O164" s="41"/>
      <c r="P164" s="200">
        <f>O164*H164</f>
        <v>0</v>
      </c>
      <c r="Q164" s="200">
        <v>0</v>
      </c>
      <c r="R164" s="200">
        <f>Q164*H164</f>
        <v>0</v>
      </c>
      <c r="S164" s="200">
        <v>0</v>
      </c>
      <c r="T164" s="201">
        <f>S164*H164</f>
        <v>0</v>
      </c>
      <c r="AR164" s="23" t="s">
        <v>175</v>
      </c>
      <c r="AT164" s="23" t="s">
        <v>170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288</v>
      </c>
    </row>
    <row r="165" spans="2:51" s="11" customFormat="1" ht="13.5">
      <c r="B165" s="206"/>
      <c r="C165" s="207"/>
      <c r="D165" s="203" t="s">
        <v>179</v>
      </c>
      <c r="E165" s="208" t="s">
        <v>22</v>
      </c>
      <c r="F165" s="209" t="s">
        <v>289</v>
      </c>
      <c r="G165" s="207"/>
      <c r="H165" s="210">
        <v>3658.225</v>
      </c>
      <c r="I165" s="211"/>
      <c r="J165" s="207"/>
      <c r="K165" s="207"/>
      <c r="L165" s="212"/>
      <c r="M165" s="213"/>
      <c r="N165" s="214"/>
      <c r="O165" s="214"/>
      <c r="P165" s="214"/>
      <c r="Q165" s="214"/>
      <c r="R165" s="214"/>
      <c r="S165" s="214"/>
      <c r="T165" s="215"/>
      <c r="AT165" s="216" t="s">
        <v>179</v>
      </c>
      <c r="AU165" s="216" t="s">
        <v>86</v>
      </c>
      <c r="AV165" s="11" t="s">
        <v>86</v>
      </c>
      <c r="AW165" s="11" t="s">
        <v>41</v>
      </c>
      <c r="AX165" s="11" t="s">
        <v>77</v>
      </c>
      <c r="AY165" s="216" t="s">
        <v>168</v>
      </c>
    </row>
    <row r="166" spans="2:51" s="12" customFormat="1" ht="13.5">
      <c r="B166" s="217"/>
      <c r="C166" s="218"/>
      <c r="D166" s="203" t="s">
        <v>179</v>
      </c>
      <c r="E166" s="219" t="s">
        <v>22</v>
      </c>
      <c r="F166" s="220" t="s">
        <v>181</v>
      </c>
      <c r="G166" s="218"/>
      <c r="H166" s="219" t="s">
        <v>22</v>
      </c>
      <c r="I166" s="221"/>
      <c r="J166" s="218"/>
      <c r="K166" s="218"/>
      <c r="L166" s="222"/>
      <c r="M166" s="223"/>
      <c r="N166" s="224"/>
      <c r="O166" s="224"/>
      <c r="P166" s="224"/>
      <c r="Q166" s="224"/>
      <c r="R166" s="224"/>
      <c r="S166" s="224"/>
      <c r="T166" s="225"/>
      <c r="AT166" s="226" t="s">
        <v>179</v>
      </c>
      <c r="AU166" s="226" t="s">
        <v>86</v>
      </c>
      <c r="AV166" s="12" t="s">
        <v>24</v>
      </c>
      <c r="AW166" s="12" t="s">
        <v>41</v>
      </c>
      <c r="AX166" s="12" t="s">
        <v>77</v>
      </c>
      <c r="AY166" s="226" t="s">
        <v>168</v>
      </c>
    </row>
    <row r="167" spans="2:51" s="13" customFormat="1" ht="13.5">
      <c r="B167" s="227"/>
      <c r="C167" s="228"/>
      <c r="D167" s="203" t="s">
        <v>179</v>
      </c>
      <c r="E167" s="229" t="s">
        <v>22</v>
      </c>
      <c r="F167" s="230" t="s">
        <v>182</v>
      </c>
      <c r="G167" s="228"/>
      <c r="H167" s="231">
        <v>3658.225</v>
      </c>
      <c r="I167" s="232"/>
      <c r="J167" s="228"/>
      <c r="K167" s="228"/>
      <c r="L167" s="233"/>
      <c r="M167" s="234"/>
      <c r="N167" s="235"/>
      <c r="O167" s="235"/>
      <c r="P167" s="235"/>
      <c r="Q167" s="235"/>
      <c r="R167" s="235"/>
      <c r="S167" s="235"/>
      <c r="T167" s="236"/>
      <c r="AT167" s="237" t="s">
        <v>179</v>
      </c>
      <c r="AU167" s="237" t="s">
        <v>86</v>
      </c>
      <c r="AV167" s="13" t="s">
        <v>175</v>
      </c>
      <c r="AW167" s="13" t="s">
        <v>41</v>
      </c>
      <c r="AX167" s="13" t="s">
        <v>24</v>
      </c>
      <c r="AY167" s="237" t="s">
        <v>168</v>
      </c>
    </row>
    <row r="168" spans="2:63" s="10" customFormat="1" ht="29.85" customHeight="1">
      <c r="B168" s="175"/>
      <c r="C168" s="176"/>
      <c r="D168" s="177" t="s">
        <v>76</v>
      </c>
      <c r="E168" s="189" t="s">
        <v>86</v>
      </c>
      <c r="F168" s="189" t="s">
        <v>290</v>
      </c>
      <c r="G168" s="176"/>
      <c r="H168" s="176"/>
      <c r="I168" s="179"/>
      <c r="J168" s="190">
        <f>BK168</f>
        <v>0</v>
      </c>
      <c r="K168" s="176"/>
      <c r="L168" s="181"/>
      <c r="M168" s="182"/>
      <c r="N168" s="183"/>
      <c r="O168" s="183"/>
      <c r="P168" s="184">
        <f>SUM(P169:P177)</f>
        <v>0</v>
      </c>
      <c r="Q168" s="183"/>
      <c r="R168" s="184">
        <f>SUM(R169:R177)</f>
        <v>255.2742</v>
      </c>
      <c r="S168" s="183"/>
      <c r="T168" s="185">
        <f>SUM(T169:T177)</f>
        <v>0</v>
      </c>
      <c r="AR168" s="186" t="s">
        <v>24</v>
      </c>
      <c r="AT168" s="187" t="s">
        <v>76</v>
      </c>
      <c r="AU168" s="187" t="s">
        <v>24</v>
      </c>
      <c r="AY168" s="186" t="s">
        <v>168</v>
      </c>
      <c r="BK168" s="188">
        <f>SUM(BK169:BK177)</f>
        <v>0</v>
      </c>
    </row>
    <row r="169" spans="2:65" s="1" customFormat="1" ht="25.5" customHeight="1">
      <c r="B169" s="40"/>
      <c r="C169" s="191" t="s">
        <v>291</v>
      </c>
      <c r="D169" s="191" t="s">
        <v>170</v>
      </c>
      <c r="E169" s="192" t="s">
        <v>292</v>
      </c>
      <c r="F169" s="193" t="s">
        <v>293</v>
      </c>
      <c r="G169" s="194" t="s">
        <v>294</v>
      </c>
      <c r="H169" s="195">
        <v>410</v>
      </c>
      <c r="I169" s="196"/>
      <c r="J169" s="197">
        <f>ROUND(I169*H169,2)</f>
        <v>0</v>
      </c>
      <c r="K169" s="193" t="s">
        <v>174</v>
      </c>
      <c r="L169" s="60"/>
      <c r="M169" s="198" t="s">
        <v>22</v>
      </c>
      <c r="N169" s="199" t="s">
        <v>48</v>
      </c>
      <c r="O169" s="41"/>
      <c r="P169" s="200">
        <f>O169*H169</f>
        <v>0</v>
      </c>
      <c r="Q169" s="200">
        <v>0.22657</v>
      </c>
      <c r="R169" s="200">
        <f>Q169*H169</f>
        <v>92.8937</v>
      </c>
      <c r="S169" s="200">
        <v>0</v>
      </c>
      <c r="T169" s="201">
        <f>S169*H169</f>
        <v>0</v>
      </c>
      <c r="AR169" s="23" t="s">
        <v>175</v>
      </c>
      <c r="AT169" s="23" t="s">
        <v>170</v>
      </c>
      <c r="AU169" s="23" t="s">
        <v>86</v>
      </c>
      <c r="AY169" s="23" t="s">
        <v>168</v>
      </c>
      <c r="BE169" s="202">
        <f>IF(N169="základní",J169,0)</f>
        <v>0</v>
      </c>
      <c r="BF169" s="202">
        <f>IF(N169="snížená",J169,0)</f>
        <v>0</v>
      </c>
      <c r="BG169" s="202">
        <f>IF(N169="zákl. přenesená",J169,0)</f>
        <v>0</v>
      </c>
      <c r="BH169" s="202">
        <f>IF(N169="sníž. přenesená",J169,0)</f>
        <v>0</v>
      </c>
      <c r="BI169" s="202">
        <f>IF(N169="nulová",J169,0)</f>
        <v>0</v>
      </c>
      <c r="BJ169" s="23" t="s">
        <v>24</v>
      </c>
      <c r="BK169" s="202">
        <f>ROUND(I169*H169,2)</f>
        <v>0</v>
      </c>
      <c r="BL169" s="23" t="s">
        <v>175</v>
      </c>
      <c r="BM169" s="23" t="s">
        <v>295</v>
      </c>
    </row>
    <row r="170" spans="2:51" s="11" customFormat="1" ht="13.5">
      <c r="B170" s="206"/>
      <c r="C170" s="207"/>
      <c r="D170" s="203" t="s">
        <v>179</v>
      </c>
      <c r="E170" s="208" t="s">
        <v>22</v>
      </c>
      <c r="F170" s="209" t="s">
        <v>296</v>
      </c>
      <c r="G170" s="207"/>
      <c r="H170" s="210">
        <v>410</v>
      </c>
      <c r="I170" s="211"/>
      <c r="J170" s="207"/>
      <c r="K170" s="207"/>
      <c r="L170" s="212"/>
      <c r="M170" s="213"/>
      <c r="N170" s="214"/>
      <c r="O170" s="214"/>
      <c r="P170" s="214"/>
      <c r="Q170" s="214"/>
      <c r="R170" s="214"/>
      <c r="S170" s="214"/>
      <c r="T170" s="215"/>
      <c r="AT170" s="216" t="s">
        <v>179</v>
      </c>
      <c r="AU170" s="216" t="s">
        <v>86</v>
      </c>
      <c r="AV170" s="11" t="s">
        <v>86</v>
      </c>
      <c r="AW170" s="11" t="s">
        <v>41</v>
      </c>
      <c r="AX170" s="11" t="s">
        <v>77</v>
      </c>
      <c r="AY170" s="216" t="s">
        <v>168</v>
      </c>
    </row>
    <row r="171" spans="2:51" s="12" customFormat="1" ht="13.5">
      <c r="B171" s="217"/>
      <c r="C171" s="218"/>
      <c r="D171" s="203" t="s">
        <v>179</v>
      </c>
      <c r="E171" s="219" t="s">
        <v>22</v>
      </c>
      <c r="F171" s="220" t="s">
        <v>181</v>
      </c>
      <c r="G171" s="218"/>
      <c r="H171" s="219" t="s">
        <v>22</v>
      </c>
      <c r="I171" s="221"/>
      <c r="J171" s="218"/>
      <c r="K171" s="218"/>
      <c r="L171" s="222"/>
      <c r="M171" s="223"/>
      <c r="N171" s="224"/>
      <c r="O171" s="224"/>
      <c r="P171" s="224"/>
      <c r="Q171" s="224"/>
      <c r="R171" s="224"/>
      <c r="S171" s="224"/>
      <c r="T171" s="225"/>
      <c r="AT171" s="226" t="s">
        <v>179</v>
      </c>
      <c r="AU171" s="226" t="s">
        <v>86</v>
      </c>
      <c r="AV171" s="12" t="s">
        <v>24</v>
      </c>
      <c r="AW171" s="12" t="s">
        <v>41</v>
      </c>
      <c r="AX171" s="12" t="s">
        <v>77</v>
      </c>
      <c r="AY171" s="226" t="s">
        <v>168</v>
      </c>
    </row>
    <row r="172" spans="2:51" s="13" customFormat="1" ht="13.5">
      <c r="B172" s="227"/>
      <c r="C172" s="228"/>
      <c r="D172" s="203" t="s">
        <v>179</v>
      </c>
      <c r="E172" s="229" t="s">
        <v>22</v>
      </c>
      <c r="F172" s="230" t="s">
        <v>182</v>
      </c>
      <c r="G172" s="228"/>
      <c r="H172" s="231">
        <v>410</v>
      </c>
      <c r="I172" s="232"/>
      <c r="J172" s="228"/>
      <c r="K172" s="228"/>
      <c r="L172" s="233"/>
      <c r="M172" s="234"/>
      <c r="N172" s="235"/>
      <c r="O172" s="235"/>
      <c r="P172" s="235"/>
      <c r="Q172" s="235"/>
      <c r="R172" s="235"/>
      <c r="S172" s="235"/>
      <c r="T172" s="236"/>
      <c r="AT172" s="237" t="s">
        <v>179</v>
      </c>
      <c r="AU172" s="237" t="s">
        <v>86</v>
      </c>
      <c r="AV172" s="13" t="s">
        <v>175</v>
      </c>
      <c r="AW172" s="13" t="s">
        <v>41</v>
      </c>
      <c r="AX172" s="13" t="s">
        <v>24</v>
      </c>
      <c r="AY172" s="237" t="s">
        <v>168</v>
      </c>
    </row>
    <row r="173" spans="2:65" s="1" customFormat="1" ht="16.5" customHeight="1">
      <c r="B173" s="40"/>
      <c r="C173" s="191" t="s">
        <v>297</v>
      </c>
      <c r="D173" s="191" t="s">
        <v>170</v>
      </c>
      <c r="E173" s="192" t="s">
        <v>298</v>
      </c>
      <c r="F173" s="193" t="s">
        <v>299</v>
      </c>
      <c r="G173" s="194" t="s">
        <v>294</v>
      </c>
      <c r="H173" s="195">
        <v>410</v>
      </c>
      <c r="I173" s="196"/>
      <c r="J173" s="197">
        <f>ROUND(I173*H173,2)</f>
        <v>0</v>
      </c>
      <c r="K173" s="193" t="s">
        <v>174</v>
      </c>
      <c r="L173" s="60"/>
      <c r="M173" s="198" t="s">
        <v>22</v>
      </c>
      <c r="N173" s="199" t="s">
        <v>48</v>
      </c>
      <c r="O173" s="41"/>
      <c r="P173" s="200">
        <f>O173*H173</f>
        <v>0</v>
      </c>
      <c r="Q173" s="200">
        <v>5E-05</v>
      </c>
      <c r="R173" s="200">
        <f>Q173*H173</f>
        <v>0.0205</v>
      </c>
      <c r="S173" s="200">
        <v>0</v>
      </c>
      <c r="T173" s="201">
        <f>S173*H173</f>
        <v>0</v>
      </c>
      <c r="AR173" s="23" t="s">
        <v>175</v>
      </c>
      <c r="AT173" s="23" t="s">
        <v>170</v>
      </c>
      <c r="AU173" s="23" t="s">
        <v>86</v>
      </c>
      <c r="AY173" s="23" t="s">
        <v>168</v>
      </c>
      <c r="BE173" s="202">
        <f>IF(N173="základní",J173,0)</f>
        <v>0</v>
      </c>
      <c r="BF173" s="202">
        <f>IF(N173="snížená",J173,0)</f>
        <v>0</v>
      </c>
      <c r="BG173" s="202">
        <f>IF(N173="zákl. přenesená",J173,0)</f>
        <v>0</v>
      </c>
      <c r="BH173" s="202">
        <f>IF(N173="sníž. přenesená",J173,0)</f>
        <v>0</v>
      </c>
      <c r="BI173" s="202">
        <f>IF(N173="nulová",J173,0)</f>
        <v>0</v>
      </c>
      <c r="BJ173" s="23" t="s">
        <v>24</v>
      </c>
      <c r="BK173" s="202">
        <f>ROUND(I173*H173,2)</f>
        <v>0</v>
      </c>
      <c r="BL173" s="23" t="s">
        <v>175</v>
      </c>
      <c r="BM173" s="23" t="s">
        <v>300</v>
      </c>
    </row>
    <row r="174" spans="2:65" s="1" customFormat="1" ht="25.5" customHeight="1">
      <c r="B174" s="40"/>
      <c r="C174" s="191" t="s">
        <v>301</v>
      </c>
      <c r="D174" s="191" t="s">
        <v>170</v>
      </c>
      <c r="E174" s="192" t="s">
        <v>302</v>
      </c>
      <c r="F174" s="193" t="s">
        <v>303</v>
      </c>
      <c r="G174" s="194" t="s">
        <v>294</v>
      </c>
      <c r="H174" s="195">
        <v>410</v>
      </c>
      <c r="I174" s="196"/>
      <c r="J174" s="197">
        <f>ROUND(I174*H174,2)</f>
        <v>0</v>
      </c>
      <c r="K174" s="193" t="s">
        <v>174</v>
      </c>
      <c r="L174" s="60"/>
      <c r="M174" s="198" t="s">
        <v>22</v>
      </c>
      <c r="N174" s="199" t="s">
        <v>48</v>
      </c>
      <c r="O174" s="41"/>
      <c r="P174" s="200">
        <f>O174*H174</f>
        <v>0</v>
      </c>
      <c r="Q174" s="200">
        <v>0</v>
      </c>
      <c r="R174" s="200">
        <f>Q174*H174</f>
        <v>0</v>
      </c>
      <c r="S174" s="200">
        <v>0</v>
      </c>
      <c r="T174" s="201">
        <f>S174*H174</f>
        <v>0</v>
      </c>
      <c r="AR174" s="23" t="s">
        <v>175</v>
      </c>
      <c r="AT174" s="23" t="s">
        <v>170</v>
      </c>
      <c r="AU174" s="23" t="s">
        <v>86</v>
      </c>
      <c r="AY174" s="23" t="s">
        <v>168</v>
      </c>
      <c r="BE174" s="202">
        <f>IF(N174="základní",J174,0)</f>
        <v>0</v>
      </c>
      <c r="BF174" s="202">
        <f>IF(N174="snížená",J174,0)</f>
        <v>0</v>
      </c>
      <c r="BG174" s="202">
        <f>IF(N174="zákl. přenesená",J174,0)</f>
        <v>0</v>
      </c>
      <c r="BH174" s="202">
        <f>IF(N174="sníž. přenesená",J174,0)</f>
        <v>0</v>
      </c>
      <c r="BI174" s="202">
        <f>IF(N174="nulová",J174,0)</f>
        <v>0</v>
      </c>
      <c r="BJ174" s="23" t="s">
        <v>24</v>
      </c>
      <c r="BK174" s="202">
        <f>ROUND(I174*H174,2)</f>
        <v>0</v>
      </c>
      <c r="BL174" s="23" t="s">
        <v>175</v>
      </c>
      <c r="BM174" s="23" t="s">
        <v>304</v>
      </c>
    </row>
    <row r="175" spans="2:65" s="1" customFormat="1" ht="16.5" customHeight="1">
      <c r="B175" s="40"/>
      <c r="C175" s="238" t="s">
        <v>305</v>
      </c>
      <c r="D175" s="238" t="s">
        <v>270</v>
      </c>
      <c r="E175" s="239" t="s">
        <v>306</v>
      </c>
      <c r="F175" s="240" t="s">
        <v>307</v>
      </c>
      <c r="G175" s="241" t="s">
        <v>261</v>
      </c>
      <c r="H175" s="242">
        <v>162.36</v>
      </c>
      <c r="I175" s="243"/>
      <c r="J175" s="244">
        <f>ROUND(I175*H175,2)</f>
        <v>0</v>
      </c>
      <c r="K175" s="240" t="s">
        <v>174</v>
      </c>
      <c r="L175" s="245"/>
      <c r="M175" s="246" t="s">
        <v>22</v>
      </c>
      <c r="N175" s="247" t="s">
        <v>48</v>
      </c>
      <c r="O175" s="41"/>
      <c r="P175" s="200">
        <f>O175*H175</f>
        <v>0</v>
      </c>
      <c r="Q175" s="200">
        <v>1</v>
      </c>
      <c r="R175" s="200">
        <f>Q175*H175</f>
        <v>162.36</v>
      </c>
      <c r="S175" s="200">
        <v>0</v>
      </c>
      <c r="T175" s="201">
        <f>S175*H175</f>
        <v>0</v>
      </c>
      <c r="AR175" s="23" t="s">
        <v>214</v>
      </c>
      <c r="AT175" s="23" t="s">
        <v>270</v>
      </c>
      <c r="AU175" s="23" t="s">
        <v>86</v>
      </c>
      <c r="AY175" s="23" t="s">
        <v>168</v>
      </c>
      <c r="BE175" s="202">
        <f>IF(N175="základní",J175,0)</f>
        <v>0</v>
      </c>
      <c r="BF175" s="202">
        <f>IF(N175="snížená",J175,0)</f>
        <v>0</v>
      </c>
      <c r="BG175" s="202">
        <f>IF(N175="zákl. přenesená",J175,0)</f>
        <v>0</v>
      </c>
      <c r="BH175" s="202">
        <f>IF(N175="sníž. přenesená",J175,0)</f>
        <v>0</v>
      </c>
      <c r="BI175" s="202">
        <f>IF(N175="nulová",J175,0)</f>
        <v>0</v>
      </c>
      <c r="BJ175" s="23" t="s">
        <v>24</v>
      </c>
      <c r="BK175" s="202">
        <f>ROUND(I175*H175,2)</f>
        <v>0</v>
      </c>
      <c r="BL175" s="23" t="s">
        <v>175</v>
      </c>
      <c r="BM175" s="23" t="s">
        <v>308</v>
      </c>
    </row>
    <row r="176" spans="2:51" s="11" customFormat="1" ht="13.5">
      <c r="B176" s="206"/>
      <c r="C176" s="207"/>
      <c r="D176" s="203" t="s">
        <v>179</v>
      </c>
      <c r="E176" s="208" t="s">
        <v>22</v>
      </c>
      <c r="F176" s="209" t="s">
        <v>309</v>
      </c>
      <c r="G176" s="207"/>
      <c r="H176" s="210">
        <v>162.36</v>
      </c>
      <c r="I176" s="211"/>
      <c r="J176" s="207"/>
      <c r="K176" s="207"/>
      <c r="L176" s="212"/>
      <c r="M176" s="213"/>
      <c r="N176" s="214"/>
      <c r="O176" s="214"/>
      <c r="P176" s="214"/>
      <c r="Q176" s="214"/>
      <c r="R176" s="214"/>
      <c r="S176" s="214"/>
      <c r="T176" s="215"/>
      <c r="AT176" s="216" t="s">
        <v>179</v>
      </c>
      <c r="AU176" s="216" t="s">
        <v>86</v>
      </c>
      <c r="AV176" s="11" t="s">
        <v>86</v>
      </c>
      <c r="AW176" s="11" t="s">
        <v>41</v>
      </c>
      <c r="AX176" s="11" t="s">
        <v>77</v>
      </c>
      <c r="AY176" s="216" t="s">
        <v>168</v>
      </c>
    </row>
    <row r="177" spans="2:51" s="13" customFormat="1" ht="13.5">
      <c r="B177" s="227"/>
      <c r="C177" s="228"/>
      <c r="D177" s="203" t="s">
        <v>179</v>
      </c>
      <c r="E177" s="229" t="s">
        <v>22</v>
      </c>
      <c r="F177" s="230" t="s">
        <v>182</v>
      </c>
      <c r="G177" s="228"/>
      <c r="H177" s="231">
        <v>162.36</v>
      </c>
      <c r="I177" s="232"/>
      <c r="J177" s="228"/>
      <c r="K177" s="228"/>
      <c r="L177" s="233"/>
      <c r="M177" s="234"/>
      <c r="N177" s="235"/>
      <c r="O177" s="235"/>
      <c r="P177" s="235"/>
      <c r="Q177" s="235"/>
      <c r="R177" s="235"/>
      <c r="S177" s="235"/>
      <c r="T177" s="236"/>
      <c r="AT177" s="237" t="s">
        <v>179</v>
      </c>
      <c r="AU177" s="237" t="s">
        <v>86</v>
      </c>
      <c r="AV177" s="13" t="s">
        <v>175</v>
      </c>
      <c r="AW177" s="13" t="s">
        <v>41</v>
      </c>
      <c r="AX177" s="13" t="s">
        <v>24</v>
      </c>
      <c r="AY177" s="237" t="s">
        <v>168</v>
      </c>
    </row>
    <row r="178" spans="2:63" s="10" customFormat="1" ht="29.85" customHeight="1">
      <c r="B178" s="175"/>
      <c r="C178" s="176"/>
      <c r="D178" s="177" t="s">
        <v>76</v>
      </c>
      <c r="E178" s="189" t="s">
        <v>187</v>
      </c>
      <c r="F178" s="189" t="s">
        <v>310</v>
      </c>
      <c r="G178" s="176"/>
      <c r="H178" s="176"/>
      <c r="I178" s="179"/>
      <c r="J178" s="190">
        <f>BK178</f>
        <v>0</v>
      </c>
      <c r="K178" s="176"/>
      <c r="L178" s="181"/>
      <c r="M178" s="182"/>
      <c r="N178" s="183"/>
      <c r="O178" s="183"/>
      <c r="P178" s="184">
        <f>SUM(P179:P182)</f>
        <v>0</v>
      </c>
      <c r="Q178" s="183"/>
      <c r="R178" s="184">
        <f>SUM(R179:R182)</f>
        <v>0.03852</v>
      </c>
      <c r="S178" s="183"/>
      <c r="T178" s="185">
        <f>SUM(T179:T182)</f>
        <v>0</v>
      </c>
      <c r="AR178" s="186" t="s">
        <v>24</v>
      </c>
      <c r="AT178" s="187" t="s">
        <v>76</v>
      </c>
      <c r="AU178" s="187" t="s">
        <v>24</v>
      </c>
      <c r="AY178" s="186" t="s">
        <v>168</v>
      </c>
      <c r="BK178" s="188">
        <f>SUM(BK179:BK182)</f>
        <v>0</v>
      </c>
    </row>
    <row r="179" spans="2:65" s="1" customFormat="1" ht="16.5" customHeight="1">
      <c r="B179" s="40"/>
      <c r="C179" s="191" t="s">
        <v>311</v>
      </c>
      <c r="D179" s="191" t="s">
        <v>170</v>
      </c>
      <c r="E179" s="192" t="s">
        <v>312</v>
      </c>
      <c r="F179" s="193" t="s">
        <v>313</v>
      </c>
      <c r="G179" s="194" t="s">
        <v>294</v>
      </c>
      <c r="H179" s="195">
        <v>36</v>
      </c>
      <c r="I179" s="196"/>
      <c r="J179" s="197">
        <f>ROUND(I179*H179,2)</f>
        <v>0</v>
      </c>
      <c r="K179" s="193" t="s">
        <v>22</v>
      </c>
      <c r="L179" s="60"/>
      <c r="M179" s="198" t="s">
        <v>22</v>
      </c>
      <c r="N179" s="199" t="s">
        <v>48</v>
      </c>
      <c r="O179" s="41"/>
      <c r="P179" s="200">
        <f>O179*H179</f>
        <v>0</v>
      </c>
      <c r="Q179" s="200">
        <v>0.00107</v>
      </c>
      <c r="R179" s="200">
        <f>Q179*H179</f>
        <v>0.03852</v>
      </c>
      <c r="S179" s="200">
        <v>0</v>
      </c>
      <c r="T179" s="201">
        <f>S179*H179</f>
        <v>0</v>
      </c>
      <c r="AR179" s="23" t="s">
        <v>175</v>
      </c>
      <c r="AT179" s="23" t="s">
        <v>170</v>
      </c>
      <c r="AU179" s="23" t="s">
        <v>86</v>
      </c>
      <c r="AY179" s="23" t="s">
        <v>168</v>
      </c>
      <c r="BE179" s="202">
        <f>IF(N179="základní",J179,0)</f>
        <v>0</v>
      </c>
      <c r="BF179" s="202">
        <f>IF(N179="snížená",J179,0)</f>
        <v>0</v>
      </c>
      <c r="BG179" s="202">
        <f>IF(N179="zákl. přenesená",J179,0)</f>
        <v>0</v>
      </c>
      <c r="BH179" s="202">
        <f>IF(N179="sníž. přenesená",J179,0)</f>
        <v>0</v>
      </c>
      <c r="BI179" s="202">
        <f>IF(N179="nulová",J179,0)</f>
        <v>0</v>
      </c>
      <c r="BJ179" s="23" t="s">
        <v>24</v>
      </c>
      <c r="BK179" s="202">
        <f>ROUND(I179*H179,2)</f>
        <v>0</v>
      </c>
      <c r="BL179" s="23" t="s">
        <v>175</v>
      </c>
      <c r="BM179" s="23" t="s">
        <v>314</v>
      </c>
    </row>
    <row r="180" spans="2:51" s="11" customFormat="1" ht="13.5">
      <c r="B180" s="206"/>
      <c r="C180" s="207"/>
      <c r="D180" s="203" t="s">
        <v>179</v>
      </c>
      <c r="E180" s="208" t="s">
        <v>22</v>
      </c>
      <c r="F180" s="209" t="s">
        <v>315</v>
      </c>
      <c r="G180" s="207"/>
      <c r="H180" s="210">
        <v>36</v>
      </c>
      <c r="I180" s="211"/>
      <c r="J180" s="207"/>
      <c r="K180" s="207"/>
      <c r="L180" s="212"/>
      <c r="M180" s="213"/>
      <c r="N180" s="214"/>
      <c r="O180" s="214"/>
      <c r="P180" s="214"/>
      <c r="Q180" s="214"/>
      <c r="R180" s="214"/>
      <c r="S180" s="214"/>
      <c r="T180" s="215"/>
      <c r="AT180" s="216" t="s">
        <v>179</v>
      </c>
      <c r="AU180" s="216" t="s">
        <v>86</v>
      </c>
      <c r="AV180" s="11" t="s">
        <v>86</v>
      </c>
      <c r="AW180" s="11" t="s">
        <v>41</v>
      </c>
      <c r="AX180" s="11" t="s">
        <v>77</v>
      </c>
      <c r="AY180" s="216" t="s">
        <v>168</v>
      </c>
    </row>
    <row r="181" spans="2:51" s="12" customFormat="1" ht="13.5">
      <c r="B181" s="217"/>
      <c r="C181" s="218"/>
      <c r="D181" s="203" t="s">
        <v>179</v>
      </c>
      <c r="E181" s="219" t="s">
        <v>22</v>
      </c>
      <c r="F181" s="220" t="s">
        <v>181</v>
      </c>
      <c r="G181" s="218"/>
      <c r="H181" s="219" t="s">
        <v>22</v>
      </c>
      <c r="I181" s="221"/>
      <c r="J181" s="218"/>
      <c r="K181" s="218"/>
      <c r="L181" s="222"/>
      <c r="M181" s="223"/>
      <c r="N181" s="224"/>
      <c r="O181" s="224"/>
      <c r="P181" s="224"/>
      <c r="Q181" s="224"/>
      <c r="R181" s="224"/>
      <c r="S181" s="224"/>
      <c r="T181" s="225"/>
      <c r="AT181" s="226" t="s">
        <v>179</v>
      </c>
      <c r="AU181" s="226" t="s">
        <v>86</v>
      </c>
      <c r="AV181" s="12" t="s">
        <v>24</v>
      </c>
      <c r="AW181" s="12" t="s">
        <v>41</v>
      </c>
      <c r="AX181" s="12" t="s">
        <v>77</v>
      </c>
      <c r="AY181" s="226" t="s">
        <v>168</v>
      </c>
    </row>
    <row r="182" spans="2:51" s="13" customFormat="1" ht="13.5">
      <c r="B182" s="227"/>
      <c r="C182" s="228"/>
      <c r="D182" s="203" t="s">
        <v>179</v>
      </c>
      <c r="E182" s="229" t="s">
        <v>22</v>
      </c>
      <c r="F182" s="230" t="s">
        <v>182</v>
      </c>
      <c r="G182" s="228"/>
      <c r="H182" s="231">
        <v>36</v>
      </c>
      <c r="I182" s="232"/>
      <c r="J182" s="228"/>
      <c r="K182" s="228"/>
      <c r="L182" s="233"/>
      <c r="M182" s="234"/>
      <c r="N182" s="235"/>
      <c r="O182" s="235"/>
      <c r="P182" s="235"/>
      <c r="Q182" s="235"/>
      <c r="R182" s="235"/>
      <c r="S182" s="235"/>
      <c r="T182" s="236"/>
      <c r="AT182" s="237" t="s">
        <v>179</v>
      </c>
      <c r="AU182" s="237" t="s">
        <v>86</v>
      </c>
      <c r="AV182" s="13" t="s">
        <v>175</v>
      </c>
      <c r="AW182" s="13" t="s">
        <v>41</v>
      </c>
      <c r="AX182" s="13" t="s">
        <v>24</v>
      </c>
      <c r="AY182" s="237" t="s">
        <v>168</v>
      </c>
    </row>
    <row r="183" spans="2:63" s="10" customFormat="1" ht="29.85" customHeight="1">
      <c r="B183" s="175"/>
      <c r="C183" s="176"/>
      <c r="D183" s="177" t="s">
        <v>76</v>
      </c>
      <c r="E183" s="189" t="s">
        <v>175</v>
      </c>
      <c r="F183" s="189" t="s">
        <v>316</v>
      </c>
      <c r="G183" s="176"/>
      <c r="H183" s="176"/>
      <c r="I183" s="179"/>
      <c r="J183" s="190">
        <f>BK183</f>
        <v>0</v>
      </c>
      <c r="K183" s="176"/>
      <c r="L183" s="181"/>
      <c r="M183" s="182"/>
      <c r="N183" s="183"/>
      <c r="O183" s="183"/>
      <c r="P183" s="184">
        <f>SUM(P184:P191)</f>
        <v>0</v>
      </c>
      <c r="Q183" s="183"/>
      <c r="R183" s="184">
        <f>SUM(R184:R191)</f>
        <v>3555.7947</v>
      </c>
      <c r="S183" s="183"/>
      <c r="T183" s="185">
        <f>SUM(T184:T191)</f>
        <v>0</v>
      </c>
      <c r="AR183" s="186" t="s">
        <v>24</v>
      </c>
      <c r="AT183" s="187" t="s">
        <v>76</v>
      </c>
      <c r="AU183" s="187" t="s">
        <v>24</v>
      </c>
      <c r="AY183" s="186" t="s">
        <v>168</v>
      </c>
      <c r="BK183" s="188">
        <f>SUM(BK184:BK191)</f>
        <v>0</v>
      </c>
    </row>
    <row r="184" spans="2:65" s="1" customFormat="1" ht="16.5" customHeight="1">
      <c r="B184" s="40"/>
      <c r="C184" s="191" t="s">
        <v>317</v>
      </c>
      <c r="D184" s="191" t="s">
        <v>170</v>
      </c>
      <c r="E184" s="192" t="s">
        <v>318</v>
      </c>
      <c r="F184" s="193" t="s">
        <v>319</v>
      </c>
      <c r="G184" s="194" t="s">
        <v>198</v>
      </c>
      <c r="H184" s="195">
        <v>3.231</v>
      </c>
      <c r="I184" s="196"/>
      <c r="J184" s="197">
        <f>ROUND(I184*H184,2)</f>
        <v>0</v>
      </c>
      <c r="K184" s="193" t="s">
        <v>174</v>
      </c>
      <c r="L184" s="60"/>
      <c r="M184" s="198" t="s">
        <v>22</v>
      </c>
      <c r="N184" s="199" t="s">
        <v>48</v>
      </c>
      <c r="O184" s="41"/>
      <c r="P184" s="200">
        <f>O184*H184</f>
        <v>0</v>
      </c>
      <c r="Q184" s="200">
        <v>0</v>
      </c>
      <c r="R184" s="200">
        <f>Q184*H184</f>
        <v>0</v>
      </c>
      <c r="S184" s="200">
        <v>0</v>
      </c>
      <c r="T184" s="201">
        <f>S184*H184</f>
        <v>0</v>
      </c>
      <c r="AR184" s="23" t="s">
        <v>175</v>
      </c>
      <c r="AT184" s="23" t="s">
        <v>170</v>
      </c>
      <c r="AU184" s="23" t="s">
        <v>86</v>
      </c>
      <c r="AY184" s="23" t="s">
        <v>168</v>
      </c>
      <c r="BE184" s="202">
        <f>IF(N184="základní",J184,0)</f>
        <v>0</v>
      </c>
      <c r="BF184" s="202">
        <f>IF(N184="snížená",J184,0)</f>
        <v>0</v>
      </c>
      <c r="BG184" s="202">
        <f>IF(N184="zákl. přenesená",J184,0)</f>
        <v>0</v>
      </c>
      <c r="BH184" s="202">
        <f>IF(N184="sníž. přenesená",J184,0)</f>
        <v>0</v>
      </c>
      <c r="BI184" s="202">
        <f>IF(N184="nulová",J184,0)</f>
        <v>0</v>
      </c>
      <c r="BJ184" s="23" t="s">
        <v>24</v>
      </c>
      <c r="BK184" s="202">
        <f>ROUND(I184*H184,2)</f>
        <v>0</v>
      </c>
      <c r="BL184" s="23" t="s">
        <v>175</v>
      </c>
      <c r="BM184" s="23" t="s">
        <v>320</v>
      </c>
    </row>
    <row r="185" spans="2:51" s="11" customFormat="1" ht="13.5">
      <c r="B185" s="206"/>
      <c r="C185" s="207"/>
      <c r="D185" s="203" t="s">
        <v>179</v>
      </c>
      <c r="E185" s="208" t="s">
        <v>22</v>
      </c>
      <c r="F185" s="209" t="s">
        <v>321</v>
      </c>
      <c r="G185" s="207"/>
      <c r="H185" s="210">
        <v>3.231</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51" s="12" customFormat="1" ht="13.5">
      <c r="B186" s="217"/>
      <c r="C186" s="218"/>
      <c r="D186" s="203" t="s">
        <v>179</v>
      </c>
      <c r="E186" s="219" t="s">
        <v>22</v>
      </c>
      <c r="F186" s="220" t="s">
        <v>322</v>
      </c>
      <c r="G186" s="218"/>
      <c r="H186" s="219" t="s">
        <v>22</v>
      </c>
      <c r="I186" s="221"/>
      <c r="J186" s="218"/>
      <c r="K186" s="218"/>
      <c r="L186" s="222"/>
      <c r="M186" s="223"/>
      <c r="N186" s="224"/>
      <c r="O186" s="224"/>
      <c r="P186" s="224"/>
      <c r="Q186" s="224"/>
      <c r="R186" s="224"/>
      <c r="S186" s="224"/>
      <c r="T186" s="225"/>
      <c r="AT186" s="226" t="s">
        <v>179</v>
      </c>
      <c r="AU186" s="226" t="s">
        <v>86</v>
      </c>
      <c r="AV186" s="12" t="s">
        <v>24</v>
      </c>
      <c r="AW186" s="12" t="s">
        <v>41</v>
      </c>
      <c r="AX186" s="12" t="s">
        <v>77</v>
      </c>
      <c r="AY186" s="226" t="s">
        <v>168</v>
      </c>
    </row>
    <row r="187" spans="2:51" s="13" customFormat="1" ht="13.5">
      <c r="B187" s="227"/>
      <c r="C187" s="228"/>
      <c r="D187" s="203" t="s">
        <v>179</v>
      </c>
      <c r="E187" s="229" t="s">
        <v>22</v>
      </c>
      <c r="F187" s="230" t="s">
        <v>182</v>
      </c>
      <c r="G187" s="228"/>
      <c r="H187" s="231">
        <v>3.231</v>
      </c>
      <c r="I187" s="232"/>
      <c r="J187" s="228"/>
      <c r="K187" s="228"/>
      <c r="L187" s="233"/>
      <c r="M187" s="234"/>
      <c r="N187" s="235"/>
      <c r="O187" s="235"/>
      <c r="P187" s="235"/>
      <c r="Q187" s="235"/>
      <c r="R187" s="235"/>
      <c r="S187" s="235"/>
      <c r="T187" s="236"/>
      <c r="AT187" s="237" t="s">
        <v>179</v>
      </c>
      <c r="AU187" s="237" t="s">
        <v>86</v>
      </c>
      <c r="AV187" s="13" t="s">
        <v>175</v>
      </c>
      <c r="AW187" s="13" t="s">
        <v>41</v>
      </c>
      <c r="AX187" s="13" t="s">
        <v>24</v>
      </c>
      <c r="AY187" s="237" t="s">
        <v>168</v>
      </c>
    </row>
    <row r="188" spans="2:65" s="1" customFormat="1" ht="16.5" customHeight="1">
      <c r="B188" s="40"/>
      <c r="C188" s="191" t="s">
        <v>323</v>
      </c>
      <c r="D188" s="191" t="s">
        <v>170</v>
      </c>
      <c r="E188" s="192" t="s">
        <v>324</v>
      </c>
      <c r="F188" s="193" t="s">
        <v>325</v>
      </c>
      <c r="G188" s="194" t="s">
        <v>198</v>
      </c>
      <c r="H188" s="195">
        <v>1463.29</v>
      </c>
      <c r="I188" s="196"/>
      <c r="J188" s="197">
        <f>ROUND(I188*H188,2)</f>
        <v>0</v>
      </c>
      <c r="K188" s="193" t="s">
        <v>22</v>
      </c>
      <c r="L188" s="60"/>
      <c r="M188" s="198" t="s">
        <v>22</v>
      </c>
      <c r="N188" s="199" t="s">
        <v>48</v>
      </c>
      <c r="O188" s="41"/>
      <c r="P188" s="200">
        <f>O188*H188</f>
        <v>0</v>
      </c>
      <c r="Q188" s="200">
        <v>2.43</v>
      </c>
      <c r="R188" s="200">
        <f>Q188*H188</f>
        <v>3555.7947</v>
      </c>
      <c r="S188" s="200">
        <v>0</v>
      </c>
      <c r="T188" s="201">
        <f>S188*H188</f>
        <v>0</v>
      </c>
      <c r="AR188" s="23" t="s">
        <v>175</v>
      </c>
      <c r="AT188" s="23" t="s">
        <v>170</v>
      </c>
      <c r="AU188" s="23" t="s">
        <v>86</v>
      </c>
      <c r="AY188" s="23" t="s">
        <v>168</v>
      </c>
      <c r="BE188" s="202">
        <f>IF(N188="základní",J188,0)</f>
        <v>0</v>
      </c>
      <c r="BF188" s="202">
        <f>IF(N188="snížená",J188,0)</f>
        <v>0</v>
      </c>
      <c r="BG188" s="202">
        <f>IF(N188="zákl. přenesená",J188,0)</f>
        <v>0</v>
      </c>
      <c r="BH188" s="202">
        <f>IF(N188="sníž. přenesená",J188,0)</f>
        <v>0</v>
      </c>
      <c r="BI188" s="202">
        <f>IF(N188="nulová",J188,0)</f>
        <v>0</v>
      </c>
      <c r="BJ188" s="23" t="s">
        <v>24</v>
      </c>
      <c r="BK188" s="202">
        <f>ROUND(I188*H188,2)</f>
        <v>0</v>
      </c>
      <c r="BL188" s="23" t="s">
        <v>175</v>
      </c>
      <c r="BM188" s="23" t="s">
        <v>326</v>
      </c>
    </row>
    <row r="189" spans="2:51" s="11" customFormat="1" ht="13.5">
      <c r="B189" s="206"/>
      <c r="C189" s="207"/>
      <c r="D189" s="203" t="s">
        <v>179</v>
      </c>
      <c r="E189" s="208" t="s">
        <v>22</v>
      </c>
      <c r="F189" s="209" t="s">
        <v>327</v>
      </c>
      <c r="G189" s="207"/>
      <c r="H189" s="210">
        <v>1463.29</v>
      </c>
      <c r="I189" s="211"/>
      <c r="J189" s="207"/>
      <c r="K189" s="207"/>
      <c r="L189" s="212"/>
      <c r="M189" s="213"/>
      <c r="N189" s="214"/>
      <c r="O189" s="214"/>
      <c r="P189" s="214"/>
      <c r="Q189" s="214"/>
      <c r="R189" s="214"/>
      <c r="S189" s="214"/>
      <c r="T189" s="215"/>
      <c r="AT189" s="216" t="s">
        <v>179</v>
      </c>
      <c r="AU189" s="216" t="s">
        <v>86</v>
      </c>
      <c r="AV189" s="11" t="s">
        <v>86</v>
      </c>
      <c r="AW189" s="11" t="s">
        <v>41</v>
      </c>
      <c r="AX189" s="11" t="s">
        <v>77</v>
      </c>
      <c r="AY189" s="216" t="s">
        <v>168</v>
      </c>
    </row>
    <row r="190" spans="2:51" s="12" customFormat="1" ht="13.5">
      <c r="B190" s="217"/>
      <c r="C190" s="218"/>
      <c r="D190" s="203" t="s">
        <v>179</v>
      </c>
      <c r="E190" s="219" t="s">
        <v>22</v>
      </c>
      <c r="F190" s="220" t="s">
        <v>328</v>
      </c>
      <c r="G190" s="218"/>
      <c r="H190" s="219" t="s">
        <v>22</v>
      </c>
      <c r="I190" s="221"/>
      <c r="J190" s="218"/>
      <c r="K190" s="218"/>
      <c r="L190" s="222"/>
      <c r="M190" s="223"/>
      <c r="N190" s="224"/>
      <c r="O190" s="224"/>
      <c r="P190" s="224"/>
      <c r="Q190" s="224"/>
      <c r="R190" s="224"/>
      <c r="S190" s="224"/>
      <c r="T190" s="225"/>
      <c r="AT190" s="226" t="s">
        <v>179</v>
      </c>
      <c r="AU190" s="226" t="s">
        <v>86</v>
      </c>
      <c r="AV190" s="12" t="s">
        <v>24</v>
      </c>
      <c r="AW190" s="12" t="s">
        <v>41</v>
      </c>
      <c r="AX190" s="12" t="s">
        <v>77</v>
      </c>
      <c r="AY190" s="226" t="s">
        <v>168</v>
      </c>
    </row>
    <row r="191" spans="2:51" s="13" customFormat="1" ht="13.5">
      <c r="B191" s="227"/>
      <c r="C191" s="228"/>
      <c r="D191" s="203" t="s">
        <v>179</v>
      </c>
      <c r="E191" s="229" t="s">
        <v>22</v>
      </c>
      <c r="F191" s="230" t="s">
        <v>182</v>
      </c>
      <c r="G191" s="228"/>
      <c r="H191" s="231">
        <v>1463.29</v>
      </c>
      <c r="I191" s="232"/>
      <c r="J191" s="228"/>
      <c r="K191" s="228"/>
      <c r="L191" s="233"/>
      <c r="M191" s="234"/>
      <c r="N191" s="235"/>
      <c r="O191" s="235"/>
      <c r="P191" s="235"/>
      <c r="Q191" s="235"/>
      <c r="R191" s="235"/>
      <c r="S191" s="235"/>
      <c r="T191" s="236"/>
      <c r="AT191" s="237" t="s">
        <v>179</v>
      </c>
      <c r="AU191" s="237" t="s">
        <v>86</v>
      </c>
      <c r="AV191" s="13" t="s">
        <v>175</v>
      </c>
      <c r="AW191" s="13" t="s">
        <v>41</v>
      </c>
      <c r="AX191" s="13" t="s">
        <v>24</v>
      </c>
      <c r="AY191" s="237" t="s">
        <v>168</v>
      </c>
    </row>
    <row r="192" spans="2:63" s="10" customFormat="1" ht="29.85" customHeight="1">
      <c r="B192" s="175"/>
      <c r="C192" s="176"/>
      <c r="D192" s="177" t="s">
        <v>76</v>
      </c>
      <c r="E192" s="189" t="s">
        <v>195</v>
      </c>
      <c r="F192" s="189" t="s">
        <v>329</v>
      </c>
      <c r="G192" s="176"/>
      <c r="H192" s="176"/>
      <c r="I192" s="179"/>
      <c r="J192" s="190">
        <f>BK192</f>
        <v>0</v>
      </c>
      <c r="K192" s="176"/>
      <c r="L192" s="181"/>
      <c r="M192" s="182"/>
      <c r="N192" s="183"/>
      <c r="O192" s="183"/>
      <c r="P192" s="184">
        <f>SUM(P193:P246)</f>
        <v>0</v>
      </c>
      <c r="Q192" s="183"/>
      <c r="R192" s="184">
        <f>SUM(R193:R246)</f>
        <v>60.94558</v>
      </c>
      <c r="S192" s="183"/>
      <c r="T192" s="185">
        <f>SUM(T193:T246)</f>
        <v>0</v>
      </c>
      <c r="AR192" s="186" t="s">
        <v>24</v>
      </c>
      <c r="AT192" s="187" t="s">
        <v>76</v>
      </c>
      <c r="AU192" s="187" t="s">
        <v>24</v>
      </c>
      <c r="AY192" s="186" t="s">
        <v>168</v>
      </c>
      <c r="BK192" s="188">
        <f>SUM(BK193:BK246)</f>
        <v>0</v>
      </c>
    </row>
    <row r="193" spans="2:65" s="1" customFormat="1" ht="16.5" customHeight="1">
      <c r="B193" s="40"/>
      <c r="C193" s="191" t="s">
        <v>330</v>
      </c>
      <c r="D193" s="191" t="s">
        <v>170</v>
      </c>
      <c r="E193" s="192" t="s">
        <v>331</v>
      </c>
      <c r="F193" s="193" t="s">
        <v>332</v>
      </c>
      <c r="G193" s="194" t="s">
        <v>173</v>
      </c>
      <c r="H193" s="195">
        <v>3658.225</v>
      </c>
      <c r="I193" s="196"/>
      <c r="J193" s="197">
        <f>ROUND(I193*H193,2)</f>
        <v>0</v>
      </c>
      <c r="K193" s="193" t="s">
        <v>22</v>
      </c>
      <c r="L193" s="60"/>
      <c r="M193" s="198" t="s">
        <v>22</v>
      </c>
      <c r="N193" s="199" t="s">
        <v>48</v>
      </c>
      <c r="O193" s="41"/>
      <c r="P193" s="200">
        <f>O193*H193</f>
        <v>0</v>
      </c>
      <c r="Q193" s="200">
        <v>0</v>
      </c>
      <c r="R193" s="200">
        <f>Q193*H193</f>
        <v>0</v>
      </c>
      <c r="S193" s="200">
        <v>0</v>
      </c>
      <c r="T193" s="201">
        <f>S193*H193</f>
        <v>0</v>
      </c>
      <c r="AR193" s="23" t="s">
        <v>175</v>
      </c>
      <c r="AT193" s="23" t="s">
        <v>170</v>
      </c>
      <c r="AU193" s="23" t="s">
        <v>86</v>
      </c>
      <c r="AY193" s="23" t="s">
        <v>168</v>
      </c>
      <c r="BE193" s="202">
        <f>IF(N193="základní",J193,0)</f>
        <v>0</v>
      </c>
      <c r="BF193" s="202">
        <f>IF(N193="snížená",J193,0)</f>
        <v>0</v>
      </c>
      <c r="BG193" s="202">
        <f>IF(N193="zákl. přenesená",J193,0)</f>
        <v>0</v>
      </c>
      <c r="BH193" s="202">
        <f>IF(N193="sníž. přenesená",J193,0)</f>
        <v>0</v>
      </c>
      <c r="BI193" s="202">
        <f>IF(N193="nulová",J193,0)</f>
        <v>0</v>
      </c>
      <c r="BJ193" s="23" t="s">
        <v>24</v>
      </c>
      <c r="BK193" s="202">
        <f>ROUND(I193*H193,2)</f>
        <v>0</v>
      </c>
      <c r="BL193" s="23" t="s">
        <v>175</v>
      </c>
      <c r="BM193" s="23" t="s">
        <v>333</v>
      </c>
    </row>
    <row r="194" spans="2:51" s="11" customFormat="1" ht="13.5">
      <c r="B194" s="206"/>
      <c r="C194" s="207"/>
      <c r="D194" s="203" t="s">
        <v>179</v>
      </c>
      <c r="E194" s="208" t="s">
        <v>22</v>
      </c>
      <c r="F194" s="209" t="s">
        <v>289</v>
      </c>
      <c r="G194" s="207"/>
      <c r="H194" s="210">
        <v>3658.225</v>
      </c>
      <c r="I194" s="211"/>
      <c r="J194" s="207"/>
      <c r="K194" s="207"/>
      <c r="L194" s="212"/>
      <c r="M194" s="213"/>
      <c r="N194" s="214"/>
      <c r="O194" s="214"/>
      <c r="P194" s="214"/>
      <c r="Q194" s="214"/>
      <c r="R194" s="214"/>
      <c r="S194" s="214"/>
      <c r="T194" s="215"/>
      <c r="AT194" s="216" t="s">
        <v>179</v>
      </c>
      <c r="AU194" s="216" t="s">
        <v>86</v>
      </c>
      <c r="AV194" s="11" t="s">
        <v>86</v>
      </c>
      <c r="AW194" s="11" t="s">
        <v>41</v>
      </c>
      <c r="AX194" s="11" t="s">
        <v>77</v>
      </c>
      <c r="AY194" s="216" t="s">
        <v>168</v>
      </c>
    </row>
    <row r="195" spans="2:51" s="12" customFormat="1" ht="13.5">
      <c r="B195" s="217"/>
      <c r="C195" s="218"/>
      <c r="D195" s="203" t="s">
        <v>179</v>
      </c>
      <c r="E195" s="219" t="s">
        <v>22</v>
      </c>
      <c r="F195" s="220" t="s">
        <v>181</v>
      </c>
      <c r="G195" s="218"/>
      <c r="H195" s="219" t="s">
        <v>22</v>
      </c>
      <c r="I195" s="221"/>
      <c r="J195" s="218"/>
      <c r="K195" s="218"/>
      <c r="L195" s="222"/>
      <c r="M195" s="223"/>
      <c r="N195" s="224"/>
      <c r="O195" s="224"/>
      <c r="P195" s="224"/>
      <c r="Q195" s="224"/>
      <c r="R195" s="224"/>
      <c r="S195" s="224"/>
      <c r="T195" s="225"/>
      <c r="AT195" s="226" t="s">
        <v>179</v>
      </c>
      <c r="AU195" s="226" t="s">
        <v>86</v>
      </c>
      <c r="AV195" s="12" t="s">
        <v>24</v>
      </c>
      <c r="AW195" s="12" t="s">
        <v>41</v>
      </c>
      <c r="AX195" s="12" t="s">
        <v>77</v>
      </c>
      <c r="AY195" s="226" t="s">
        <v>168</v>
      </c>
    </row>
    <row r="196" spans="2:51" s="13" customFormat="1" ht="13.5">
      <c r="B196" s="227"/>
      <c r="C196" s="228"/>
      <c r="D196" s="203" t="s">
        <v>179</v>
      </c>
      <c r="E196" s="229" t="s">
        <v>22</v>
      </c>
      <c r="F196" s="230" t="s">
        <v>182</v>
      </c>
      <c r="G196" s="228"/>
      <c r="H196" s="231">
        <v>3658.225</v>
      </c>
      <c r="I196" s="232"/>
      <c r="J196" s="228"/>
      <c r="K196" s="228"/>
      <c r="L196" s="233"/>
      <c r="M196" s="234"/>
      <c r="N196" s="235"/>
      <c r="O196" s="235"/>
      <c r="P196" s="235"/>
      <c r="Q196" s="235"/>
      <c r="R196" s="235"/>
      <c r="S196" s="235"/>
      <c r="T196" s="236"/>
      <c r="AT196" s="237" t="s">
        <v>179</v>
      </c>
      <c r="AU196" s="237" t="s">
        <v>86</v>
      </c>
      <c r="AV196" s="13" t="s">
        <v>175</v>
      </c>
      <c r="AW196" s="13" t="s">
        <v>41</v>
      </c>
      <c r="AX196" s="13" t="s">
        <v>24</v>
      </c>
      <c r="AY196" s="237" t="s">
        <v>168</v>
      </c>
    </row>
    <row r="197" spans="2:65" s="1" customFormat="1" ht="16.5" customHeight="1">
      <c r="B197" s="40"/>
      <c r="C197" s="191" t="s">
        <v>334</v>
      </c>
      <c r="D197" s="191" t="s">
        <v>170</v>
      </c>
      <c r="E197" s="192" t="s">
        <v>335</v>
      </c>
      <c r="F197" s="193" t="s">
        <v>336</v>
      </c>
      <c r="G197" s="194" t="s">
        <v>173</v>
      </c>
      <c r="H197" s="195">
        <v>3658.225</v>
      </c>
      <c r="I197" s="196"/>
      <c r="J197" s="197">
        <f>ROUND(I197*H197,2)</f>
        <v>0</v>
      </c>
      <c r="K197" s="193" t="s">
        <v>174</v>
      </c>
      <c r="L197" s="60"/>
      <c r="M197" s="198" t="s">
        <v>22</v>
      </c>
      <c r="N197" s="199" t="s">
        <v>48</v>
      </c>
      <c r="O197" s="41"/>
      <c r="P197" s="200">
        <f>O197*H197</f>
        <v>0</v>
      </c>
      <c r="Q197" s="200">
        <v>0</v>
      </c>
      <c r="R197" s="200">
        <f>Q197*H197</f>
        <v>0</v>
      </c>
      <c r="S197" s="200">
        <v>0</v>
      </c>
      <c r="T197" s="201">
        <f>S197*H197</f>
        <v>0</v>
      </c>
      <c r="AR197" s="23" t="s">
        <v>175</v>
      </c>
      <c r="AT197" s="23" t="s">
        <v>170</v>
      </c>
      <c r="AU197" s="23" t="s">
        <v>86</v>
      </c>
      <c r="AY197" s="23" t="s">
        <v>168</v>
      </c>
      <c r="BE197" s="202">
        <f>IF(N197="základní",J197,0)</f>
        <v>0</v>
      </c>
      <c r="BF197" s="202">
        <f>IF(N197="snížená",J197,0)</f>
        <v>0</v>
      </c>
      <c r="BG197" s="202">
        <f>IF(N197="zákl. přenesená",J197,0)</f>
        <v>0</v>
      </c>
      <c r="BH197" s="202">
        <f>IF(N197="sníž. přenesená",J197,0)</f>
        <v>0</v>
      </c>
      <c r="BI197" s="202">
        <f>IF(N197="nulová",J197,0)</f>
        <v>0</v>
      </c>
      <c r="BJ197" s="23" t="s">
        <v>24</v>
      </c>
      <c r="BK197" s="202">
        <f>ROUND(I197*H197,2)</f>
        <v>0</v>
      </c>
      <c r="BL197" s="23" t="s">
        <v>175</v>
      </c>
      <c r="BM197" s="23" t="s">
        <v>337</v>
      </c>
    </row>
    <row r="198" spans="2:51" s="11" customFormat="1" ht="13.5">
      <c r="B198" s="206"/>
      <c r="C198" s="207"/>
      <c r="D198" s="203" t="s">
        <v>179</v>
      </c>
      <c r="E198" s="208" t="s">
        <v>22</v>
      </c>
      <c r="F198" s="209" t="s">
        <v>338</v>
      </c>
      <c r="G198" s="207"/>
      <c r="H198" s="210">
        <v>3622</v>
      </c>
      <c r="I198" s="211"/>
      <c r="J198" s="207"/>
      <c r="K198" s="207"/>
      <c r="L198" s="212"/>
      <c r="M198" s="213"/>
      <c r="N198" s="214"/>
      <c r="O198" s="214"/>
      <c r="P198" s="214"/>
      <c r="Q198" s="214"/>
      <c r="R198" s="214"/>
      <c r="S198" s="214"/>
      <c r="T198" s="215"/>
      <c r="AT198" s="216" t="s">
        <v>179</v>
      </c>
      <c r="AU198" s="216" t="s">
        <v>86</v>
      </c>
      <c r="AV198" s="11" t="s">
        <v>86</v>
      </c>
      <c r="AW198" s="11" t="s">
        <v>41</v>
      </c>
      <c r="AX198" s="11" t="s">
        <v>77</v>
      </c>
      <c r="AY198" s="216" t="s">
        <v>168</v>
      </c>
    </row>
    <row r="199" spans="2:51" s="12" customFormat="1" ht="13.5">
      <c r="B199" s="217"/>
      <c r="C199" s="218"/>
      <c r="D199" s="203" t="s">
        <v>179</v>
      </c>
      <c r="E199" s="219" t="s">
        <v>22</v>
      </c>
      <c r="F199" s="220" t="s">
        <v>339</v>
      </c>
      <c r="G199" s="218"/>
      <c r="H199" s="219" t="s">
        <v>22</v>
      </c>
      <c r="I199" s="221"/>
      <c r="J199" s="218"/>
      <c r="K199" s="218"/>
      <c r="L199" s="222"/>
      <c r="M199" s="223"/>
      <c r="N199" s="224"/>
      <c r="O199" s="224"/>
      <c r="P199" s="224"/>
      <c r="Q199" s="224"/>
      <c r="R199" s="224"/>
      <c r="S199" s="224"/>
      <c r="T199" s="225"/>
      <c r="AT199" s="226" t="s">
        <v>179</v>
      </c>
      <c r="AU199" s="226" t="s">
        <v>86</v>
      </c>
      <c r="AV199" s="12" t="s">
        <v>24</v>
      </c>
      <c r="AW199" s="12" t="s">
        <v>41</v>
      </c>
      <c r="AX199" s="12" t="s">
        <v>77</v>
      </c>
      <c r="AY199" s="226" t="s">
        <v>168</v>
      </c>
    </row>
    <row r="200" spans="2:51" s="11" customFormat="1" ht="13.5">
      <c r="B200" s="206"/>
      <c r="C200" s="207"/>
      <c r="D200" s="203" t="s">
        <v>179</v>
      </c>
      <c r="E200" s="208" t="s">
        <v>22</v>
      </c>
      <c r="F200" s="209" t="s">
        <v>340</v>
      </c>
      <c r="G200" s="207"/>
      <c r="H200" s="210">
        <v>36.225</v>
      </c>
      <c r="I200" s="211"/>
      <c r="J200" s="207"/>
      <c r="K200" s="207"/>
      <c r="L200" s="212"/>
      <c r="M200" s="213"/>
      <c r="N200" s="214"/>
      <c r="O200" s="214"/>
      <c r="P200" s="214"/>
      <c r="Q200" s="214"/>
      <c r="R200" s="214"/>
      <c r="S200" s="214"/>
      <c r="T200" s="215"/>
      <c r="AT200" s="216" t="s">
        <v>179</v>
      </c>
      <c r="AU200" s="216" t="s">
        <v>86</v>
      </c>
      <c r="AV200" s="11" t="s">
        <v>86</v>
      </c>
      <c r="AW200" s="11" t="s">
        <v>41</v>
      </c>
      <c r="AX200" s="11" t="s">
        <v>77</v>
      </c>
      <c r="AY200" s="216" t="s">
        <v>168</v>
      </c>
    </row>
    <row r="201" spans="2:51" s="12" customFormat="1" ht="13.5">
      <c r="B201" s="217"/>
      <c r="C201" s="218"/>
      <c r="D201" s="203" t="s">
        <v>179</v>
      </c>
      <c r="E201" s="219" t="s">
        <v>22</v>
      </c>
      <c r="F201" s="220" t="s">
        <v>341</v>
      </c>
      <c r="G201" s="218"/>
      <c r="H201" s="219" t="s">
        <v>22</v>
      </c>
      <c r="I201" s="221"/>
      <c r="J201" s="218"/>
      <c r="K201" s="218"/>
      <c r="L201" s="222"/>
      <c r="M201" s="223"/>
      <c r="N201" s="224"/>
      <c r="O201" s="224"/>
      <c r="P201" s="224"/>
      <c r="Q201" s="224"/>
      <c r="R201" s="224"/>
      <c r="S201" s="224"/>
      <c r="T201" s="225"/>
      <c r="AT201" s="226" t="s">
        <v>179</v>
      </c>
      <c r="AU201" s="226" t="s">
        <v>86</v>
      </c>
      <c r="AV201" s="12" t="s">
        <v>24</v>
      </c>
      <c r="AW201" s="12" t="s">
        <v>41</v>
      </c>
      <c r="AX201" s="12" t="s">
        <v>77</v>
      </c>
      <c r="AY201" s="226" t="s">
        <v>168</v>
      </c>
    </row>
    <row r="202" spans="2:51" s="12" customFormat="1" ht="13.5">
      <c r="B202" s="217"/>
      <c r="C202" s="218"/>
      <c r="D202" s="203" t="s">
        <v>179</v>
      </c>
      <c r="E202" s="219" t="s">
        <v>22</v>
      </c>
      <c r="F202" s="220" t="s">
        <v>181</v>
      </c>
      <c r="G202" s="218"/>
      <c r="H202" s="219" t="s">
        <v>22</v>
      </c>
      <c r="I202" s="221"/>
      <c r="J202" s="218"/>
      <c r="K202" s="218"/>
      <c r="L202" s="222"/>
      <c r="M202" s="223"/>
      <c r="N202" s="224"/>
      <c r="O202" s="224"/>
      <c r="P202" s="224"/>
      <c r="Q202" s="224"/>
      <c r="R202" s="224"/>
      <c r="S202" s="224"/>
      <c r="T202" s="225"/>
      <c r="AT202" s="226" t="s">
        <v>179</v>
      </c>
      <c r="AU202" s="226" t="s">
        <v>86</v>
      </c>
      <c r="AV202" s="12" t="s">
        <v>24</v>
      </c>
      <c r="AW202" s="12" t="s">
        <v>41</v>
      </c>
      <c r="AX202" s="12" t="s">
        <v>77</v>
      </c>
      <c r="AY202" s="226" t="s">
        <v>168</v>
      </c>
    </row>
    <row r="203" spans="2:51" s="13" customFormat="1" ht="13.5">
      <c r="B203" s="227"/>
      <c r="C203" s="228"/>
      <c r="D203" s="203" t="s">
        <v>179</v>
      </c>
      <c r="E203" s="229" t="s">
        <v>22</v>
      </c>
      <c r="F203" s="230" t="s">
        <v>182</v>
      </c>
      <c r="G203" s="228"/>
      <c r="H203" s="231">
        <v>3658.225</v>
      </c>
      <c r="I203" s="232"/>
      <c r="J203" s="228"/>
      <c r="K203" s="228"/>
      <c r="L203" s="233"/>
      <c r="M203" s="234"/>
      <c r="N203" s="235"/>
      <c r="O203" s="235"/>
      <c r="P203" s="235"/>
      <c r="Q203" s="235"/>
      <c r="R203" s="235"/>
      <c r="S203" s="235"/>
      <c r="T203" s="236"/>
      <c r="AT203" s="237" t="s">
        <v>179</v>
      </c>
      <c r="AU203" s="237" t="s">
        <v>86</v>
      </c>
      <c r="AV203" s="13" t="s">
        <v>175</v>
      </c>
      <c r="AW203" s="13" t="s">
        <v>41</v>
      </c>
      <c r="AX203" s="13" t="s">
        <v>24</v>
      </c>
      <c r="AY203" s="237" t="s">
        <v>168</v>
      </c>
    </row>
    <row r="204" spans="2:65" s="1" customFormat="1" ht="25.5" customHeight="1">
      <c r="B204" s="40"/>
      <c r="C204" s="191" t="s">
        <v>342</v>
      </c>
      <c r="D204" s="191" t="s">
        <v>170</v>
      </c>
      <c r="E204" s="192" t="s">
        <v>343</v>
      </c>
      <c r="F204" s="193" t="s">
        <v>344</v>
      </c>
      <c r="G204" s="194" t="s">
        <v>173</v>
      </c>
      <c r="H204" s="195">
        <v>3622</v>
      </c>
      <c r="I204" s="196"/>
      <c r="J204" s="197">
        <f>ROUND(I204*H204,2)</f>
        <v>0</v>
      </c>
      <c r="K204" s="193" t="s">
        <v>174</v>
      </c>
      <c r="L204" s="60"/>
      <c r="M204" s="198" t="s">
        <v>22</v>
      </c>
      <c r="N204" s="199" t="s">
        <v>48</v>
      </c>
      <c r="O204" s="41"/>
      <c r="P204" s="200">
        <f>O204*H204</f>
        <v>0</v>
      </c>
      <c r="Q204" s="200">
        <v>0</v>
      </c>
      <c r="R204" s="200">
        <f>Q204*H204</f>
        <v>0</v>
      </c>
      <c r="S204" s="200">
        <v>0</v>
      </c>
      <c r="T204" s="201">
        <f>S204*H204</f>
        <v>0</v>
      </c>
      <c r="AR204" s="23" t="s">
        <v>175</v>
      </c>
      <c r="AT204" s="23" t="s">
        <v>170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345</v>
      </c>
    </row>
    <row r="205" spans="2:51" s="11" customFormat="1" ht="13.5">
      <c r="B205" s="206"/>
      <c r="C205" s="207"/>
      <c r="D205" s="203" t="s">
        <v>179</v>
      </c>
      <c r="E205" s="208" t="s">
        <v>22</v>
      </c>
      <c r="F205" s="209" t="s">
        <v>338</v>
      </c>
      <c r="G205" s="207"/>
      <c r="H205" s="210">
        <v>3622</v>
      </c>
      <c r="I205" s="211"/>
      <c r="J205" s="207"/>
      <c r="K205" s="207"/>
      <c r="L205" s="212"/>
      <c r="M205" s="213"/>
      <c r="N205" s="214"/>
      <c r="O205" s="214"/>
      <c r="P205" s="214"/>
      <c r="Q205" s="214"/>
      <c r="R205" s="214"/>
      <c r="S205" s="214"/>
      <c r="T205" s="215"/>
      <c r="AT205" s="216" t="s">
        <v>179</v>
      </c>
      <c r="AU205" s="216" t="s">
        <v>86</v>
      </c>
      <c r="AV205" s="11" t="s">
        <v>86</v>
      </c>
      <c r="AW205" s="11" t="s">
        <v>41</v>
      </c>
      <c r="AX205" s="11" t="s">
        <v>77</v>
      </c>
      <c r="AY205" s="216" t="s">
        <v>168</v>
      </c>
    </row>
    <row r="206" spans="2:51" s="12" customFormat="1" ht="13.5">
      <c r="B206" s="217"/>
      <c r="C206" s="218"/>
      <c r="D206" s="203" t="s">
        <v>179</v>
      </c>
      <c r="E206" s="219" t="s">
        <v>22</v>
      </c>
      <c r="F206" s="220" t="s">
        <v>346</v>
      </c>
      <c r="G206" s="218"/>
      <c r="H206" s="219" t="s">
        <v>22</v>
      </c>
      <c r="I206" s="221"/>
      <c r="J206" s="218"/>
      <c r="K206" s="218"/>
      <c r="L206" s="222"/>
      <c r="M206" s="223"/>
      <c r="N206" s="224"/>
      <c r="O206" s="224"/>
      <c r="P206" s="224"/>
      <c r="Q206" s="224"/>
      <c r="R206" s="224"/>
      <c r="S206" s="224"/>
      <c r="T206" s="225"/>
      <c r="AT206" s="226" t="s">
        <v>179</v>
      </c>
      <c r="AU206" s="226" t="s">
        <v>86</v>
      </c>
      <c r="AV206" s="12" t="s">
        <v>24</v>
      </c>
      <c r="AW206" s="12" t="s">
        <v>41</v>
      </c>
      <c r="AX206" s="12" t="s">
        <v>77</v>
      </c>
      <c r="AY206" s="226" t="s">
        <v>168</v>
      </c>
    </row>
    <row r="207" spans="2:51" s="13" customFormat="1" ht="13.5">
      <c r="B207" s="227"/>
      <c r="C207" s="228"/>
      <c r="D207" s="203" t="s">
        <v>179</v>
      </c>
      <c r="E207" s="229" t="s">
        <v>22</v>
      </c>
      <c r="F207" s="230" t="s">
        <v>182</v>
      </c>
      <c r="G207" s="228"/>
      <c r="H207" s="231">
        <v>3622</v>
      </c>
      <c r="I207" s="232"/>
      <c r="J207" s="228"/>
      <c r="K207" s="228"/>
      <c r="L207" s="233"/>
      <c r="M207" s="234"/>
      <c r="N207" s="235"/>
      <c r="O207" s="235"/>
      <c r="P207" s="235"/>
      <c r="Q207" s="235"/>
      <c r="R207" s="235"/>
      <c r="S207" s="235"/>
      <c r="T207" s="236"/>
      <c r="AT207" s="237" t="s">
        <v>179</v>
      </c>
      <c r="AU207" s="237" t="s">
        <v>86</v>
      </c>
      <c r="AV207" s="13" t="s">
        <v>175</v>
      </c>
      <c r="AW207" s="13" t="s">
        <v>41</v>
      </c>
      <c r="AX207" s="13" t="s">
        <v>24</v>
      </c>
      <c r="AY207" s="237" t="s">
        <v>168</v>
      </c>
    </row>
    <row r="208" spans="2:65" s="1" customFormat="1" ht="16.5" customHeight="1">
      <c r="B208" s="40"/>
      <c r="C208" s="191" t="s">
        <v>347</v>
      </c>
      <c r="D208" s="191" t="s">
        <v>170</v>
      </c>
      <c r="E208" s="192" t="s">
        <v>348</v>
      </c>
      <c r="F208" s="193" t="s">
        <v>349</v>
      </c>
      <c r="G208" s="194" t="s">
        <v>173</v>
      </c>
      <c r="H208" s="195">
        <v>149</v>
      </c>
      <c r="I208" s="196"/>
      <c r="J208" s="197">
        <f>ROUND(I208*H208,2)</f>
        <v>0</v>
      </c>
      <c r="K208" s="193" t="s">
        <v>22</v>
      </c>
      <c r="L208" s="60"/>
      <c r="M208" s="198" t="s">
        <v>22</v>
      </c>
      <c r="N208" s="199" t="s">
        <v>48</v>
      </c>
      <c r="O208" s="41"/>
      <c r="P208" s="200">
        <f>O208*H208</f>
        <v>0</v>
      </c>
      <c r="Q208" s="200">
        <v>0</v>
      </c>
      <c r="R208" s="200">
        <f>Q208*H208</f>
        <v>0</v>
      </c>
      <c r="S208" s="200">
        <v>0</v>
      </c>
      <c r="T208" s="201">
        <f>S208*H208</f>
        <v>0</v>
      </c>
      <c r="AR208" s="23" t="s">
        <v>175</v>
      </c>
      <c r="AT208" s="23" t="s">
        <v>170</v>
      </c>
      <c r="AU208" s="23" t="s">
        <v>86</v>
      </c>
      <c r="AY208" s="23" t="s">
        <v>168</v>
      </c>
      <c r="BE208" s="202">
        <f>IF(N208="základní",J208,0)</f>
        <v>0</v>
      </c>
      <c r="BF208" s="202">
        <f>IF(N208="snížená",J208,0)</f>
        <v>0</v>
      </c>
      <c r="BG208" s="202">
        <f>IF(N208="zákl. přenesená",J208,0)</f>
        <v>0</v>
      </c>
      <c r="BH208" s="202">
        <f>IF(N208="sníž. přenesená",J208,0)</f>
        <v>0</v>
      </c>
      <c r="BI208" s="202">
        <f>IF(N208="nulová",J208,0)</f>
        <v>0</v>
      </c>
      <c r="BJ208" s="23" t="s">
        <v>24</v>
      </c>
      <c r="BK208" s="202">
        <f>ROUND(I208*H208,2)</f>
        <v>0</v>
      </c>
      <c r="BL208" s="23" t="s">
        <v>175</v>
      </c>
      <c r="BM208" s="23" t="s">
        <v>350</v>
      </c>
    </row>
    <row r="209" spans="2:51" s="11" customFormat="1" ht="13.5">
      <c r="B209" s="206"/>
      <c r="C209" s="207"/>
      <c r="D209" s="203" t="s">
        <v>179</v>
      </c>
      <c r="E209" s="208" t="s">
        <v>22</v>
      </c>
      <c r="F209" s="209" t="s">
        <v>351</v>
      </c>
      <c r="G209" s="207"/>
      <c r="H209" s="210">
        <v>149</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51" s="12" customFormat="1" ht="13.5">
      <c r="B210" s="217"/>
      <c r="C210" s="218"/>
      <c r="D210" s="203" t="s">
        <v>179</v>
      </c>
      <c r="E210" s="219" t="s">
        <v>22</v>
      </c>
      <c r="F210" s="220" t="s">
        <v>181</v>
      </c>
      <c r="G210" s="218"/>
      <c r="H210" s="219" t="s">
        <v>22</v>
      </c>
      <c r="I210" s="221"/>
      <c r="J210" s="218"/>
      <c r="K210" s="218"/>
      <c r="L210" s="222"/>
      <c r="M210" s="223"/>
      <c r="N210" s="224"/>
      <c r="O210" s="224"/>
      <c r="P210" s="224"/>
      <c r="Q210" s="224"/>
      <c r="R210" s="224"/>
      <c r="S210" s="224"/>
      <c r="T210" s="225"/>
      <c r="AT210" s="226" t="s">
        <v>179</v>
      </c>
      <c r="AU210" s="226" t="s">
        <v>86</v>
      </c>
      <c r="AV210" s="12" t="s">
        <v>24</v>
      </c>
      <c r="AW210" s="12" t="s">
        <v>41</v>
      </c>
      <c r="AX210" s="12" t="s">
        <v>77</v>
      </c>
      <c r="AY210" s="226" t="s">
        <v>168</v>
      </c>
    </row>
    <row r="211" spans="2:51" s="13" customFormat="1" ht="13.5">
      <c r="B211" s="227"/>
      <c r="C211" s="228"/>
      <c r="D211" s="203" t="s">
        <v>179</v>
      </c>
      <c r="E211" s="229" t="s">
        <v>22</v>
      </c>
      <c r="F211" s="230" t="s">
        <v>182</v>
      </c>
      <c r="G211" s="228"/>
      <c r="H211" s="231">
        <v>149</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16.5" customHeight="1">
      <c r="B212" s="40"/>
      <c r="C212" s="191" t="s">
        <v>352</v>
      </c>
      <c r="D212" s="191" t="s">
        <v>170</v>
      </c>
      <c r="E212" s="192" t="s">
        <v>353</v>
      </c>
      <c r="F212" s="193" t="s">
        <v>354</v>
      </c>
      <c r="G212" s="194" t="s">
        <v>173</v>
      </c>
      <c r="H212" s="195">
        <v>3647.875</v>
      </c>
      <c r="I212" s="196"/>
      <c r="J212" s="197">
        <f>ROUND(I212*H212,2)</f>
        <v>0</v>
      </c>
      <c r="K212" s="193" t="s">
        <v>174</v>
      </c>
      <c r="L212" s="60"/>
      <c r="M212" s="198" t="s">
        <v>22</v>
      </c>
      <c r="N212" s="199" t="s">
        <v>48</v>
      </c>
      <c r="O212" s="41"/>
      <c r="P212" s="200">
        <f>O212*H212</f>
        <v>0</v>
      </c>
      <c r="Q212" s="200">
        <v>0</v>
      </c>
      <c r="R212" s="200">
        <f>Q212*H212</f>
        <v>0</v>
      </c>
      <c r="S212" s="200">
        <v>0</v>
      </c>
      <c r="T212" s="201">
        <f>S212*H212</f>
        <v>0</v>
      </c>
      <c r="AR212" s="23" t="s">
        <v>175</v>
      </c>
      <c r="AT212" s="23" t="s">
        <v>170</v>
      </c>
      <c r="AU212" s="23" t="s">
        <v>86</v>
      </c>
      <c r="AY212" s="23" t="s">
        <v>168</v>
      </c>
      <c r="BE212" s="202">
        <f>IF(N212="základní",J212,0)</f>
        <v>0</v>
      </c>
      <c r="BF212" s="202">
        <f>IF(N212="snížená",J212,0)</f>
        <v>0</v>
      </c>
      <c r="BG212" s="202">
        <f>IF(N212="zákl. přenesená",J212,0)</f>
        <v>0</v>
      </c>
      <c r="BH212" s="202">
        <f>IF(N212="sníž. přenesená",J212,0)</f>
        <v>0</v>
      </c>
      <c r="BI212" s="202">
        <f>IF(N212="nulová",J212,0)</f>
        <v>0</v>
      </c>
      <c r="BJ212" s="23" t="s">
        <v>24</v>
      </c>
      <c r="BK212" s="202">
        <f>ROUND(I212*H212,2)</f>
        <v>0</v>
      </c>
      <c r="BL212" s="23" t="s">
        <v>175</v>
      </c>
      <c r="BM212" s="23" t="s">
        <v>355</v>
      </c>
    </row>
    <row r="213" spans="2:51" s="11" customFormat="1" ht="13.5">
      <c r="B213" s="206"/>
      <c r="C213" s="207"/>
      <c r="D213" s="203" t="s">
        <v>179</v>
      </c>
      <c r="E213" s="208" t="s">
        <v>22</v>
      </c>
      <c r="F213" s="209" t="s">
        <v>338</v>
      </c>
      <c r="G213" s="207"/>
      <c r="H213" s="210">
        <v>3622</v>
      </c>
      <c r="I213" s="211"/>
      <c r="J213" s="207"/>
      <c r="K213" s="207"/>
      <c r="L213" s="212"/>
      <c r="M213" s="213"/>
      <c r="N213" s="214"/>
      <c r="O213" s="214"/>
      <c r="P213" s="214"/>
      <c r="Q213" s="214"/>
      <c r="R213" s="214"/>
      <c r="S213" s="214"/>
      <c r="T213" s="215"/>
      <c r="AT213" s="216" t="s">
        <v>179</v>
      </c>
      <c r="AU213" s="216" t="s">
        <v>86</v>
      </c>
      <c r="AV213" s="11" t="s">
        <v>86</v>
      </c>
      <c r="AW213" s="11" t="s">
        <v>41</v>
      </c>
      <c r="AX213" s="11" t="s">
        <v>77</v>
      </c>
      <c r="AY213" s="216" t="s">
        <v>168</v>
      </c>
    </row>
    <row r="214" spans="2:51" s="12" customFormat="1" ht="13.5">
      <c r="B214" s="217"/>
      <c r="C214" s="218"/>
      <c r="D214" s="203" t="s">
        <v>179</v>
      </c>
      <c r="E214" s="219" t="s">
        <v>22</v>
      </c>
      <c r="F214" s="220" t="s">
        <v>356</v>
      </c>
      <c r="G214" s="218"/>
      <c r="H214" s="219" t="s">
        <v>22</v>
      </c>
      <c r="I214" s="221"/>
      <c r="J214" s="218"/>
      <c r="K214" s="218"/>
      <c r="L214" s="222"/>
      <c r="M214" s="223"/>
      <c r="N214" s="224"/>
      <c r="O214" s="224"/>
      <c r="P214" s="224"/>
      <c r="Q214" s="224"/>
      <c r="R214" s="224"/>
      <c r="S214" s="224"/>
      <c r="T214" s="225"/>
      <c r="AT214" s="226" t="s">
        <v>179</v>
      </c>
      <c r="AU214" s="226" t="s">
        <v>86</v>
      </c>
      <c r="AV214" s="12" t="s">
        <v>24</v>
      </c>
      <c r="AW214" s="12" t="s">
        <v>41</v>
      </c>
      <c r="AX214" s="12" t="s">
        <v>77</v>
      </c>
      <c r="AY214" s="226" t="s">
        <v>168</v>
      </c>
    </row>
    <row r="215" spans="2:51" s="11" customFormat="1" ht="13.5">
      <c r="B215" s="206"/>
      <c r="C215" s="207"/>
      <c r="D215" s="203" t="s">
        <v>179</v>
      </c>
      <c r="E215" s="208" t="s">
        <v>22</v>
      </c>
      <c r="F215" s="209" t="s">
        <v>357</v>
      </c>
      <c r="G215" s="207"/>
      <c r="H215" s="210">
        <v>25.875</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51" s="12" customFormat="1" ht="13.5">
      <c r="B216" s="217"/>
      <c r="C216" s="218"/>
      <c r="D216" s="203" t="s">
        <v>179</v>
      </c>
      <c r="E216" s="219" t="s">
        <v>22</v>
      </c>
      <c r="F216" s="220" t="s">
        <v>341</v>
      </c>
      <c r="G216" s="218"/>
      <c r="H216" s="219" t="s">
        <v>22</v>
      </c>
      <c r="I216" s="221"/>
      <c r="J216" s="218"/>
      <c r="K216" s="218"/>
      <c r="L216" s="222"/>
      <c r="M216" s="223"/>
      <c r="N216" s="224"/>
      <c r="O216" s="224"/>
      <c r="P216" s="224"/>
      <c r="Q216" s="224"/>
      <c r="R216" s="224"/>
      <c r="S216" s="224"/>
      <c r="T216" s="225"/>
      <c r="AT216" s="226" t="s">
        <v>179</v>
      </c>
      <c r="AU216" s="226" t="s">
        <v>86</v>
      </c>
      <c r="AV216" s="12" t="s">
        <v>24</v>
      </c>
      <c r="AW216" s="12" t="s">
        <v>41</v>
      </c>
      <c r="AX216" s="12" t="s">
        <v>77</v>
      </c>
      <c r="AY216" s="226" t="s">
        <v>168</v>
      </c>
    </row>
    <row r="217" spans="2:51" s="12" customFormat="1" ht="13.5">
      <c r="B217" s="217"/>
      <c r="C217" s="218"/>
      <c r="D217" s="203" t="s">
        <v>179</v>
      </c>
      <c r="E217" s="219" t="s">
        <v>22</v>
      </c>
      <c r="F217" s="220" t="s">
        <v>181</v>
      </c>
      <c r="G217" s="218"/>
      <c r="H217" s="219" t="s">
        <v>22</v>
      </c>
      <c r="I217" s="221"/>
      <c r="J217" s="218"/>
      <c r="K217" s="218"/>
      <c r="L217" s="222"/>
      <c r="M217" s="223"/>
      <c r="N217" s="224"/>
      <c r="O217" s="224"/>
      <c r="P217" s="224"/>
      <c r="Q217" s="224"/>
      <c r="R217" s="224"/>
      <c r="S217" s="224"/>
      <c r="T217" s="225"/>
      <c r="AT217" s="226" t="s">
        <v>179</v>
      </c>
      <c r="AU217" s="226" t="s">
        <v>86</v>
      </c>
      <c r="AV217" s="12" t="s">
        <v>24</v>
      </c>
      <c r="AW217" s="12" t="s">
        <v>41</v>
      </c>
      <c r="AX217" s="12" t="s">
        <v>77</v>
      </c>
      <c r="AY217" s="226" t="s">
        <v>168</v>
      </c>
    </row>
    <row r="218" spans="2:51" s="13" customFormat="1" ht="13.5">
      <c r="B218" s="227"/>
      <c r="C218" s="228"/>
      <c r="D218" s="203" t="s">
        <v>179</v>
      </c>
      <c r="E218" s="229" t="s">
        <v>22</v>
      </c>
      <c r="F218" s="230" t="s">
        <v>182</v>
      </c>
      <c r="G218" s="228"/>
      <c r="H218" s="231">
        <v>3647.875</v>
      </c>
      <c r="I218" s="232"/>
      <c r="J218" s="228"/>
      <c r="K218" s="228"/>
      <c r="L218" s="233"/>
      <c r="M218" s="234"/>
      <c r="N218" s="235"/>
      <c r="O218" s="235"/>
      <c r="P218" s="235"/>
      <c r="Q218" s="235"/>
      <c r="R218" s="235"/>
      <c r="S218" s="235"/>
      <c r="T218" s="236"/>
      <c r="AT218" s="237" t="s">
        <v>179</v>
      </c>
      <c r="AU218" s="237" t="s">
        <v>86</v>
      </c>
      <c r="AV218" s="13" t="s">
        <v>175</v>
      </c>
      <c r="AW218" s="13" t="s">
        <v>41</v>
      </c>
      <c r="AX218" s="13" t="s">
        <v>24</v>
      </c>
      <c r="AY218" s="237" t="s">
        <v>168</v>
      </c>
    </row>
    <row r="219" spans="2:65" s="1" customFormat="1" ht="16.5" customHeight="1">
      <c r="B219" s="40"/>
      <c r="C219" s="191" t="s">
        <v>358</v>
      </c>
      <c r="D219" s="191" t="s">
        <v>170</v>
      </c>
      <c r="E219" s="192" t="s">
        <v>359</v>
      </c>
      <c r="F219" s="193" t="s">
        <v>360</v>
      </c>
      <c r="G219" s="194" t="s">
        <v>198</v>
      </c>
      <c r="H219" s="195">
        <v>50</v>
      </c>
      <c r="I219" s="196"/>
      <c r="J219" s="197">
        <f>ROUND(I219*H219,2)</f>
        <v>0</v>
      </c>
      <c r="K219" s="193" t="s">
        <v>22</v>
      </c>
      <c r="L219" s="60"/>
      <c r="M219" s="198" t="s">
        <v>22</v>
      </c>
      <c r="N219" s="199" t="s">
        <v>48</v>
      </c>
      <c r="O219" s="41"/>
      <c r="P219" s="200">
        <f>O219*H219</f>
        <v>0</v>
      </c>
      <c r="Q219" s="200">
        <v>0</v>
      </c>
      <c r="R219" s="200">
        <f>Q219*H219</f>
        <v>0</v>
      </c>
      <c r="S219" s="200">
        <v>0</v>
      </c>
      <c r="T219" s="201">
        <f>S219*H219</f>
        <v>0</v>
      </c>
      <c r="AR219" s="23" t="s">
        <v>175</v>
      </c>
      <c r="AT219" s="23" t="s">
        <v>170</v>
      </c>
      <c r="AU219" s="23" t="s">
        <v>86</v>
      </c>
      <c r="AY219" s="23" t="s">
        <v>168</v>
      </c>
      <c r="BE219" s="202">
        <f>IF(N219="základní",J219,0)</f>
        <v>0</v>
      </c>
      <c r="BF219" s="202">
        <f>IF(N219="snížená",J219,0)</f>
        <v>0</v>
      </c>
      <c r="BG219" s="202">
        <f>IF(N219="zákl. přenesená",J219,0)</f>
        <v>0</v>
      </c>
      <c r="BH219" s="202">
        <f>IF(N219="sníž. přenesená",J219,0)</f>
        <v>0</v>
      </c>
      <c r="BI219" s="202">
        <f>IF(N219="nulová",J219,0)</f>
        <v>0</v>
      </c>
      <c r="BJ219" s="23" t="s">
        <v>24</v>
      </c>
      <c r="BK219" s="202">
        <f>ROUND(I219*H219,2)</f>
        <v>0</v>
      </c>
      <c r="BL219" s="23" t="s">
        <v>175</v>
      </c>
      <c r="BM219" s="23" t="s">
        <v>361</v>
      </c>
    </row>
    <row r="220" spans="2:51" s="11" customFormat="1" ht="13.5">
      <c r="B220" s="206"/>
      <c r="C220" s="207"/>
      <c r="D220" s="203" t="s">
        <v>179</v>
      </c>
      <c r="E220" s="208" t="s">
        <v>22</v>
      </c>
      <c r="F220" s="209" t="s">
        <v>362</v>
      </c>
      <c r="G220" s="207"/>
      <c r="H220" s="210">
        <v>50</v>
      </c>
      <c r="I220" s="211"/>
      <c r="J220" s="207"/>
      <c r="K220" s="207"/>
      <c r="L220" s="212"/>
      <c r="M220" s="213"/>
      <c r="N220" s="214"/>
      <c r="O220" s="214"/>
      <c r="P220" s="214"/>
      <c r="Q220" s="214"/>
      <c r="R220" s="214"/>
      <c r="S220" s="214"/>
      <c r="T220" s="215"/>
      <c r="AT220" s="216" t="s">
        <v>179</v>
      </c>
      <c r="AU220" s="216" t="s">
        <v>86</v>
      </c>
      <c r="AV220" s="11" t="s">
        <v>86</v>
      </c>
      <c r="AW220" s="11" t="s">
        <v>41</v>
      </c>
      <c r="AX220" s="11" t="s">
        <v>77</v>
      </c>
      <c r="AY220" s="216" t="s">
        <v>168</v>
      </c>
    </row>
    <row r="221" spans="2:51" s="12" customFormat="1" ht="13.5">
      <c r="B221" s="217"/>
      <c r="C221" s="218"/>
      <c r="D221" s="203" t="s">
        <v>179</v>
      </c>
      <c r="E221" s="219" t="s">
        <v>22</v>
      </c>
      <c r="F221" s="220" t="s">
        <v>181</v>
      </c>
      <c r="G221" s="218"/>
      <c r="H221" s="219" t="s">
        <v>22</v>
      </c>
      <c r="I221" s="221"/>
      <c r="J221" s="218"/>
      <c r="K221" s="218"/>
      <c r="L221" s="222"/>
      <c r="M221" s="223"/>
      <c r="N221" s="224"/>
      <c r="O221" s="224"/>
      <c r="P221" s="224"/>
      <c r="Q221" s="224"/>
      <c r="R221" s="224"/>
      <c r="S221" s="224"/>
      <c r="T221" s="225"/>
      <c r="AT221" s="226" t="s">
        <v>179</v>
      </c>
      <c r="AU221" s="226" t="s">
        <v>86</v>
      </c>
      <c r="AV221" s="12" t="s">
        <v>24</v>
      </c>
      <c r="AW221" s="12" t="s">
        <v>41</v>
      </c>
      <c r="AX221" s="12" t="s">
        <v>77</v>
      </c>
      <c r="AY221" s="226" t="s">
        <v>168</v>
      </c>
    </row>
    <row r="222" spans="2:51" s="13" customFormat="1" ht="13.5">
      <c r="B222" s="227"/>
      <c r="C222" s="228"/>
      <c r="D222" s="203" t="s">
        <v>179</v>
      </c>
      <c r="E222" s="229" t="s">
        <v>22</v>
      </c>
      <c r="F222" s="230" t="s">
        <v>182</v>
      </c>
      <c r="G222" s="228"/>
      <c r="H222" s="231">
        <v>50</v>
      </c>
      <c r="I222" s="232"/>
      <c r="J222" s="228"/>
      <c r="K222" s="228"/>
      <c r="L222" s="233"/>
      <c r="M222" s="234"/>
      <c r="N222" s="235"/>
      <c r="O222" s="235"/>
      <c r="P222" s="235"/>
      <c r="Q222" s="235"/>
      <c r="R222" s="235"/>
      <c r="S222" s="235"/>
      <c r="T222" s="236"/>
      <c r="AT222" s="237" t="s">
        <v>179</v>
      </c>
      <c r="AU222" s="237" t="s">
        <v>86</v>
      </c>
      <c r="AV222" s="13" t="s">
        <v>175</v>
      </c>
      <c r="AW222" s="13" t="s">
        <v>41</v>
      </c>
      <c r="AX222" s="13" t="s">
        <v>24</v>
      </c>
      <c r="AY222" s="237" t="s">
        <v>168</v>
      </c>
    </row>
    <row r="223" spans="2:65" s="1" customFormat="1" ht="16.5" customHeight="1">
      <c r="B223" s="40"/>
      <c r="C223" s="191" t="s">
        <v>315</v>
      </c>
      <c r="D223" s="191" t="s">
        <v>170</v>
      </c>
      <c r="E223" s="192" t="s">
        <v>363</v>
      </c>
      <c r="F223" s="193" t="s">
        <v>364</v>
      </c>
      <c r="G223" s="194" t="s">
        <v>173</v>
      </c>
      <c r="H223" s="195">
        <v>96.5</v>
      </c>
      <c r="I223" s="196"/>
      <c r="J223" s="197">
        <f>ROUND(I223*H223,2)</f>
        <v>0</v>
      </c>
      <c r="K223" s="193" t="s">
        <v>174</v>
      </c>
      <c r="L223" s="60"/>
      <c r="M223" s="198" t="s">
        <v>22</v>
      </c>
      <c r="N223" s="199" t="s">
        <v>48</v>
      </c>
      <c r="O223" s="41"/>
      <c r="P223" s="200">
        <f>O223*H223</f>
        <v>0</v>
      </c>
      <c r="Q223" s="200">
        <v>0.18776</v>
      </c>
      <c r="R223" s="200">
        <f>Q223*H223</f>
        <v>18.118840000000002</v>
      </c>
      <c r="S223" s="200">
        <v>0</v>
      </c>
      <c r="T223" s="201">
        <f>S223*H223</f>
        <v>0</v>
      </c>
      <c r="AR223" s="23" t="s">
        <v>175</v>
      </c>
      <c r="AT223" s="23" t="s">
        <v>170</v>
      </c>
      <c r="AU223" s="23" t="s">
        <v>86</v>
      </c>
      <c r="AY223" s="23" t="s">
        <v>168</v>
      </c>
      <c r="BE223" s="202">
        <f>IF(N223="základní",J223,0)</f>
        <v>0</v>
      </c>
      <c r="BF223" s="202">
        <f>IF(N223="snížená",J223,0)</f>
        <v>0</v>
      </c>
      <c r="BG223" s="202">
        <f>IF(N223="zákl. přenesená",J223,0)</f>
        <v>0</v>
      </c>
      <c r="BH223" s="202">
        <f>IF(N223="sníž. přenesená",J223,0)</f>
        <v>0</v>
      </c>
      <c r="BI223" s="202">
        <f>IF(N223="nulová",J223,0)</f>
        <v>0</v>
      </c>
      <c r="BJ223" s="23" t="s">
        <v>24</v>
      </c>
      <c r="BK223" s="202">
        <f>ROUND(I223*H223,2)</f>
        <v>0</v>
      </c>
      <c r="BL223" s="23" t="s">
        <v>175</v>
      </c>
      <c r="BM223" s="23" t="s">
        <v>365</v>
      </c>
    </row>
    <row r="224" spans="2:51" s="11" customFormat="1" ht="13.5">
      <c r="B224" s="206"/>
      <c r="C224" s="207"/>
      <c r="D224" s="203" t="s">
        <v>179</v>
      </c>
      <c r="E224" s="208" t="s">
        <v>22</v>
      </c>
      <c r="F224" s="209" t="s">
        <v>366</v>
      </c>
      <c r="G224" s="207"/>
      <c r="H224" s="210">
        <v>96.5</v>
      </c>
      <c r="I224" s="211"/>
      <c r="J224" s="207"/>
      <c r="K224" s="207"/>
      <c r="L224" s="212"/>
      <c r="M224" s="213"/>
      <c r="N224" s="214"/>
      <c r="O224" s="214"/>
      <c r="P224" s="214"/>
      <c r="Q224" s="214"/>
      <c r="R224" s="214"/>
      <c r="S224" s="214"/>
      <c r="T224" s="215"/>
      <c r="AT224" s="216" t="s">
        <v>179</v>
      </c>
      <c r="AU224" s="216" t="s">
        <v>86</v>
      </c>
      <c r="AV224" s="11" t="s">
        <v>86</v>
      </c>
      <c r="AW224" s="11" t="s">
        <v>41</v>
      </c>
      <c r="AX224" s="11" t="s">
        <v>77</v>
      </c>
      <c r="AY224" s="216" t="s">
        <v>168</v>
      </c>
    </row>
    <row r="225" spans="2:51" s="12" customFormat="1" ht="13.5">
      <c r="B225" s="217"/>
      <c r="C225" s="218"/>
      <c r="D225" s="203" t="s">
        <v>179</v>
      </c>
      <c r="E225" s="219" t="s">
        <v>22</v>
      </c>
      <c r="F225" s="220" t="s">
        <v>181</v>
      </c>
      <c r="G225" s="218"/>
      <c r="H225" s="219" t="s">
        <v>22</v>
      </c>
      <c r="I225" s="221"/>
      <c r="J225" s="218"/>
      <c r="K225" s="218"/>
      <c r="L225" s="222"/>
      <c r="M225" s="223"/>
      <c r="N225" s="224"/>
      <c r="O225" s="224"/>
      <c r="P225" s="224"/>
      <c r="Q225" s="224"/>
      <c r="R225" s="224"/>
      <c r="S225" s="224"/>
      <c r="T225" s="225"/>
      <c r="AT225" s="226" t="s">
        <v>179</v>
      </c>
      <c r="AU225" s="226" t="s">
        <v>86</v>
      </c>
      <c r="AV225" s="12" t="s">
        <v>24</v>
      </c>
      <c r="AW225" s="12" t="s">
        <v>41</v>
      </c>
      <c r="AX225" s="12" t="s">
        <v>77</v>
      </c>
      <c r="AY225" s="226" t="s">
        <v>168</v>
      </c>
    </row>
    <row r="226" spans="2:51" s="13" customFormat="1" ht="13.5">
      <c r="B226" s="227"/>
      <c r="C226" s="228"/>
      <c r="D226" s="203" t="s">
        <v>179</v>
      </c>
      <c r="E226" s="229" t="s">
        <v>22</v>
      </c>
      <c r="F226" s="230" t="s">
        <v>182</v>
      </c>
      <c r="G226" s="228"/>
      <c r="H226" s="231">
        <v>96.5</v>
      </c>
      <c r="I226" s="232"/>
      <c r="J226" s="228"/>
      <c r="K226" s="228"/>
      <c r="L226" s="233"/>
      <c r="M226" s="234"/>
      <c r="N226" s="235"/>
      <c r="O226" s="235"/>
      <c r="P226" s="235"/>
      <c r="Q226" s="235"/>
      <c r="R226" s="235"/>
      <c r="S226" s="235"/>
      <c r="T226" s="236"/>
      <c r="AT226" s="237" t="s">
        <v>179</v>
      </c>
      <c r="AU226" s="237" t="s">
        <v>86</v>
      </c>
      <c r="AV226" s="13" t="s">
        <v>175</v>
      </c>
      <c r="AW226" s="13" t="s">
        <v>41</v>
      </c>
      <c r="AX226" s="13" t="s">
        <v>24</v>
      </c>
      <c r="AY226" s="237" t="s">
        <v>168</v>
      </c>
    </row>
    <row r="227" spans="2:65" s="1" customFormat="1" ht="16.5" customHeight="1">
      <c r="B227" s="40"/>
      <c r="C227" s="191" t="s">
        <v>367</v>
      </c>
      <c r="D227" s="191" t="s">
        <v>170</v>
      </c>
      <c r="E227" s="192" t="s">
        <v>368</v>
      </c>
      <c r="F227" s="193" t="s">
        <v>369</v>
      </c>
      <c r="G227" s="194" t="s">
        <v>173</v>
      </c>
      <c r="H227" s="195">
        <v>3622</v>
      </c>
      <c r="I227" s="196"/>
      <c r="J227" s="197">
        <f>ROUND(I227*H227,2)</f>
        <v>0</v>
      </c>
      <c r="K227" s="193" t="s">
        <v>22</v>
      </c>
      <c r="L227" s="60"/>
      <c r="M227" s="198" t="s">
        <v>22</v>
      </c>
      <c r="N227" s="199" t="s">
        <v>48</v>
      </c>
      <c r="O227" s="41"/>
      <c r="P227" s="200">
        <f>O227*H227</f>
        <v>0</v>
      </c>
      <c r="Q227" s="200">
        <v>0.00561</v>
      </c>
      <c r="R227" s="200">
        <f>Q227*H227</f>
        <v>20.31942</v>
      </c>
      <c r="S227" s="200">
        <v>0</v>
      </c>
      <c r="T227" s="201">
        <f>S227*H227</f>
        <v>0</v>
      </c>
      <c r="AR227" s="23" t="s">
        <v>175</v>
      </c>
      <c r="AT227" s="23" t="s">
        <v>170</v>
      </c>
      <c r="AU227" s="23" t="s">
        <v>86</v>
      </c>
      <c r="AY227" s="23" t="s">
        <v>168</v>
      </c>
      <c r="BE227" s="202">
        <f>IF(N227="základní",J227,0)</f>
        <v>0</v>
      </c>
      <c r="BF227" s="202">
        <f>IF(N227="snížená",J227,0)</f>
        <v>0</v>
      </c>
      <c r="BG227" s="202">
        <f>IF(N227="zákl. přenesená",J227,0)</f>
        <v>0</v>
      </c>
      <c r="BH227" s="202">
        <f>IF(N227="sníž. přenesená",J227,0)</f>
        <v>0</v>
      </c>
      <c r="BI227" s="202">
        <f>IF(N227="nulová",J227,0)</f>
        <v>0</v>
      </c>
      <c r="BJ227" s="23" t="s">
        <v>24</v>
      </c>
      <c r="BK227" s="202">
        <f>ROUND(I227*H227,2)</f>
        <v>0</v>
      </c>
      <c r="BL227" s="23" t="s">
        <v>175</v>
      </c>
      <c r="BM227" s="23" t="s">
        <v>370</v>
      </c>
    </row>
    <row r="228" spans="2:51" s="11" customFormat="1" ht="13.5">
      <c r="B228" s="206"/>
      <c r="C228" s="207"/>
      <c r="D228" s="203" t="s">
        <v>179</v>
      </c>
      <c r="E228" s="208" t="s">
        <v>22</v>
      </c>
      <c r="F228" s="209" t="s">
        <v>338</v>
      </c>
      <c r="G228" s="207"/>
      <c r="H228" s="210">
        <v>3622</v>
      </c>
      <c r="I228" s="211"/>
      <c r="J228" s="207"/>
      <c r="K228" s="207"/>
      <c r="L228" s="212"/>
      <c r="M228" s="213"/>
      <c r="N228" s="214"/>
      <c r="O228" s="214"/>
      <c r="P228" s="214"/>
      <c r="Q228" s="214"/>
      <c r="R228" s="214"/>
      <c r="S228" s="214"/>
      <c r="T228" s="215"/>
      <c r="AT228" s="216" t="s">
        <v>179</v>
      </c>
      <c r="AU228" s="216" t="s">
        <v>86</v>
      </c>
      <c r="AV228" s="11" t="s">
        <v>86</v>
      </c>
      <c r="AW228" s="11" t="s">
        <v>41</v>
      </c>
      <c r="AX228" s="11" t="s">
        <v>77</v>
      </c>
      <c r="AY228" s="216" t="s">
        <v>168</v>
      </c>
    </row>
    <row r="229" spans="2:51" s="12" customFormat="1" ht="13.5">
      <c r="B229" s="217"/>
      <c r="C229" s="218"/>
      <c r="D229" s="203" t="s">
        <v>179</v>
      </c>
      <c r="E229" s="219" t="s">
        <v>22</v>
      </c>
      <c r="F229" s="220" t="s">
        <v>371</v>
      </c>
      <c r="G229" s="218"/>
      <c r="H229" s="219" t="s">
        <v>22</v>
      </c>
      <c r="I229" s="221"/>
      <c r="J229" s="218"/>
      <c r="K229" s="218"/>
      <c r="L229" s="222"/>
      <c r="M229" s="223"/>
      <c r="N229" s="224"/>
      <c r="O229" s="224"/>
      <c r="P229" s="224"/>
      <c r="Q229" s="224"/>
      <c r="R229" s="224"/>
      <c r="S229" s="224"/>
      <c r="T229" s="225"/>
      <c r="AT229" s="226" t="s">
        <v>179</v>
      </c>
      <c r="AU229" s="226" t="s">
        <v>86</v>
      </c>
      <c r="AV229" s="12" t="s">
        <v>24</v>
      </c>
      <c r="AW229" s="12" t="s">
        <v>41</v>
      </c>
      <c r="AX229" s="12" t="s">
        <v>77</v>
      </c>
      <c r="AY229" s="226" t="s">
        <v>168</v>
      </c>
    </row>
    <row r="230" spans="2:51" s="13" customFormat="1" ht="13.5">
      <c r="B230" s="227"/>
      <c r="C230" s="228"/>
      <c r="D230" s="203" t="s">
        <v>179</v>
      </c>
      <c r="E230" s="229" t="s">
        <v>22</v>
      </c>
      <c r="F230" s="230" t="s">
        <v>182</v>
      </c>
      <c r="G230" s="228"/>
      <c r="H230" s="231">
        <v>3622</v>
      </c>
      <c r="I230" s="232"/>
      <c r="J230" s="228"/>
      <c r="K230" s="228"/>
      <c r="L230" s="233"/>
      <c r="M230" s="234"/>
      <c r="N230" s="235"/>
      <c r="O230" s="235"/>
      <c r="P230" s="235"/>
      <c r="Q230" s="235"/>
      <c r="R230" s="235"/>
      <c r="S230" s="235"/>
      <c r="T230" s="236"/>
      <c r="AT230" s="237" t="s">
        <v>179</v>
      </c>
      <c r="AU230" s="237" t="s">
        <v>86</v>
      </c>
      <c r="AV230" s="13" t="s">
        <v>175</v>
      </c>
      <c r="AW230" s="13" t="s">
        <v>41</v>
      </c>
      <c r="AX230" s="13" t="s">
        <v>24</v>
      </c>
      <c r="AY230" s="237" t="s">
        <v>168</v>
      </c>
    </row>
    <row r="231" spans="2:65" s="1" customFormat="1" ht="16.5" customHeight="1">
      <c r="B231" s="40"/>
      <c r="C231" s="191" t="s">
        <v>372</v>
      </c>
      <c r="D231" s="191" t="s">
        <v>170</v>
      </c>
      <c r="E231" s="192" t="s">
        <v>373</v>
      </c>
      <c r="F231" s="193" t="s">
        <v>374</v>
      </c>
      <c r="G231" s="194" t="s">
        <v>173</v>
      </c>
      <c r="H231" s="195">
        <v>390</v>
      </c>
      <c r="I231" s="196"/>
      <c r="J231" s="197">
        <f>ROUND(I231*H231,2)</f>
        <v>0</v>
      </c>
      <c r="K231" s="193" t="s">
        <v>22</v>
      </c>
      <c r="L231" s="60"/>
      <c r="M231" s="198" t="s">
        <v>22</v>
      </c>
      <c r="N231" s="199" t="s">
        <v>48</v>
      </c>
      <c r="O231" s="41"/>
      <c r="P231" s="200">
        <f>O231*H231</f>
        <v>0</v>
      </c>
      <c r="Q231" s="200">
        <v>0.00561</v>
      </c>
      <c r="R231" s="200">
        <f>Q231*H231</f>
        <v>2.1879</v>
      </c>
      <c r="S231" s="200">
        <v>0</v>
      </c>
      <c r="T231" s="201">
        <f>S231*H231</f>
        <v>0</v>
      </c>
      <c r="AR231" s="23" t="s">
        <v>175</v>
      </c>
      <c r="AT231" s="23" t="s">
        <v>170</v>
      </c>
      <c r="AU231" s="23" t="s">
        <v>86</v>
      </c>
      <c r="AY231" s="23" t="s">
        <v>168</v>
      </c>
      <c r="BE231" s="202">
        <f>IF(N231="základní",J231,0)</f>
        <v>0</v>
      </c>
      <c r="BF231" s="202">
        <f>IF(N231="snížená",J231,0)</f>
        <v>0</v>
      </c>
      <c r="BG231" s="202">
        <f>IF(N231="zákl. přenesená",J231,0)</f>
        <v>0</v>
      </c>
      <c r="BH231" s="202">
        <f>IF(N231="sníž. přenesená",J231,0)</f>
        <v>0</v>
      </c>
      <c r="BI231" s="202">
        <f>IF(N231="nulová",J231,0)</f>
        <v>0</v>
      </c>
      <c r="BJ231" s="23" t="s">
        <v>24</v>
      </c>
      <c r="BK231" s="202">
        <f>ROUND(I231*H231,2)</f>
        <v>0</v>
      </c>
      <c r="BL231" s="23" t="s">
        <v>175</v>
      </c>
      <c r="BM231" s="23" t="s">
        <v>375</v>
      </c>
    </row>
    <row r="232" spans="2:51" s="11" customFormat="1" ht="13.5">
      <c r="B232" s="206"/>
      <c r="C232" s="207"/>
      <c r="D232" s="203" t="s">
        <v>179</v>
      </c>
      <c r="E232" s="208" t="s">
        <v>22</v>
      </c>
      <c r="F232" s="209" t="s">
        <v>376</v>
      </c>
      <c r="G232" s="207"/>
      <c r="H232" s="210">
        <v>390</v>
      </c>
      <c r="I232" s="211"/>
      <c r="J232" s="207"/>
      <c r="K232" s="207"/>
      <c r="L232" s="212"/>
      <c r="M232" s="213"/>
      <c r="N232" s="214"/>
      <c r="O232" s="214"/>
      <c r="P232" s="214"/>
      <c r="Q232" s="214"/>
      <c r="R232" s="214"/>
      <c r="S232" s="214"/>
      <c r="T232" s="215"/>
      <c r="AT232" s="216" t="s">
        <v>179</v>
      </c>
      <c r="AU232" s="216" t="s">
        <v>86</v>
      </c>
      <c r="AV232" s="11" t="s">
        <v>86</v>
      </c>
      <c r="AW232" s="11" t="s">
        <v>41</v>
      </c>
      <c r="AX232" s="11" t="s">
        <v>77</v>
      </c>
      <c r="AY232" s="216" t="s">
        <v>168</v>
      </c>
    </row>
    <row r="233" spans="2:51" s="12" customFormat="1" ht="13.5">
      <c r="B233" s="217"/>
      <c r="C233" s="218"/>
      <c r="D233" s="203" t="s">
        <v>179</v>
      </c>
      <c r="E233" s="219" t="s">
        <v>22</v>
      </c>
      <c r="F233" s="220" t="s">
        <v>377</v>
      </c>
      <c r="G233" s="218"/>
      <c r="H233" s="219" t="s">
        <v>22</v>
      </c>
      <c r="I233" s="221"/>
      <c r="J233" s="218"/>
      <c r="K233" s="218"/>
      <c r="L233" s="222"/>
      <c r="M233" s="223"/>
      <c r="N233" s="224"/>
      <c r="O233" s="224"/>
      <c r="P233" s="224"/>
      <c r="Q233" s="224"/>
      <c r="R233" s="224"/>
      <c r="S233" s="224"/>
      <c r="T233" s="225"/>
      <c r="AT233" s="226" t="s">
        <v>179</v>
      </c>
      <c r="AU233" s="226" t="s">
        <v>86</v>
      </c>
      <c r="AV233" s="12" t="s">
        <v>24</v>
      </c>
      <c r="AW233" s="12" t="s">
        <v>41</v>
      </c>
      <c r="AX233" s="12" t="s">
        <v>77</v>
      </c>
      <c r="AY233" s="226" t="s">
        <v>168</v>
      </c>
    </row>
    <row r="234" spans="2:51" s="13" customFormat="1" ht="13.5">
      <c r="B234" s="227"/>
      <c r="C234" s="228"/>
      <c r="D234" s="203" t="s">
        <v>179</v>
      </c>
      <c r="E234" s="229" t="s">
        <v>22</v>
      </c>
      <c r="F234" s="230" t="s">
        <v>182</v>
      </c>
      <c r="G234" s="228"/>
      <c r="H234" s="231">
        <v>390</v>
      </c>
      <c r="I234" s="232"/>
      <c r="J234" s="228"/>
      <c r="K234" s="228"/>
      <c r="L234" s="233"/>
      <c r="M234" s="234"/>
      <c r="N234" s="235"/>
      <c r="O234" s="235"/>
      <c r="P234" s="235"/>
      <c r="Q234" s="235"/>
      <c r="R234" s="235"/>
      <c r="S234" s="235"/>
      <c r="T234" s="236"/>
      <c r="AT234" s="237" t="s">
        <v>179</v>
      </c>
      <c r="AU234" s="237" t="s">
        <v>86</v>
      </c>
      <c r="AV234" s="13" t="s">
        <v>175</v>
      </c>
      <c r="AW234" s="13" t="s">
        <v>41</v>
      </c>
      <c r="AX234" s="13" t="s">
        <v>24</v>
      </c>
      <c r="AY234" s="237" t="s">
        <v>168</v>
      </c>
    </row>
    <row r="235" spans="2:65" s="1" customFormat="1" ht="16.5" customHeight="1">
      <c r="B235" s="40"/>
      <c r="C235" s="191" t="s">
        <v>378</v>
      </c>
      <c r="D235" s="191" t="s">
        <v>170</v>
      </c>
      <c r="E235" s="192" t="s">
        <v>373</v>
      </c>
      <c r="F235" s="193" t="s">
        <v>374</v>
      </c>
      <c r="G235" s="194" t="s">
        <v>173</v>
      </c>
      <c r="H235" s="195">
        <v>3622</v>
      </c>
      <c r="I235" s="196"/>
      <c r="J235" s="197">
        <f>ROUND(I235*H235,2)</f>
        <v>0</v>
      </c>
      <c r="K235" s="193" t="s">
        <v>22</v>
      </c>
      <c r="L235" s="60"/>
      <c r="M235" s="198" t="s">
        <v>22</v>
      </c>
      <c r="N235" s="199" t="s">
        <v>48</v>
      </c>
      <c r="O235" s="41"/>
      <c r="P235" s="200">
        <f>O235*H235</f>
        <v>0</v>
      </c>
      <c r="Q235" s="200">
        <v>0.00561</v>
      </c>
      <c r="R235" s="200">
        <f>Q235*H235</f>
        <v>20.31942</v>
      </c>
      <c r="S235" s="200">
        <v>0</v>
      </c>
      <c r="T235" s="201">
        <f>S235*H235</f>
        <v>0</v>
      </c>
      <c r="AR235" s="23" t="s">
        <v>175</v>
      </c>
      <c r="AT235" s="23" t="s">
        <v>170</v>
      </c>
      <c r="AU235" s="23" t="s">
        <v>86</v>
      </c>
      <c r="AY235" s="23" t="s">
        <v>168</v>
      </c>
      <c r="BE235" s="202">
        <f>IF(N235="základní",J235,0)</f>
        <v>0</v>
      </c>
      <c r="BF235" s="202">
        <f>IF(N235="snížená",J235,0)</f>
        <v>0</v>
      </c>
      <c r="BG235" s="202">
        <f>IF(N235="zákl. přenesená",J235,0)</f>
        <v>0</v>
      </c>
      <c r="BH235" s="202">
        <f>IF(N235="sníž. přenesená",J235,0)</f>
        <v>0</v>
      </c>
      <c r="BI235" s="202">
        <f>IF(N235="nulová",J235,0)</f>
        <v>0</v>
      </c>
      <c r="BJ235" s="23" t="s">
        <v>24</v>
      </c>
      <c r="BK235" s="202">
        <f>ROUND(I235*H235,2)</f>
        <v>0</v>
      </c>
      <c r="BL235" s="23" t="s">
        <v>175</v>
      </c>
      <c r="BM235" s="23" t="s">
        <v>379</v>
      </c>
    </row>
    <row r="236" spans="2:51" s="11" customFormat="1" ht="13.5">
      <c r="B236" s="206"/>
      <c r="C236" s="207"/>
      <c r="D236" s="203" t="s">
        <v>179</v>
      </c>
      <c r="E236" s="208" t="s">
        <v>22</v>
      </c>
      <c r="F236" s="209" t="s">
        <v>338</v>
      </c>
      <c r="G236" s="207"/>
      <c r="H236" s="210">
        <v>3622</v>
      </c>
      <c r="I236" s="211"/>
      <c r="J236" s="207"/>
      <c r="K236" s="207"/>
      <c r="L236" s="212"/>
      <c r="M236" s="213"/>
      <c r="N236" s="214"/>
      <c r="O236" s="214"/>
      <c r="P236" s="214"/>
      <c r="Q236" s="214"/>
      <c r="R236" s="214"/>
      <c r="S236" s="214"/>
      <c r="T236" s="215"/>
      <c r="AT236" s="216" t="s">
        <v>179</v>
      </c>
      <c r="AU236" s="216" t="s">
        <v>86</v>
      </c>
      <c r="AV236" s="11" t="s">
        <v>86</v>
      </c>
      <c r="AW236" s="11" t="s">
        <v>41</v>
      </c>
      <c r="AX236" s="11" t="s">
        <v>77</v>
      </c>
      <c r="AY236" s="216" t="s">
        <v>168</v>
      </c>
    </row>
    <row r="237" spans="2:51" s="12" customFormat="1" ht="13.5">
      <c r="B237" s="217"/>
      <c r="C237" s="218"/>
      <c r="D237" s="203" t="s">
        <v>179</v>
      </c>
      <c r="E237" s="219" t="s">
        <v>22</v>
      </c>
      <c r="F237" s="220" t="s">
        <v>371</v>
      </c>
      <c r="G237" s="218"/>
      <c r="H237" s="219" t="s">
        <v>22</v>
      </c>
      <c r="I237" s="221"/>
      <c r="J237" s="218"/>
      <c r="K237" s="218"/>
      <c r="L237" s="222"/>
      <c r="M237" s="223"/>
      <c r="N237" s="224"/>
      <c r="O237" s="224"/>
      <c r="P237" s="224"/>
      <c r="Q237" s="224"/>
      <c r="R237" s="224"/>
      <c r="S237" s="224"/>
      <c r="T237" s="225"/>
      <c r="AT237" s="226" t="s">
        <v>179</v>
      </c>
      <c r="AU237" s="226" t="s">
        <v>86</v>
      </c>
      <c r="AV237" s="12" t="s">
        <v>24</v>
      </c>
      <c r="AW237" s="12" t="s">
        <v>41</v>
      </c>
      <c r="AX237" s="12" t="s">
        <v>77</v>
      </c>
      <c r="AY237" s="226" t="s">
        <v>168</v>
      </c>
    </row>
    <row r="238" spans="2:51" s="13" customFormat="1" ht="13.5">
      <c r="B238" s="227"/>
      <c r="C238" s="228"/>
      <c r="D238" s="203" t="s">
        <v>179</v>
      </c>
      <c r="E238" s="229" t="s">
        <v>22</v>
      </c>
      <c r="F238" s="230" t="s">
        <v>182</v>
      </c>
      <c r="G238" s="228"/>
      <c r="H238" s="231">
        <v>3622</v>
      </c>
      <c r="I238" s="232"/>
      <c r="J238" s="228"/>
      <c r="K238" s="228"/>
      <c r="L238" s="233"/>
      <c r="M238" s="234"/>
      <c r="N238" s="235"/>
      <c r="O238" s="235"/>
      <c r="P238" s="235"/>
      <c r="Q238" s="235"/>
      <c r="R238" s="235"/>
      <c r="S238" s="235"/>
      <c r="T238" s="236"/>
      <c r="AT238" s="237" t="s">
        <v>179</v>
      </c>
      <c r="AU238" s="237" t="s">
        <v>86</v>
      </c>
      <c r="AV238" s="13" t="s">
        <v>175</v>
      </c>
      <c r="AW238" s="13" t="s">
        <v>41</v>
      </c>
      <c r="AX238" s="13" t="s">
        <v>24</v>
      </c>
      <c r="AY238" s="237" t="s">
        <v>168</v>
      </c>
    </row>
    <row r="239" spans="2:65" s="1" customFormat="1" ht="25.5" customHeight="1">
      <c r="B239" s="40"/>
      <c r="C239" s="191" t="s">
        <v>380</v>
      </c>
      <c r="D239" s="191" t="s">
        <v>170</v>
      </c>
      <c r="E239" s="192" t="s">
        <v>381</v>
      </c>
      <c r="F239" s="193" t="s">
        <v>382</v>
      </c>
      <c r="G239" s="194" t="s">
        <v>173</v>
      </c>
      <c r="H239" s="195">
        <v>3622</v>
      </c>
      <c r="I239" s="196"/>
      <c r="J239" s="197">
        <f>ROUND(I239*H239,2)</f>
        <v>0</v>
      </c>
      <c r="K239" s="193" t="s">
        <v>22</v>
      </c>
      <c r="L239" s="60"/>
      <c r="M239" s="198" t="s">
        <v>22</v>
      </c>
      <c r="N239" s="199" t="s">
        <v>48</v>
      </c>
      <c r="O239" s="41"/>
      <c r="P239" s="200">
        <f>O239*H239</f>
        <v>0</v>
      </c>
      <c r="Q239" s="200">
        <v>0</v>
      </c>
      <c r="R239" s="200">
        <f>Q239*H239</f>
        <v>0</v>
      </c>
      <c r="S239" s="200">
        <v>0</v>
      </c>
      <c r="T239" s="201">
        <f>S239*H239</f>
        <v>0</v>
      </c>
      <c r="AR239" s="23" t="s">
        <v>175</v>
      </c>
      <c r="AT239" s="23" t="s">
        <v>170</v>
      </c>
      <c r="AU239" s="23" t="s">
        <v>86</v>
      </c>
      <c r="AY239" s="23" t="s">
        <v>168</v>
      </c>
      <c r="BE239" s="202">
        <f>IF(N239="základní",J239,0)</f>
        <v>0</v>
      </c>
      <c r="BF239" s="202">
        <f>IF(N239="snížená",J239,0)</f>
        <v>0</v>
      </c>
      <c r="BG239" s="202">
        <f>IF(N239="zákl. přenesená",J239,0)</f>
        <v>0</v>
      </c>
      <c r="BH239" s="202">
        <f>IF(N239="sníž. přenesená",J239,0)</f>
        <v>0</v>
      </c>
      <c r="BI239" s="202">
        <f>IF(N239="nulová",J239,0)</f>
        <v>0</v>
      </c>
      <c r="BJ239" s="23" t="s">
        <v>24</v>
      </c>
      <c r="BK239" s="202">
        <f>ROUND(I239*H239,2)</f>
        <v>0</v>
      </c>
      <c r="BL239" s="23" t="s">
        <v>175</v>
      </c>
      <c r="BM239" s="23" t="s">
        <v>383</v>
      </c>
    </row>
    <row r="240" spans="2:51" s="11" customFormat="1" ht="13.5">
      <c r="B240" s="206"/>
      <c r="C240" s="207"/>
      <c r="D240" s="203" t="s">
        <v>179</v>
      </c>
      <c r="E240" s="208" t="s">
        <v>22</v>
      </c>
      <c r="F240" s="209" t="s">
        <v>338</v>
      </c>
      <c r="G240" s="207"/>
      <c r="H240" s="210">
        <v>3622</v>
      </c>
      <c r="I240" s="211"/>
      <c r="J240" s="207"/>
      <c r="K240" s="207"/>
      <c r="L240" s="212"/>
      <c r="M240" s="213"/>
      <c r="N240" s="214"/>
      <c r="O240" s="214"/>
      <c r="P240" s="214"/>
      <c r="Q240" s="214"/>
      <c r="R240" s="214"/>
      <c r="S240" s="214"/>
      <c r="T240" s="215"/>
      <c r="AT240" s="216" t="s">
        <v>179</v>
      </c>
      <c r="AU240" s="216" t="s">
        <v>86</v>
      </c>
      <c r="AV240" s="11" t="s">
        <v>86</v>
      </c>
      <c r="AW240" s="11" t="s">
        <v>41</v>
      </c>
      <c r="AX240" s="11" t="s">
        <v>77</v>
      </c>
      <c r="AY240" s="216" t="s">
        <v>168</v>
      </c>
    </row>
    <row r="241" spans="2:51" s="12" customFormat="1" ht="13.5">
      <c r="B241" s="217"/>
      <c r="C241" s="218"/>
      <c r="D241" s="203" t="s">
        <v>179</v>
      </c>
      <c r="E241" s="219" t="s">
        <v>22</v>
      </c>
      <c r="F241" s="220" t="s">
        <v>384</v>
      </c>
      <c r="G241" s="218"/>
      <c r="H241" s="219" t="s">
        <v>22</v>
      </c>
      <c r="I241" s="221"/>
      <c r="J241" s="218"/>
      <c r="K241" s="218"/>
      <c r="L241" s="222"/>
      <c r="M241" s="223"/>
      <c r="N241" s="224"/>
      <c r="O241" s="224"/>
      <c r="P241" s="224"/>
      <c r="Q241" s="224"/>
      <c r="R241" s="224"/>
      <c r="S241" s="224"/>
      <c r="T241" s="225"/>
      <c r="AT241" s="226" t="s">
        <v>179</v>
      </c>
      <c r="AU241" s="226" t="s">
        <v>86</v>
      </c>
      <c r="AV241" s="12" t="s">
        <v>24</v>
      </c>
      <c r="AW241" s="12" t="s">
        <v>41</v>
      </c>
      <c r="AX241" s="12" t="s">
        <v>77</v>
      </c>
      <c r="AY241" s="226" t="s">
        <v>168</v>
      </c>
    </row>
    <row r="242" spans="2:51" s="13" customFormat="1" ht="13.5">
      <c r="B242" s="227"/>
      <c r="C242" s="228"/>
      <c r="D242" s="203" t="s">
        <v>179</v>
      </c>
      <c r="E242" s="229" t="s">
        <v>22</v>
      </c>
      <c r="F242" s="230" t="s">
        <v>182</v>
      </c>
      <c r="G242" s="228"/>
      <c r="H242" s="231">
        <v>3622</v>
      </c>
      <c r="I242" s="232"/>
      <c r="J242" s="228"/>
      <c r="K242" s="228"/>
      <c r="L242" s="233"/>
      <c r="M242" s="234"/>
      <c r="N242" s="235"/>
      <c r="O242" s="235"/>
      <c r="P242" s="235"/>
      <c r="Q242" s="235"/>
      <c r="R242" s="235"/>
      <c r="S242" s="235"/>
      <c r="T242" s="236"/>
      <c r="AT242" s="237" t="s">
        <v>179</v>
      </c>
      <c r="AU242" s="237" t="s">
        <v>86</v>
      </c>
      <c r="AV242" s="13" t="s">
        <v>175</v>
      </c>
      <c r="AW242" s="13" t="s">
        <v>41</v>
      </c>
      <c r="AX242" s="13" t="s">
        <v>24</v>
      </c>
      <c r="AY242" s="237" t="s">
        <v>168</v>
      </c>
    </row>
    <row r="243" spans="2:65" s="1" customFormat="1" ht="25.5" customHeight="1">
      <c r="B243" s="40"/>
      <c r="C243" s="191" t="s">
        <v>385</v>
      </c>
      <c r="D243" s="191" t="s">
        <v>170</v>
      </c>
      <c r="E243" s="192" t="s">
        <v>381</v>
      </c>
      <c r="F243" s="193" t="s">
        <v>382</v>
      </c>
      <c r="G243" s="194" t="s">
        <v>173</v>
      </c>
      <c r="H243" s="195">
        <v>390</v>
      </c>
      <c r="I243" s="196"/>
      <c r="J243" s="197">
        <f>ROUND(I243*H243,2)</f>
        <v>0</v>
      </c>
      <c r="K243" s="193" t="s">
        <v>22</v>
      </c>
      <c r="L243" s="60"/>
      <c r="M243" s="198" t="s">
        <v>22</v>
      </c>
      <c r="N243" s="199" t="s">
        <v>48</v>
      </c>
      <c r="O243" s="41"/>
      <c r="P243" s="200">
        <f>O243*H243</f>
        <v>0</v>
      </c>
      <c r="Q243" s="200">
        <v>0</v>
      </c>
      <c r="R243" s="200">
        <f>Q243*H243</f>
        <v>0</v>
      </c>
      <c r="S243" s="200">
        <v>0</v>
      </c>
      <c r="T243" s="201">
        <f>S243*H243</f>
        <v>0</v>
      </c>
      <c r="AR243" s="23" t="s">
        <v>175</v>
      </c>
      <c r="AT243" s="23" t="s">
        <v>170</v>
      </c>
      <c r="AU243" s="23" t="s">
        <v>86</v>
      </c>
      <c r="AY243" s="23" t="s">
        <v>168</v>
      </c>
      <c r="BE243" s="202">
        <f>IF(N243="základní",J243,0)</f>
        <v>0</v>
      </c>
      <c r="BF243" s="202">
        <f>IF(N243="snížená",J243,0)</f>
        <v>0</v>
      </c>
      <c r="BG243" s="202">
        <f>IF(N243="zákl. přenesená",J243,0)</f>
        <v>0</v>
      </c>
      <c r="BH243" s="202">
        <f>IF(N243="sníž. přenesená",J243,0)</f>
        <v>0</v>
      </c>
      <c r="BI243" s="202">
        <f>IF(N243="nulová",J243,0)</f>
        <v>0</v>
      </c>
      <c r="BJ243" s="23" t="s">
        <v>24</v>
      </c>
      <c r="BK243" s="202">
        <f>ROUND(I243*H243,2)</f>
        <v>0</v>
      </c>
      <c r="BL243" s="23" t="s">
        <v>175</v>
      </c>
      <c r="BM243" s="23" t="s">
        <v>386</v>
      </c>
    </row>
    <row r="244" spans="2:51" s="11" customFormat="1" ht="13.5">
      <c r="B244" s="206"/>
      <c r="C244" s="207"/>
      <c r="D244" s="203" t="s">
        <v>179</v>
      </c>
      <c r="E244" s="208" t="s">
        <v>22</v>
      </c>
      <c r="F244" s="209" t="s">
        <v>376</v>
      </c>
      <c r="G244" s="207"/>
      <c r="H244" s="210">
        <v>390</v>
      </c>
      <c r="I244" s="211"/>
      <c r="J244" s="207"/>
      <c r="K244" s="207"/>
      <c r="L244" s="212"/>
      <c r="M244" s="213"/>
      <c r="N244" s="214"/>
      <c r="O244" s="214"/>
      <c r="P244" s="214"/>
      <c r="Q244" s="214"/>
      <c r="R244" s="214"/>
      <c r="S244" s="214"/>
      <c r="T244" s="215"/>
      <c r="AT244" s="216" t="s">
        <v>179</v>
      </c>
      <c r="AU244" s="216" t="s">
        <v>86</v>
      </c>
      <c r="AV244" s="11" t="s">
        <v>86</v>
      </c>
      <c r="AW244" s="11" t="s">
        <v>41</v>
      </c>
      <c r="AX244" s="11" t="s">
        <v>77</v>
      </c>
      <c r="AY244" s="216" t="s">
        <v>168</v>
      </c>
    </row>
    <row r="245" spans="2:51" s="12" customFormat="1" ht="13.5">
      <c r="B245" s="217"/>
      <c r="C245" s="218"/>
      <c r="D245" s="203" t="s">
        <v>179</v>
      </c>
      <c r="E245" s="219" t="s">
        <v>22</v>
      </c>
      <c r="F245" s="220" t="s">
        <v>377</v>
      </c>
      <c r="G245" s="218"/>
      <c r="H245" s="219" t="s">
        <v>22</v>
      </c>
      <c r="I245" s="221"/>
      <c r="J245" s="218"/>
      <c r="K245" s="218"/>
      <c r="L245" s="222"/>
      <c r="M245" s="223"/>
      <c r="N245" s="224"/>
      <c r="O245" s="224"/>
      <c r="P245" s="224"/>
      <c r="Q245" s="224"/>
      <c r="R245" s="224"/>
      <c r="S245" s="224"/>
      <c r="T245" s="225"/>
      <c r="AT245" s="226" t="s">
        <v>179</v>
      </c>
      <c r="AU245" s="226" t="s">
        <v>86</v>
      </c>
      <c r="AV245" s="12" t="s">
        <v>24</v>
      </c>
      <c r="AW245" s="12" t="s">
        <v>41</v>
      </c>
      <c r="AX245" s="12" t="s">
        <v>77</v>
      </c>
      <c r="AY245" s="226" t="s">
        <v>168</v>
      </c>
    </row>
    <row r="246" spans="2:51" s="13" customFormat="1" ht="13.5">
      <c r="B246" s="227"/>
      <c r="C246" s="228"/>
      <c r="D246" s="203" t="s">
        <v>179</v>
      </c>
      <c r="E246" s="229" t="s">
        <v>22</v>
      </c>
      <c r="F246" s="230" t="s">
        <v>182</v>
      </c>
      <c r="G246" s="228"/>
      <c r="H246" s="231">
        <v>390</v>
      </c>
      <c r="I246" s="232"/>
      <c r="J246" s="228"/>
      <c r="K246" s="228"/>
      <c r="L246" s="233"/>
      <c r="M246" s="234"/>
      <c r="N246" s="235"/>
      <c r="O246" s="235"/>
      <c r="P246" s="235"/>
      <c r="Q246" s="235"/>
      <c r="R246" s="235"/>
      <c r="S246" s="235"/>
      <c r="T246" s="236"/>
      <c r="AT246" s="237" t="s">
        <v>179</v>
      </c>
      <c r="AU246" s="237" t="s">
        <v>86</v>
      </c>
      <c r="AV246" s="13" t="s">
        <v>175</v>
      </c>
      <c r="AW246" s="13" t="s">
        <v>41</v>
      </c>
      <c r="AX246" s="13" t="s">
        <v>24</v>
      </c>
      <c r="AY246" s="237" t="s">
        <v>168</v>
      </c>
    </row>
    <row r="247" spans="2:63" s="10" customFormat="1" ht="29.85" customHeight="1">
      <c r="B247" s="175"/>
      <c r="C247" s="176"/>
      <c r="D247" s="177" t="s">
        <v>76</v>
      </c>
      <c r="E247" s="189" t="s">
        <v>214</v>
      </c>
      <c r="F247" s="189" t="s">
        <v>387</v>
      </c>
      <c r="G247" s="176"/>
      <c r="H247" s="176"/>
      <c r="I247" s="179"/>
      <c r="J247" s="190">
        <f>BK247</f>
        <v>0</v>
      </c>
      <c r="K247" s="176"/>
      <c r="L247" s="181"/>
      <c r="M247" s="182"/>
      <c r="N247" s="183"/>
      <c r="O247" s="183"/>
      <c r="P247" s="184">
        <f>SUM(P248:P263)</f>
        <v>0</v>
      </c>
      <c r="Q247" s="183"/>
      <c r="R247" s="184">
        <f>SUM(R248:R263)</f>
        <v>7.569154999999999</v>
      </c>
      <c r="S247" s="183"/>
      <c r="T247" s="185">
        <f>SUM(T248:T263)</f>
        <v>0</v>
      </c>
      <c r="AR247" s="186" t="s">
        <v>24</v>
      </c>
      <c r="AT247" s="187" t="s">
        <v>76</v>
      </c>
      <c r="AU247" s="187" t="s">
        <v>24</v>
      </c>
      <c r="AY247" s="186" t="s">
        <v>168</v>
      </c>
      <c r="BK247" s="188">
        <f>SUM(BK248:BK263)</f>
        <v>0</v>
      </c>
    </row>
    <row r="248" spans="2:65" s="1" customFormat="1" ht="25.5" customHeight="1">
      <c r="B248" s="40"/>
      <c r="C248" s="191" t="s">
        <v>388</v>
      </c>
      <c r="D248" s="191" t="s">
        <v>170</v>
      </c>
      <c r="E248" s="192" t="s">
        <v>389</v>
      </c>
      <c r="F248" s="193" t="s">
        <v>390</v>
      </c>
      <c r="G248" s="194" t="s">
        <v>294</v>
      </c>
      <c r="H248" s="195">
        <v>46.15</v>
      </c>
      <c r="I248" s="196"/>
      <c r="J248" s="197">
        <f>ROUND(I248*H248,2)</f>
        <v>0</v>
      </c>
      <c r="K248" s="193" t="s">
        <v>174</v>
      </c>
      <c r="L248" s="60"/>
      <c r="M248" s="198" t="s">
        <v>22</v>
      </c>
      <c r="N248" s="199" t="s">
        <v>48</v>
      </c>
      <c r="O248" s="41"/>
      <c r="P248" s="200">
        <f>O248*H248</f>
        <v>0</v>
      </c>
      <c r="Q248" s="200">
        <v>0.0033</v>
      </c>
      <c r="R248" s="200">
        <f>Q248*H248</f>
        <v>0.15229499999999999</v>
      </c>
      <c r="S248" s="200">
        <v>0</v>
      </c>
      <c r="T248" s="201">
        <f>S248*H248</f>
        <v>0</v>
      </c>
      <c r="AR248" s="23" t="s">
        <v>175</v>
      </c>
      <c r="AT248" s="23" t="s">
        <v>170</v>
      </c>
      <c r="AU248" s="23" t="s">
        <v>86</v>
      </c>
      <c r="AY248" s="23" t="s">
        <v>168</v>
      </c>
      <c r="BE248" s="202">
        <f>IF(N248="základní",J248,0)</f>
        <v>0</v>
      </c>
      <c r="BF248" s="202">
        <f>IF(N248="snížená",J248,0)</f>
        <v>0</v>
      </c>
      <c r="BG248" s="202">
        <f>IF(N248="zákl. přenesená",J248,0)</f>
        <v>0</v>
      </c>
      <c r="BH248" s="202">
        <f>IF(N248="sníž. přenesená",J248,0)</f>
        <v>0</v>
      </c>
      <c r="BI248" s="202">
        <f>IF(N248="nulová",J248,0)</f>
        <v>0</v>
      </c>
      <c r="BJ248" s="23" t="s">
        <v>24</v>
      </c>
      <c r="BK248" s="202">
        <f>ROUND(I248*H248,2)</f>
        <v>0</v>
      </c>
      <c r="BL248" s="23" t="s">
        <v>175</v>
      </c>
      <c r="BM248" s="23" t="s">
        <v>391</v>
      </c>
    </row>
    <row r="249" spans="2:51" s="11" customFormat="1" ht="13.5">
      <c r="B249" s="206"/>
      <c r="C249" s="207"/>
      <c r="D249" s="203" t="s">
        <v>179</v>
      </c>
      <c r="E249" s="208" t="s">
        <v>22</v>
      </c>
      <c r="F249" s="209" t="s">
        <v>392</v>
      </c>
      <c r="G249" s="207"/>
      <c r="H249" s="210">
        <v>46.15</v>
      </c>
      <c r="I249" s="211"/>
      <c r="J249" s="207"/>
      <c r="K249" s="207"/>
      <c r="L249" s="212"/>
      <c r="M249" s="213"/>
      <c r="N249" s="214"/>
      <c r="O249" s="214"/>
      <c r="P249" s="214"/>
      <c r="Q249" s="214"/>
      <c r="R249" s="214"/>
      <c r="S249" s="214"/>
      <c r="T249" s="215"/>
      <c r="AT249" s="216" t="s">
        <v>179</v>
      </c>
      <c r="AU249" s="216" t="s">
        <v>86</v>
      </c>
      <c r="AV249" s="11" t="s">
        <v>86</v>
      </c>
      <c r="AW249" s="11" t="s">
        <v>41</v>
      </c>
      <c r="AX249" s="11" t="s">
        <v>77</v>
      </c>
      <c r="AY249" s="216" t="s">
        <v>168</v>
      </c>
    </row>
    <row r="250" spans="2:51" s="12" customFormat="1" ht="13.5">
      <c r="B250" s="217"/>
      <c r="C250" s="218"/>
      <c r="D250" s="203" t="s">
        <v>179</v>
      </c>
      <c r="E250" s="219" t="s">
        <v>22</v>
      </c>
      <c r="F250" s="220" t="s">
        <v>181</v>
      </c>
      <c r="G250" s="218"/>
      <c r="H250" s="219" t="s">
        <v>22</v>
      </c>
      <c r="I250" s="221"/>
      <c r="J250" s="218"/>
      <c r="K250" s="218"/>
      <c r="L250" s="222"/>
      <c r="M250" s="223"/>
      <c r="N250" s="224"/>
      <c r="O250" s="224"/>
      <c r="P250" s="224"/>
      <c r="Q250" s="224"/>
      <c r="R250" s="224"/>
      <c r="S250" s="224"/>
      <c r="T250" s="225"/>
      <c r="AT250" s="226" t="s">
        <v>179</v>
      </c>
      <c r="AU250" s="226" t="s">
        <v>86</v>
      </c>
      <c r="AV250" s="12" t="s">
        <v>24</v>
      </c>
      <c r="AW250" s="12" t="s">
        <v>41</v>
      </c>
      <c r="AX250" s="12" t="s">
        <v>77</v>
      </c>
      <c r="AY250" s="226" t="s">
        <v>168</v>
      </c>
    </row>
    <row r="251" spans="2:51" s="13" customFormat="1" ht="13.5">
      <c r="B251" s="227"/>
      <c r="C251" s="228"/>
      <c r="D251" s="203" t="s">
        <v>179</v>
      </c>
      <c r="E251" s="229" t="s">
        <v>22</v>
      </c>
      <c r="F251" s="230" t="s">
        <v>182</v>
      </c>
      <c r="G251" s="228"/>
      <c r="H251" s="231">
        <v>46.15</v>
      </c>
      <c r="I251" s="232"/>
      <c r="J251" s="228"/>
      <c r="K251" s="228"/>
      <c r="L251" s="233"/>
      <c r="M251" s="234"/>
      <c r="N251" s="235"/>
      <c r="O251" s="235"/>
      <c r="P251" s="235"/>
      <c r="Q251" s="235"/>
      <c r="R251" s="235"/>
      <c r="S251" s="235"/>
      <c r="T251" s="236"/>
      <c r="AT251" s="237" t="s">
        <v>179</v>
      </c>
      <c r="AU251" s="237" t="s">
        <v>86</v>
      </c>
      <c r="AV251" s="13" t="s">
        <v>175</v>
      </c>
      <c r="AW251" s="13" t="s">
        <v>41</v>
      </c>
      <c r="AX251" s="13" t="s">
        <v>24</v>
      </c>
      <c r="AY251" s="237" t="s">
        <v>168</v>
      </c>
    </row>
    <row r="252" spans="2:65" s="1" customFormat="1" ht="16.5" customHeight="1">
      <c r="B252" s="40"/>
      <c r="C252" s="191" t="s">
        <v>393</v>
      </c>
      <c r="D252" s="191" t="s">
        <v>170</v>
      </c>
      <c r="E252" s="192" t="s">
        <v>394</v>
      </c>
      <c r="F252" s="193" t="s">
        <v>395</v>
      </c>
      <c r="G252" s="194" t="s">
        <v>396</v>
      </c>
      <c r="H252" s="195">
        <v>11</v>
      </c>
      <c r="I252" s="196"/>
      <c r="J252" s="197">
        <f>ROUND(I252*H252,2)</f>
        <v>0</v>
      </c>
      <c r="K252" s="193" t="s">
        <v>174</v>
      </c>
      <c r="L252" s="60"/>
      <c r="M252" s="198" t="s">
        <v>22</v>
      </c>
      <c r="N252" s="199" t="s">
        <v>48</v>
      </c>
      <c r="O252" s="41"/>
      <c r="P252" s="200">
        <f>O252*H252</f>
        <v>0</v>
      </c>
      <c r="Q252" s="200">
        <v>0.3409</v>
      </c>
      <c r="R252" s="200">
        <f>Q252*H252</f>
        <v>3.7499</v>
      </c>
      <c r="S252" s="200">
        <v>0</v>
      </c>
      <c r="T252" s="201">
        <f>S252*H252</f>
        <v>0</v>
      </c>
      <c r="AR252" s="23" t="s">
        <v>175</v>
      </c>
      <c r="AT252" s="23" t="s">
        <v>170</v>
      </c>
      <c r="AU252" s="23" t="s">
        <v>86</v>
      </c>
      <c r="AY252" s="23" t="s">
        <v>168</v>
      </c>
      <c r="BE252" s="202">
        <f>IF(N252="základní",J252,0)</f>
        <v>0</v>
      </c>
      <c r="BF252" s="202">
        <f>IF(N252="snížená",J252,0)</f>
        <v>0</v>
      </c>
      <c r="BG252" s="202">
        <f>IF(N252="zákl. přenesená",J252,0)</f>
        <v>0</v>
      </c>
      <c r="BH252" s="202">
        <f>IF(N252="sníž. přenesená",J252,0)</f>
        <v>0</v>
      </c>
      <c r="BI252" s="202">
        <f>IF(N252="nulová",J252,0)</f>
        <v>0</v>
      </c>
      <c r="BJ252" s="23" t="s">
        <v>24</v>
      </c>
      <c r="BK252" s="202">
        <f>ROUND(I252*H252,2)</f>
        <v>0</v>
      </c>
      <c r="BL252" s="23" t="s">
        <v>175</v>
      </c>
      <c r="BM252" s="23" t="s">
        <v>397</v>
      </c>
    </row>
    <row r="253" spans="2:51" s="11" customFormat="1" ht="13.5">
      <c r="B253" s="206"/>
      <c r="C253" s="207"/>
      <c r="D253" s="203" t="s">
        <v>179</v>
      </c>
      <c r="E253" s="208" t="s">
        <v>22</v>
      </c>
      <c r="F253" s="209" t="s">
        <v>232</v>
      </c>
      <c r="G253" s="207"/>
      <c r="H253" s="210">
        <v>11</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51" s="12" customFormat="1" ht="13.5">
      <c r="B254" s="217"/>
      <c r="C254" s="218"/>
      <c r="D254" s="203" t="s">
        <v>179</v>
      </c>
      <c r="E254" s="219" t="s">
        <v>22</v>
      </c>
      <c r="F254" s="220" t="s">
        <v>181</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51" s="13" customFormat="1" ht="13.5">
      <c r="B255" s="227"/>
      <c r="C255" s="228"/>
      <c r="D255" s="203" t="s">
        <v>179</v>
      </c>
      <c r="E255" s="229" t="s">
        <v>22</v>
      </c>
      <c r="F255" s="230" t="s">
        <v>182</v>
      </c>
      <c r="G255" s="228"/>
      <c r="H255" s="231">
        <v>11</v>
      </c>
      <c r="I255" s="232"/>
      <c r="J255" s="228"/>
      <c r="K255" s="228"/>
      <c r="L255" s="233"/>
      <c r="M255" s="234"/>
      <c r="N255" s="235"/>
      <c r="O255" s="235"/>
      <c r="P255" s="235"/>
      <c r="Q255" s="235"/>
      <c r="R255" s="235"/>
      <c r="S255" s="235"/>
      <c r="T255" s="236"/>
      <c r="AT255" s="237" t="s">
        <v>179</v>
      </c>
      <c r="AU255" s="237" t="s">
        <v>86</v>
      </c>
      <c r="AV255" s="13" t="s">
        <v>175</v>
      </c>
      <c r="AW255" s="13" t="s">
        <v>41</v>
      </c>
      <c r="AX255" s="13" t="s">
        <v>24</v>
      </c>
      <c r="AY255" s="237" t="s">
        <v>168</v>
      </c>
    </row>
    <row r="256" spans="2:65" s="1" customFormat="1" ht="16.5" customHeight="1">
      <c r="B256" s="40"/>
      <c r="C256" s="238" t="s">
        <v>398</v>
      </c>
      <c r="D256" s="238" t="s">
        <v>270</v>
      </c>
      <c r="E256" s="239" t="s">
        <v>399</v>
      </c>
      <c r="F256" s="240" t="s">
        <v>400</v>
      </c>
      <c r="G256" s="241" t="s">
        <v>396</v>
      </c>
      <c r="H256" s="242">
        <v>11</v>
      </c>
      <c r="I256" s="243"/>
      <c r="J256" s="244">
        <f aca="true" t="shared" si="0" ref="J256:J263">ROUND(I256*H256,2)</f>
        <v>0</v>
      </c>
      <c r="K256" s="240" t="s">
        <v>174</v>
      </c>
      <c r="L256" s="245"/>
      <c r="M256" s="246" t="s">
        <v>22</v>
      </c>
      <c r="N256" s="247" t="s">
        <v>48</v>
      </c>
      <c r="O256" s="41"/>
      <c r="P256" s="200">
        <f aca="true" t="shared" si="1" ref="P256:P263">O256*H256</f>
        <v>0</v>
      </c>
      <c r="Q256" s="200">
        <v>0.072</v>
      </c>
      <c r="R256" s="200">
        <f aca="true" t="shared" si="2" ref="R256:R263">Q256*H256</f>
        <v>0.7919999999999999</v>
      </c>
      <c r="S256" s="200">
        <v>0</v>
      </c>
      <c r="T256" s="201">
        <f aca="true" t="shared" si="3" ref="T256:T263">S256*H256</f>
        <v>0</v>
      </c>
      <c r="AR256" s="23" t="s">
        <v>214</v>
      </c>
      <c r="AT256" s="23" t="s">
        <v>270</v>
      </c>
      <c r="AU256" s="23" t="s">
        <v>86</v>
      </c>
      <c r="AY256" s="23" t="s">
        <v>168</v>
      </c>
      <c r="BE256" s="202">
        <f aca="true" t="shared" si="4" ref="BE256:BE263">IF(N256="základní",J256,0)</f>
        <v>0</v>
      </c>
      <c r="BF256" s="202">
        <f aca="true" t="shared" si="5" ref="BF256:BF263">IF(N256="snížená",J256,0)</f>
        <v>0</v>
      </c>
      <c r="BG256" s="202">
        <f aca="true" t="shared" si="6" ref="BG256:BG263">IF(N256="zákl. přenesená",J256,0)</f>
        <v>0</v>
      </c>
      <c r="BH256" s="202">
        <f aca="true" t="shared" si="7" ref="BH256:BH263">IF(N256="sníž. přenesená",J256,0)</f>
        <v>0</v>
      </c>
      <c r="BI256" s="202">
        <f aca="true" t="shared" si="8" ref="BI256:BI263">IF(N256="nulová",J256,0)</f>
        <v>0</v>
      </c>
      <c r="BJ256" s="23" t="s">
        <v>24</v>
      </c>
      <c r="BK256" s="202">
        <f aca="true" t="shared" si="9" ref="BK256:BK263">ROUND(I256*H256,2)</f>
        <v>0</v>
      </c>
      <c r="BL256" s="23" t="s">
        <v>175</v>
      </c>
      <c r="BM256" s="23" t="s">
        <v>401</v>
      </c>
    </row>
    <row r="257" spans="2:65" s="1" customFormat="1" ht="16.5" customHeight="1">
      <c r="B257" s="40"/>
      <c r="C257" s="238" t="s">
        <v>402</v>
      </c>
      <c r="D257" s="238" t="s">
        <v>270</v>
      </c>
      <c r="E257" s="239" t="s">
        <v>403</v>
      </c>
      <c r="F257" s="240" t="s">
        <v>404</v>
      </c>
      <c r="G257" s="241" t="s">
        <v>396</v>
      </c>
      <c r="H257" s="242">
        <v>11</v>
      </c>
      <c r="I257" s="243"/>
      <c r="J257" s="244">
        <f t="shared" si="0"/>
        <v>0</v>
      </c>
      <c r="K257" s="240" t="s">
        <v>174</v>
      </c>
      <c r="L257" s="245"/>
      <c r="M257" s="246" t="s">
        <v>22</v>
      </c>
      <c r="N257" s="247" t="s">
        <v>48</v>
      </c>
      <c r="O257" s="41"/>
      <c r="P257" s="200">
        <f t="shared" si="1"/>
        <v>0</v>
      </c>
      <c r="Q257" s="200">
        <v>0.058</v>
      </c>
      <c r="R257" s="200">
        <f t="shared" si="2"/>
        <v>0.638</v>
      </c>
      <c r="S257" s="200">
        <v>0</v>
      </c>
      <c r="T257" s="201">
        <f t="shared" si="3"/>
        <v>0</v>
      </c>
      <c r="AR257" s="23" t="s">
        <v>214</v>
      </c>
      <c r="AT257" s="23" t="s">
        <v>270</v>
      </c>
      <c r="AU257" s="23" t="s">
        <v>86</v>
      </c>
      <c r="AY257" s="23" t="s">
        <v>168</v>
      </c>
      <c r="BE257" s="202">
        <f t="shared" si="4"/>
        <v>0</v>
      </c>
      <c r="BF257" s="202">
        <f t="shared" si="5"/>
        <v>0</v>
      </c>
      <c r="BG257" s="202">
        <f t="shared" si="6"/>
        <v>0</v>
      </c>
      <c r="BH257" s="202">
        <f t="shared" si="7"/>
        <v>0</v>
      </c>
      <c r="BI257" s="202">
        <f t="shared" si="8"/>
        <v>0</v>
      </c>
      <c r="BJ257" s="23" t="s">
        <v>24</v>
      </c>
      <c r="BK257" s="202">
        <f t="shared" si="9"/>
        <v>0</v>
      </c>
      <c r="BL257" s="23" t="s">
        <v>175</v>
      </c>
      <c r="BM257" s="23" t="s">
        <v>405</v>
      </c>
    </row>
    <row r="258" spans="2:65" s="1" customFormat="1" ht="16.5" customHeight="1">
      <c r="B258" s="40"/>
      <c r="C258" s="238" t="s">
        <v>406</v>
      </c>
      <c r="D258" s="238" t="s">
        <v>270</v>
      </c>
      <c r="E258" s="239" t="s">
        <v>407</v>
      </c>
      <c r="F258" s="240" t="s">
        <v>408</v>
      </c>
      <c r="G258" s="241" t="s">
        <v>396</v>
      </c>
      <c r="H258" s="242">
        <v>11</v>
      </c>
      <c r="I258" s="243"/>
      <c r="J258" s="244">
        <f t="shared" si="0"/>
        <v>0</v>
      </c>
      <c r="K258" s="240" t="s">
        <v>174</v>
      </c>
      <c r="L258" s="245"/>
      <c r="M258" s="246" t="s">
        <v>22</v>
      </c>
      <c r="N258" s="247" t="s">
        <v>48</v>
      </c>
      <c r="O258" s="41"/>
      <c r="P258" s="200">
        <f t="shared" si="1"/>
        <v>0</v>
      </c>
      <c r="Q258" s="200">
        <v>0.057</v>
      </c>
      <c r="R258" s="200">
        <f t="shared" si="2"/>
        <v>0.627</v>
      </c>
      <c r="S258" s="200">
        <v>0</v>
      </c>
      <c r="T258" s="201">
        <f t="shared" si="3"/>
        <v>0</v>
      </c>
      <c r="AR258" s="23" t="s">
        <v>214</v>
      </c>
      <c r="AT258" s="23" t="s">
        <v>270</v>
      </c>
      <c r="AU258" s="23" t="s">
        <v>86</v>
      </c>
      <c r="AY258" s="23" t="s">
        <v>168</v>
      </c>
      <c r="BE258" s="202">
        <f t="shared" si="4"/>
        <v>0</v>
      </c>
      <c r="BF258" s="202">
        <f t="shared" si="5"/>
        <v>0</v>
      </c>
      <c r="BG258" s="202">
        <f t="shared" si="6"/>
        <v>0</v>
      </c>
      <c r="BH258" s="202">
        <f t="shared" si="7"/>
        <v>0</v>
      </c>
      <c r="BI258" s="202">
        <f t="shared" si="8"/>
        <v>0</v>
      </c>
      <c r="BJ258" s="23" t="s">
        <v>24</v>
      </c>
      <c r="BK258" s="202">
        <f t="shared" si="9"/>
        <v>0</v>
      </c>
      <c r="BL258" s="23" t="s">
        <v>175</v>
      </c>
      <c r="BM258" s="23" t="s">
        <v>409</v>
      </c>
    </row>
    <row r="259" spans="2:65" s="1" customFormat="1" ht="16.5" customHeight="1">
      <c r="B259" s="40"/>
      <c r="C259" s="238" t="s">
        <v>410</v>
      </c>
      <c r="D259" s="238" t="s">
        <v>270</v>
      </c>
      <c r="E259" s="239" t="s">
        <v>411</v>
      </c>
      <c r="F259" s="240" t="s">
        <v>412</v>
      </c>
      <c r="G259" s="241" t="s">
        <v>396</v>
      </c>
      <c r="H259" s="242">
        <v>11</v>
      </c>
      <c r="I259" s="243"/>
      <c r="J259" s="244">
        <f t="shared" si="0"/>
        <v>0</v>
      </c>
      <c r="K259" s="240" t="s">
        <v>174</v>
      </c>
      <c r="L259" s="245"/>
      <c r="M259" s="246" t="s">
        <v>22</v>
      </c>
      <c r="N259" s="247" t="s">
        <v>48</v>
      </c>
      <c r="O259" s="41"/>
      <c r="P259" s="200">
        <f t="shared" si="1"/>
        <v>0</v>
      </c>
      <c r="Q259" s="200">
        <v>0.027</v>
      </c>
      <c r="R259" s="200">
        <f t="shared" si="2"/>
        <v>0.297</v>
      </c>
      <c r="S259" s="200">
        <v>0</v>
      </c>
      <c r="T259" s="201">
        <f t="shared" si="3"/>
        <v>0</v>
      </c>
      <c r="AR259" s="23" t="s">
        <v>214</v>
      </c>
      <c r="AT259" s="23" t="s">
        <v>270</v>
      </c>
      <c r="AU259" s="23" t="s">
        <v>86</v>
      </c>
      <c r="AY259" s="23" t="s">
        <v>168</v>
      </c>
      <c r="BE259" s="202">
        <f t="shared" si="4"/>
        <v>0</v>
      </c>
      <c r="BF259" s="202">
        <f t="shared" si="5"/>
        <v>0</v>
      </c>
      <c r="BG259" s="202">
        <f t="shared" si="6"/>
        <v>0</v>
      </c>
      <c r="BH259" s="202">
        <f t="shared" si="7"/>
        <v>0</v>
      </c>
      <c r="BI259" s="202">
        <f t="shared" si="8"/>
        <v>0</v>
      </c>
      <c r="BJ259" s="23" t="s">
        <v>24</v>
      </c>
      <c r="BK259" s="202">
        <f t="shared" si="9"/>
        <v>0</v>
      </c>
      <c r="BL259" s="23" t="s">
        <v>175</v>
      </c>
      <c r="BM259" s="23" t="s">
        <v>413</v>
      </c>
    </row>
    <row r="260" spans="2:65" s="1" customFormat="1" ht="16.5" customHeight="1">
      <c r="B260" s="40"/>
      <c r="C260" s="238" t="s">
        <v>414</v>
      </c>
      <c r="D260" s="238" t="s">
        <v>270</v>
      </c>
      <c r="E260" s="239" t="s">
        <v>415</v>
      </c>
      <c r="F260" s="240" t="s">
        <v>416</v>
      </c>
      <c r="G260" s="241" t="s">
        <v>396</v>
      </c>
      <c r="H260" s="242">
        <v>11</v>
      </c>
      <c r="I260" s="243"/>
      <c r="J260" s="244">
        <f t="shared" si="0"/>
        <v>0</v>
      </c>
      <c r="K260" s="240" t="s">
        <v>174</v>
      </c>
      <c r="L260" s="245"/>
      <c r="M260" s="246" t="s">
        <v>22</v>
      </c>
      <c r="N260" s="247" t="s">
        <v>48</v>
      </c>
      <c r="O260" s="41"/>
      <c r="P260" s="200">
        <f t="shared" si="1"/>
        <v>0</v>
      </c>
      <c r="Q260" s="200">
        <v>0.061</v>
      </c>
      <c r="R260" s="200">
        <f t="shared" si="2"/>
        <v>0.671</v>
      </c>
      <c r="S260" s="200">
        <v>0</v>
      </c>
      <c r="T260" s="201">
        <f t="shared" si="3"/>
        <v>0</v>
      </c>
      <c r="AR260" s="23" t="s">
        <v>214</v>
      </c>
      <c r="AT260" s="23" t="s">
        <v>270</v>
      </c>
      <c r="AU260" s="23" t="s">
        <v>86</v>
      </c>
      <c r="AY260" s="23" t="s">
        <v>168</v>
      </c>
      <c r="BE260" s="202">
        <f t="shared" si="4"/>
        <v>0</v>
      </c>
      <c r="BF260" s="202">
        <f t="shared" si="5"/>
        <v>0</v>
      </c>
      <c r="BG260" s="202">
        <f t="shared" si="6"/>
        <v>0</v>
      </c>
      <c r="BH260" s="202">
        <f t="shared" si="7"/>
        <v>0</v>
      </c>
      <c r="BI260" s="202">
        <f t="shared" si="8"/>
        <v>0</v>
      </c>
      <c r="BJ260" s="23" t="s">
        <v>24</v>
      </c>
      <c r="BK260" s="202">
        <f t="shared" si="9"/>
        <v>0</v>
      </c>
      <c r="BL260" s="23" t="s">
        <v>175</v>
      </c>
      <c r="BM260" s="23" t="s">
        <v>417</v>
      </c>
    </row>
    <row r="261" spans="2:65" s="1" customFormat="1" ht="25.5" customHeight="1">
      <c r="B261" s="40"/>
      <c r="C261" s="191" t="s">
        <v>418</v>
      </c>
      <c r="D261" s="191" t="s">
        <v>170</v>
      </c>
      <c r="E261" s="192" t="s">
        <v>419</v>
      </c>
      <c r="F261" s="193" t="s">
        <v>420</v>
      </c>
      <c r="G261" s="194" t="s">
        <v>396</v>
      </c>
      <c r="H261" s="195">
        <v>11</v>
      </c>
      <c r="I261" s="196"/>
      <c r="J261" s="197">
        <f t="shared" si="0"/>
        <v>0</v>
      </c>
      <c r="K261" s="193" t="s">
        <v>174</v>
      </c>
      <c r="L261" s="60"/>
      <c r="M261" s="198" t="s">
        <v>22</v>
      </c>
      <c r="N261" s="199" t="s">
        <v>48</v>
      </c>
      <c r="O261" s="41"/>
      <c r="P261" s="200">
        <f t="shared" si="1"/>
        <v>0</v>
      </c>
      <c r="Q261" s="200">
        <v>0.00936</v>
      </c>
      <c r="R261" s="200">
        <f t="shared" si="2"/>
        <v>0.10296</v>
      </c>
      <c r="S261" s="200">
        <v>0</v>
      </c>
      <c r="T261" s="201">
        <f t="shared" si="3"/>
        <v>0</v>
      </c>
      <c r="AR261" s="23" t="s">
        <v>175</v>
      </c>
      <c r="AT261" s="23" t="s">
        <v>170</v>
      </c>
      <c r="AU261" s="23" t="s">
        <v>86</v>
      </c>
      <c r="AY261" s="23" t="s">
        <v>168</v>
      </c>
      <c r="BE261" s="202">
        <f t="shared" si="4"/>
        <v>0</v>
      </c>
      <c r="BF261" s="202">
        <f t="shared" si="5"/>
        <v>0</v>
      </c>
      <c r="BG261" s="202">
        <f t="shared" si="6"/>
        <v>0</v>
      </c>
      <c r="BH261" s="202">
        <f t="shared" si="7"/>
        <v>0</v>
      </c>
      <c r="BI261" s="202">
        <f t="shared" si="8"/>
        <v>0</v>
      </c>
      <c r="BJ261" s="23" t="s">
        <v>24</v>
      </c>
      <c r="BK261" s="202">
        <f t="shared" si="9"/>
        <v>0</v>
      </c>
      <c r="BL261" s="23" t="s">
        <v>175</v>
      </c>
      <c r="BM261" s="23" t="s">
        <v>421</v>
      </c>
    </row>
    <row r="262" spans="2:65" s="1" customFormat="1" ht="16.5" customHeight="1">
      <c r="B262" s="40"/>
      <c r="C262" s="238" t="s">
        <v>362</v>
      </c>
      <c r="D262" s="238" t="s">
        <v>270</v>
      </c>
      <c r="E262" s="239" t="s">
        <v>422</v>
      </c>
      <c r="F262" s="240" t="s">
        <v>423</v>
      </c>
      <c r="G262" s="241" t="s">
        <v>396</v>
      </c>
      <c r="H262" s="242">
        <v>11</v>
      </c>
      <c r="I262" s="243"/>
      <c r="J262" s="244">
        <f t="shared" si="0"/>
        <v>0</v>
      </c>
      <c r="K262" s="240" t="s">
        <v>174</v>
      </c>
      <c r="L262" s="245"/>
      <c r="M262" s="246" t="s">
        <v>22</v>
      </c>
      <c r="N262" s="247" t="s">
        <v>48</v>
      </c>
      <c r="O262" s="41"/>
      <c r="P262" s="200">
        <f t="shared" si="1"/>
        <v>0</v>
      </c>
      <c r="Q262" s="200">
        <v>0.043</v>
      </c>
      <c r="R262" s="200">
        <f t="shared" si="2"/>
        <v>0.473</v>
      </c>
      <c r="S262" s="200">
        <v>0</v>
      </c>
      <c r="T262" s="201">
        <f t="shared" si="3"/>
        <v>0</v>
      </c>
      <c r="AR262" s="23" t="s">
        <v>214</v>
      </c>
      <c r="AT262" s="23" t="s">
        <v>270</v>
      </c>
      <c r="AU262" s="23" t="s">
        <v>86</v>
      </c>
      <c r="AY262" s="23" t="s">
        <v>168</v>
      </c>
      <c r="BE262" s="202">
        <f t="shared" si="4"/>
        <v>0</v>
      </c>
      <c r="BF262" s="202">
        <f t="shared" si="5"/>
        <v>0</v>
      </c>
      <c r="BG262" s="202">
        <f t="shared" si="6"/>
        <v>0</v>
      </c>
      <c r="BH262" s="202">
        <f t="shared" si="7"/>
        <v>0</v>
      </c>
      <c r="BI262" s="202">
        <f t="shared" si="8"/>
        <v>0</v>
      </c>
      <c r="BJ262" s="23" t="s">
        <v>24</v>
      </c>
      <c r="BK262" s="202">
        <f t="shared" si="9"/>
        <v>0</v>
      </c>
      <c r="BL262" s="23" t="s">
        <v>175</v>
      </c>
      <c r="BM262" s="23" t="s">
        <v>424</v>
      </c>
    </row>
    <row r="263" spans="2:65" s="1" customFormat="1" ht="16.5" customHeight="1">
      <c r="B263" s="40"/>
      <c r="C263" s="238" t="s">
        <v>425</v>
      </c>
      <c r="D263" s="238" t="s">
        <v>270</v>
      </c>
      <c r="E263" s="239" t="s">
        <v>426</v>
      </c>
      <c r="F263" s="240" t="s">
        <v>427</v>
      </c>
      <c r="G263" s="241" t="s">
        <v>396</v>
      </c>
      <c r="H263" s="242">
        <v>11</v>
      </c>
      <c r="I263" s="243"/>
      <c r="J263" s="244">
        <f t="shared" si="0"/>
        <v>0</v>
      </c>
      <c r="K263" s="240" t="s">
        <v>174</v>
      </c>
      <c r="L263" s="245"/>
      <c r="M263" s="246" t="s">
        <v>22</v>
      </c>
      <c r="N263" s="247" t="s">
        <v>48</v>
      </c>
      <c r="O263" s="41"/>
      <c r="P263" s="200">
        <f t="shared" si="1"/>
        <v>0</v>
      </c>
      <c r="Q263" s="200">
        <v>0.006</v>
      </c>
      <c r="R263" s="200">
        <f t="shared" si="2"/>
        <v>0.066</v>
      </c>
      <c r="S263" s="200">
        <v>0</v>
      </c>
      <c r="T263" s="201">
        <f t="shared" si="3"/>
        <v>0</v>
      </c>
      <c r="AR263" s="23" t="s">
        <v>214</v>
      </c>
      <c r="AT263" s="23" t="s">
        <v>270</v>
      </c>
      <c r="AU263" s="23" t="s">
        <v>86</v>
      </c>
      <c r="AY263" s="23" t="s">
        <v>168</v>
      </c>
      <c r="BE263" s="202">
        <f t="shared" si="4"/>
        <v>0</v>
      </c>
      <c r="BF263" s="202">
        <f t="shared" si="5"/>
        <v>0</v>
      </c>
      <c r="BG263" s="202">
        <f t="shared" si="6"/>
        <v>0</v>
      </c>
      <c r="BH263" s="202">
        <f t="shared" si="7"/>
        <v>0</v>
      </c>
      <c r="BI263" s="202">
        <f t="shared" si="8"/>
        <v>0</v>
      </c>
      <c r="BJ263" s="23" t="s">
        <v>24</v>
      </c>
      <c r="BK263" s="202">
        <f t="shared" si="9"/>
        <v>0</v>
      </c>
      <c r="BL263" s="23" t="s">
        <v>175</v>
      </c>
      <c r="BM263" s="23" t="s">
        <v>428</v>
      </c>
    </row>
    <row r="264" spans="2:63" s="10" customFormat="1" ht="29.85" customHeight="1">
      <c r="B264" s="175"/>
      <c r="C264" s="176"/>
      <c r="D264" s="177" t="s">
        <v>76</v>
      </c>
      <c r="E264" s="189" t="s">
        <v>220</v>
      </c>
      <c r="F264" s="189" t="s">
        <v>429</v>
      </c>
      <c r="G264" s="176"/>
      <c r="H264" s="176"/>
      <c r="I264" s="179"/>
      <c r="J264" s="190">
        <f>BK264</f>
        <v>0</v>
      </c>
      <c r="K264" s="176"/>
      <c r="L264" s="181"/>
      <c r="M264" s="182"/>
      <c r="N264" s="183"/>
      <c r="O264" s="183"/>
      <c r="P264" s="184">
        <f>SUM(P265:P329)</f>
        <v>0</v>
      </c>
      <c r="Q264" s="183"/>
      <c r="R264" s="184">
        <f>SUM(R265:R329)</f>
        <v>301.48796519999996</v>
      </c>
      <c r="S264" s="183"/>
      <c r="T264" s="185">
        <f>SUM(T265:T329)</f>
        <v>81.215</v>
      </c>
      <c r="AR264" s="186" t="s">
        <v>24</v>
      </c>
      <c r="AT264" s="187" t="s">
        <v>76</v>
      </c>
      <c r="AU264" s="187" t="s">
        <v>24</v>
      </c>
      <c r="AY264" s="186" t="s">
        <v>168</v>
      </c>
      <c r="BK264" s="188">
        <f>SUM(BK265:BK329)</f>
        <v>0</v>
      </c>
    </row>
    <row r="265" spans="2:65" s="1" customFormat="1" ht="16.5" customHeight="1">
      <c r="B265" s="40"/>
      <c r="C265" s="191" t="s">
        <v>430</v>
      </c>
      <c r="D265" s="191" t="s">
        <v>170</v>
      </c>
      <c r="E265" s="192" t="s">
        <v>431</v>
      </c>
      <c r="F265" s="193" t="s">
        <v>432</v>
      </c>
      <c r="G265" s="194" t="s">
        <v>294</v>
      </c>
      <c r="H265" s="195">
        <v>92.5</v>
      </c>
      <c r="I265" s="196"/>
      <c r="J265" s="197">
        <f>ROUND(I265*H265,2)</f>
        <v>0</v>
      </c>
      <c r="K265" s="193" t="s">
        <v>174</v>
      </c>
      <c r="L265" s="60"/>
      <c r="M265" s="198" t="s">
        <v>22</v>
      </c>
      <c r="N265" s="199" t="s">
        <v>48</v>
      </c>
      <c r="O265" s="41"/>
      <c r="P265" s="200">
        <f>O265*H265</f>
        <v>0</v>
      </c>
      <c r="Q265" s="200">
        <v>0</v>
      </c>
      <c r="R265" s="200">
        <f>Q265*H265</f>
        <v>0</v>
      </c>
      <c r="S265" s="200">
        <v>0.878</v>
      </c>
      <c r="T265" s="201">
        <f>S265*H265</f>
        <v>81.215</v>
      </c>
      <c r="AR265" s="23" t="s">
        <v>175</v>
      </c>
      <c r="AT265" s="23" t="s">
        <v>170</v>
      </c>
      <c r="AU265" s="23" t="s">
        <v>86</v>
      </c>
      <c r="AY265" s="23" t="s">
        <v>168</v>
      </c>
      <c r="BE265" s="202">
        <f>IF(N265="základní",J265,0)</f>
        <v>0</v>
      </c>
      <c r="BF265" s="202">
        <f>IF(N265="snížená",J265,0)</f>
        <v>0</v>
      </c>
      <c r="BG265" s="202">
        <f>IF(N265="zákl. přenesená",J265,0)</f>
        <v>0</v>
      </c>
      <c r="BH265" s="202">
        <f>IF(N265="sníž. přenesená",J265,0)</f>
        <v>0</v>
      </c>
      <c r="BI265" s="202">
        <f>IF(N265="nulová",J265,0)</f>
        <v>0</v>
      </c>
      <c r="BJ265" s="23" t="s">
        <v>24</v>
      </c>
      <c r="BK265" s="202">
        <f>ROUND(I265*H265,2)</f>
        <v>0</v>
      </c>
      <c r="BL265" s="23" t="s">
        <v>175</v>
      </c>
      <c r="BM265" s="23" t="s">
        <v>433</v>
      </c>
    </row>
    <row r="266" spans="2:51" s="11" customFormat="1" ht="13.5">
      <c r="B266" s="206"/>
      <c r="C266" s="207"/>
      <c r="D266" s="203" t="s">
        <v>179</v>
      </c>
      <c r="E266" s="208" t="s">
        <v>22</v>
      </c>
      <c r="F266" s="209" t="s">
        <v>434</v>
      </c>
      <c r="G266" s="207"/>
      <c r="H266" s="210">
        <v>92.5</v>
      </c>
      <c r="I266" s="211"/>
      <c r="J266" s="207"/>
      <c r="K266" s="207"/>
      <c r="L266" s="212"/>
      <c r="M266" s="213"/>
      <c r="N266" s="214"/>
      <c r="O266" s="214"/>
      <c r="P266" s="214"/>
      <c r="Q266" s="214"/>
      <c r="R266" s="214"/>
      <c r="S266" s="214"/>
      <c r="T266" s="215"/>
      <c r="AT266" s="216" t="s">
        <v>179</v>
      </c>
      <c r="AU266" s="216" t="s">
        <v>86</v>
      </c>
      <c r="AV266" s="11" t="s">
        <v>86</v>
      </c>
      <c r="AW266" s="11" t="s">
        <v>41</v>
      </c>
      <c r="AX266" s="11" t="s">
        <v>77</v>
      </c>
      <c r="AY266" s="216" t="s">
        <v>168</v>
      </c>
    </row>
    <row r="267" spans="2:51" s="12" customFormat="1" ht="13.5">
      <c r="B267" s="217"/>
      <c r="C267" s="218"/>
      <c r="D267" s="203" t="s">
        <v>179</v>
      </c>
      <c r="E267" s="219" t="s">
        <v>22</v>
      </c>
      <c r="F267" s="220" t="s">
        <v>181</v>
      </c>
      <c r="G267" s="218"/>
      <c r="H267" s="219" t="s">
        <v>22</v>
      </c>
      <c r="I267" s="221"/>
      <c r="J267" s="218"/>
      <c r="K267" s="218"/>
      <c r="L267" s="222"/>
      <c r="M267" s="223"/>
      <c r="N267" s="224"/>
      <c r="O267" s="224"/>
      <c r="P267" s="224"/>
      <c r="Q267" s="224"/>
      <c r="R267" s="224"/>
      <c r="S267" s="224"/>
      <c r="T267" s="225"/>
      <c r="AT267" s="226" t="s">
        <v>179</v>
      </c>
      <c r="AU267" s="226" t="s">
        <v>86</v>
      </c>
      <c r="AV267" s="12" t="s">
        <v>24</v>
      </c>
      <c r="AW267" s="12" t="s">
        <v>41</v>
      </c>
      <c r="AX267" s="12" t="s">
        <v>77</v>
      </c>
      <c r="AY267" s="226" t="s">
        <v>168</v>
      </c>
    </row>
    <row r="268" spans="2:51" s="13" customFormat="1" ht="13.5">
      <c r="B268" s="227"/>
      <c r="C268" s="228"/>
      <c r="D268" s="203" t="s">
        <v>179</v>
      </c>
      <c r="E268" s="229" t="s">
        <v>22</v>
      </c>
      <c r="F268" s="230" t="s">
        <v>182</v>
      </c>
      <c r="G268" s="228"/>
      <c r="H268" s="231">
        <v>92.5</v>
      </c>
      <c r="I268" s="232"/>
      <c r="J268" s="228"/>
      <c r="K268" s="228"/>
      <c r="L268" s="233"/>
      <c r="M268" s="234"/>
      <c r="N268" s="235"/>
      <c r="O268" s="235"/>
      <c r="P268" s="235"/>
      <c r="Q268" s="235"/>
      <c r="R268" s="235"/>
      <c r="S268" s="235"/>
      <c r="T268" s="236"/>
      <c r="AT268" s="237" t="s">
        <v>179</v>
      </c>
      <c r="AU268" s="237" t="s">
        <v>86</v>
      </c>
      <c r="AV268" s="13" t="s">
        <v>175</v>
      </c>
      <c r="AW268" s="13" t="s">
        <v>41</v>
      </c>
      <c r="AX268" s="13" t="s">
        <v>24</v>
      </c>
      <c r="AY268" s="237" t="s">
        <v>168</v>
      </c>
    </row>
    <row r="269" spans="2:65" s="1" customFormat="1" ht="25.5" customHeight="1">
      <c r="B269" s="40"/>
      <c r="C269" s="191" t="s">
        <v>435</v>
      </c>
      <c r="D269" s="191" t="s">
        <v>170</v>
      </c>
      <c r="E269" s="192" t="s">
        <v>436</v>
      </c>
      <c r="F269" s="193" t="s">
        <v>437</v>
      </c>
      <c r="G269" s="194" t="s">
        <v>396</v>
      </c>
      <c r="H269" s="195">
        <v>2</v>
      </c>
      <c r="I269" s="196"/>
      <c r="J269" s="197">
        <f>ROUND(I269*H269,2)</f>
        <v>0</v>
      </c>
      <c r="K269" s="193" t="s">
        <v>174</v>
      </c>
      <c r="L269" s="60"/>
      <c r="M269" s="198" t="s">
        <v>22</v>
      </c>
      <c r="N269" s="199" t="s">
        <v>48</v>
      </c>
      <c r="O269" s="41"/>
      <c r="P269" s="200">
        <f>O269*H269</f>
        <v>0</v>
      </c>
      <c r="Q269" s="200">
        <v>0.0007</v>
      </c>
      <c r="R269" s="200">
        <f>Q269*H269</f>
        <v>0.0014</v>
      </c>
      <c r="S269" s="200">
        <v>0</v>
      </c>
      <c r="T269" s="201">
        <f>S269*H269</f>
        <v>0</v>
      </c>
      <c r="AR269" s="23" t="s">
        <v>175</v>
      </c>
      <c r="AT269" s="23" t="s">
        <v>170</v>
      </c>
      <c r="AU269" s="23" t="s">
        <v>86</v>
      </c>
      <c r="AY269" s="23" t="s">
        <v>168</v>
      </c>
      <c r="BE269" s="202">
        <f>IF(N269="základní",J269,0)</f>
        <v>0</v>
      </c>
      <c r="BF269" s="202">
        <f>IF(N269="snížená",J269,0)</f>
        <v>0</v>
      </c>
      <c r="BG269" s="202">
        <f>IF(N269="zákl. přenesená",J269,0)</f>
        <v>0</v>
      </c>
      <c r="BH269" s="202">
        <f>IF(N269="sníž. přenesená",J269,0)</f>
        <v>0</v>
      </c>
      <c r="BI269" s="202">
        <f>IF(N269="nulová",J269,0)</f>
        <v>0</v>
      </c>
      <c r="BJ269" s="23" t="s">
        <v>24</v>
      </c>
      <c r="BK269" s="202">
        <f>ROUND(I269*H269,2)</f>
        <v>0</v>
      </c>
      <c r="BL269" s="23" t="s">
        <v>175</v>
      </c>
      <c r="BM269" s="23" t="s">
        <v>438</v>
      </c>
    </row>
    <row r="270" spans="2:51" s="11" customFormat="1" ht="13.5">
      <c r="B270" s="206"/>
      <c r="C270" s="207"/>
      <c r="D270" s="203" t="s">
        <v>179</v>
      </c>
      <c r="E270" s="208" t="s">
        <v>22</v>
      </c>
      <c r="F270" s="209" t="s">
        <v>86</v>
      </c>
      <c r="G270" s="207"/>
      <c r="H270" s="210">
        <v>2</v>
      </c>
      <c r="I270" s="211"/>
      <c r="J270" s="207"/>
      <c r="K270" s="207"/>
      <c r="L270" s="212"/>
      <c r="M270" s="213"/>
      <c r="N270" s="214"/>
      <c r="O270" s="214"/>
      <c r="P270" s="214"/>
      <c r="Q270" s="214"/>
      <c r="R270" s="214"/>
      <c r="S270" s="214"/>
      <c r="T270" s="215"/>
      <c r="AT270" s="216" t="s">
        <v>179</v>
      </c>
      <c r="AU270" s="216" t="s">
        <v>86</v>
      </c>
      <c r="AV270" s="11" t="s">
        <v>86</v>
      </c>
      <c r="AW270" s="11" t="s">
        <v>41</v>
      </c>
      <c r="AX270" s="11" t="s">
        <v>77</v>
      </c>
      <c r="AY270" s="216" t="s">
        <v>168</v>
      </c>
    </row>
    <row r="271" spans="2:51" s="12" customFormat="1" ht="13.5">
      <c r="B271" s="217"/>
      <c r="C271" s="218"/>
      <c r="D271" s="203" t="s">
        <v>179</v>
      </c>
      <c r="E271" s="219" t="s">
        <v>22</v>
      </c>
      <c r="F271" s="220" t="s">
        <v>181</v>
      </c>
      <c r="G271" s="218"/>
      <c r="H271" s="219" t="s">
        <v>22</v>
      </c>
      <c r="I271" s="221"/>
      <c r="J271" s="218"/>
      <c r="K271" s="218"/>
      <c r="L271" s="222"/>
      <c r="M271" s="223"/>
      <c r="N271" s="224"/>
      <c r="O271" s="224"/>
      <c r="P271" s="224"/>
      <c r="Q271" s="224"/>
      <c r="R271" s="224"/>
      <c r="S271" s="224"/>
      <c r="T271" s="225"/>
      <c r="AT271" s="226" t="s">
        <v>179</v>
      </c>
      <c r="AU271" s="226" t="s">
        <v>86</v>
      </c>
      <c r="AV271" s="12" t="s">
        <v>24</v>
      </c>
      <c r="AW271" s="12" t="s">
        <v>41</v>
      </c>
      <c r="AX271" s="12" t="s">
        <v>77</v>
      </c>
      <c r="AY271" s="226" t="s">
        <v>168</v>
      </c>
    </row>
    <row r="272" spans="2:51" s="13" customFormat="1" ht="13.5">
      <c r="B272" s="227"/>
      <c r="C272" s="228"/>
      <c r="D272" s="203" t="s">
        <v>179</v>
      </c>
      <c r="E272" s="229" t="s">
        <v>22</v>
      </c>
      <c r="F272" s="230" t="s">
        <v>182</v>
      </c>
      <c r="G272" s="228"/>
      <c r="H272" s="231">
        <v>2</v>
      </c>
      <c r="I272" s="232"/>
      <c r="J272" s="228"/>
      <c r="K272" s="228"/>
      <c r="L272" s="233"/>
      <c r="M272" s="234"/>
      <c r="N272" s="235"/>
      <c r="O272" s="235"/>
      <c r="P272" s="235"/>
      <c r="Q272" s="235"/>
      <c r="R272" s="235"/>
      <c r="S272" s="235"/>
      <c r="T272" s="236"/>
      <c r="AT272" s="237" t="s">
        <v>179</v>
      </c>
      <c r="AU272" s="237" t="s">
        <v>86</v>
      </c>
      <c r="AV272" s="13" t="s">
        <v>175</v>
      </c>
      <c r="AW272" s="13" t="s">
        <v>41</v>
      </c>
      <c r="AX272" s="13" t="s">
        <v>24</v>
      </c>
      <c r="AY272" s="237" t="s">
        <v>168</v>
      </c>
    </row>
    <row r="273" spans="2:65" s="1" customFormat="1" ht="16.5" customHeight="1">
      <c r="B273" s="40"/>
      <c r="C273" s="238" t="s">
        <v>439</v>
      </c>
      <c r="D273" s="238" t="s">
        <v>270</v>
      </c>
      <c r="E273" s="239" t="s">
        <v>440</v>
      </c>
      <c r="F273" s="240" t="s">
        <v>441</v>
      </c>
      <c r="G273" s="241" t="s">
        <v>396</v>
      </c>
      <c r="H273" s="242">
        <v>1</v>
      </c>
      <c r="I273" s="243"/>
      <c r="J273" s="244">
        <f>ROUND(I273*H273,2)</f>
        <v>0</v>
      </c>
      <c r="K273" s="240" t="s">
        <v>22</v>
      </c>
      <c r="L273" s="245"/>
      <c r="M273" s="246" t="s">
        <v>22</v>
      </c>
      <c r="N273" s="247" t="s">
        <v>48</v>
      </c>
      <c r="O273" s="41"/>
      <c r="P273" s="200">
        <f>O273*H273</f>
        <v>0</v>
      </c>
      <c r="Q273" s="200">
        <v>0.003</v>
      </c>
      <c r="R273" s="200">
        <f>Q273*H273</f>
        <v>0.003</v>
      </c>
      <c r="S273" s="200">
        <v>0</v>
      </c>
      <c r="T273" s="201">
        <f>S273*H273</f>
        <v>0</v>
      </c>
      <c r="AR273" s="23" t="s">
        <v>214</v>
      </c>
      <c r="AT273" s="23" t="s">
        <v>270</v>
      </c>
      <c r="AU273" s="23" t="s">
        <v>86</v>
      </c>
      <c r="AY273" s="23" t="s">
        <v>168</v>
      </c>
      <c r="BE273" s="202">
        <f>IF(N273="základní",J273,0)</f>
        <v>0</v>
      </c>
      <c r="BF273" s="202">
        <f>IF(N273="snížená",J273,0)</f>
        <v>0</v>
      </c>
      <c r="BG273" s="202">
        <f>IF(N273="zákl. přenesená",J273,0)</f>
        <v>0</v>
      </c>
      <c r="BH273" s="202">
        <f>IF(N273="sníž. přenesená",J273,0)</f>
        <v>0</v>
      </c>
      <c r="BI273" s="202">
        <f>IF(N273="nulová",J273,0)</f>
        <v>0</v>
      </c>
      <c r="BJ273" s="23" t="s">
        <v>24</v>
      </c>
      <c r="BK273" s="202">
        <f>ROUND(I273*H273,2)</f>
        <v>0</v>
      </c>
      <c r="BL273" s="23" t="s">
        <v>175</v>
      </c>
      <c r="BM273" s="23" t="s">
        <v>442</v>
      </c>
    </row>
    <row r="274" spans="2:65" s="1" customFormat="1" ht="16.5" customHeight="1">
      <c r="B274" s="40"/>
      <c r="C274" s="238" t="s">
        <v>443</v>
      </c>
      <c r="D274" s="238" t="s">
        <v>270</v>
      </c>
      <c r="E274" s="239" t="s">
        <v>444</v>
      </c>
      <c r="F274" s="240" t="s">
        <v>445</v>
      </c>
      <c r="G274" s="241" t="s">
        <v>396</v>
      </c>
      <c r="H274" s="242">
        <v>1</v>
      </c>
      <c r="I274" s="243"/>
      <c r="J274" s="244">
        <f>ROUND(I274*H274,2)</f>
        <v>0</v>
      </c>
      <c r="K274" s="240" t="s">
        <v>22</v>
      </c>
      <c r="L274" s="245"/>
      <c r="M274" s="246" t="s">
        <v>22</v>
      </c>
      <c r="N274" s="247" t="s">
        <v>48</v>
      </c>
      <c r="O274" s="41"/>
      <c r="P274" s="200">
        <f>O274*H274</f>
        <v>0</v>
      </c>
      <c r="Q274" s="200">
        <v>0.003</v>
      </c>
      <c r="R274" s="200">
        <f>Q274*H274</f>
        <v>0.003</v>
      </c>
      <c r="S274" s="200">
        <v>0</v>
      </c>
      <c r="T274" s="201">
        <f>S274*H274</f>
        <v>0</v>
      </c>
      <c r="AR274" s="23" t="s">
        <v>214</v>
      </c>
      <c r="AT274" s="23" t="s">
        <v>270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446</v>
      </c>
    </row>
    <row r="275" spans="2:65" s="1" customFormat="1" ht="25.5" customHeight="1">
      <c r="B275" s="40"/>
      <c r="C275" s="191" t="s">
        <v>447</v>
      </c>
      <c r="D275" s="191" t="s">
        <v>170</v>
      </c>
      <c r="E275" s="192" t="s">
        <v>436</v>
      </c>
      <c r="F275" s="193" t="s">
        <v>437</v>
      </c>
      <c r="G275" s="194" t="s">
        <v>396</v>
      </c>
      <c r="H275" s="195">
        <v>2</v>
      </c>
      <c r="I275" s="196"/>
      <c r="J275" s="197">
        <f>ROUND(I275*H275,2)</f>
        <v>0</v>
      </c>
      <c r="K275" s="193" t="s">
        <v>174</v>
      </c>
      <c r="L275" s="60"/>
      <c r="M275" s="198" t="s">
        <v>22</v>
      </c>
      <c r="N275" s="199" t="s">
        <v>48</v>
      </c>
      <c r="O275" s="41"/>
      <c r="P275" s="200">
        <f>O275*H275</f>
        <v>0</v>
      </c>
      <c r="Q275" s="200">
        <v>0.0007</v>
      </c>
      <c r="R275" s="200">
        <f>Q275*H275</f>
        <v>0.0014</v>
      </c>
      <c r="S275" s="200">
        <v>0</v>
      </c>
      <c r="T275" s="201">
        <f>S275*H275</f>
        <v>0</v>
      </c>
      <c r="AR275" s="23" t="s">
        <v>175</v>
      </c>
      <c r="AT275" s="23" t="s">
        <v>170</v>
      </c>
      <c r="AU275" s="23" t="s">
        <v>86</v>
      </c>
      <c r="AY275" s="23" t="s">
        <v>168</v>
      </c>
      <c r="BE275" s="202">
        <f>IF(N275="základní",J275,0)</f>
        <v>0</v>
      </c>
      <c r="BF275" s="202">
        <f>IF(N275="snížená",J275,0)</f>
        <v>0</v>
      </c>
      <c r="BG275" s="202">
        <f>IF(N275="zákl. přenesená",J275,0)</f>
        <v>0</v>
      </c>
      <c r="BH275" s="202">
        <f>IF(N275="sníž. přenesená",J275,0)</f>
        <v>0</v>
      </c>
      <c r="BI275" s="202">
        <f>IF(N275="nulová",J275,0)</f>
        <v>0</v>
      </c>
      <c r="BJ275" s="23" t="s">
        <v>24</v>
      </c>
      <c r="BK275" s="202">
        <f>ROUND(I275*H275,2)</f>
        <v>0</v>
      </c>
      <c r="BL275" s="23" t="s">
        <v>175</v>
      </c>
      <c r="BM275" s="23" t="s">
        <v>448</v>
      </c>
    </row>
    <row r="276" spans="2:51" s="11" customFormat="1" ht="13.5">
      <c r="B276" s="206"/>
      <c r="C276" s="207"/>
      <c r="D276" s="203" t="s">
        <v>179</v>
      </c>
      <c r="E276" s="208" t="s">
        <v>22</v>
      </c>
      <c r="F276" s="209" t="s">
        <v>449</v>
      </c>
      <c r="G276" s="207"/>
      <c r="H276" s="210">
        <v>2</v>
      </c>
      <c r="I276" s="211"/>
      <c r="J276" s="207"/>
      <c r="K276" s="207"/>
      <c r="L276" s="212"/>
      <c r="M276" s="213"/>
      <c r="N276" s="214"/>
      <c r="O276" s="214"/>
      <c r="P276" s="214"/>
      <c r="Q276" s="214"/>
      <c r="R276" s="214"/>
      <c r="S276" s="214"/>
      <c r="T276" s="215"/>
      <c r="AT276" s="216" t="s">
        <v>179</v>
      </c>
      <c r="AU276" s="216" t="s">
        <v>86</v>
      </c>
      <c r="AV276" s="11" t="s">
        <v>86</v>
      </c>
      <c r="AW276" s="11" t="s">
        <v>41</v>
      </c>
      <c r="AX276" s="11" t="s">
        <v>77</v>
      </c>
      <c r="AY276" s="216" t="s">
        <v>168</v>
      </c>
    </row>
    <row r="277" spans="2:51" s="12" customFormat="1" ht="13.5">
      <c r="B277" s="217"/>
      <c r="C277" s="218"/>
      <c r="D277" s="203" t="s">
        <v>179</v>
      </c>
      <c r="E277" s="219" t="s">
        <v>22</v>
      </c>
      <c r="F277" s="220" t="s">
        <v>181</v>
      </c>
      <c r="G277" s="218"/>
      <c r="H277" s="219" t="s">
        <v>22</v>
      </c>
      <c r="I277" s="221"/>
      <c r="J277" s="218"/>
      <c r="K277" s="218"/>
      <c r="L277" s="222"/>
      <c r="M277" s="223"/>
      <c r="N277" s="224"/>
      <c r="O277" s="224"/>
      <c r="P277" s="224"/>
      <c r="Q277" s="224"/>
      <c r="R277" s="224"/>
      <c r="S277" s="224"/>
      <c r="T277" s="225"/>
      <c r="AT277" s="226" t="s">
        <v>179</v>
      </c>
      <c r="AU277" s="226" t="s">
        <v>86</v>
      </c>
      <c r="AV277" s="12" t="s">
        <v>24</v>
      </c>
      <c r="AW277" s="12" t="s">
        <v>41</v>
      </c>
      <c r="AX277" s="12" t="s">
        <v>77</v>
      </c>
      <c r="AY277" s="226" t="s">
        <v>168</v>
      </c>
    </row>
    <row r="278" spans="2:51" s="13" customFormat="1" ht="13.5">
      <c r="B278" s="227"/>
      <c r="C278" s="228"/>
      <c r="D278" s="203" t="s">
        <v>179</v>
      </c>
      <c r="E278" s="229" t="s">
        <v>22</v>
      </c>
      <c r="F278" s="230" t="s">
        <v>182</v>
      </c>
      <c r="G278" s="228"/>
      <c r="H278" s="231">
        <v>2</v>
      </c>
      <c r="I278" s="232"/>
      <c r="J278" s="228"/>
      <c r="K278" s="228"/>
      <c r="L278" s="233"/>
      <c r="M278" s="234"/>
      <c r="N278" s="235"/>
      <c r="O278" s="235"/>
      <c r="P278" s="235"/>
      <c r="Q278" s="235"/>
      <c r="R278" s="235"/>
      <c r="S278" s="235"/>
      <c r="T278" s="236"/>
      <c r="AT278" s="237" t="s">
        <v>179</v>
      </c>
      <c r="AU278" s="237" t="s">
        <v>86</v>
      </c>
      <c r="AV278" s="13" t="s">
        <v>175</v>
      </c>
      <c r="AW278" s="13" t="s">
        <v>41</v>
      </c>
      <c r="AX278" s="13" t="s">
        <v>24</v>
      </c>
      <c r="AY278" s="237" t="s">
        <v>168</v>
      </c>
    </row>
    <row r="279" spans="2:65" s="1" customFormat="1" ht="16.5" customHeight="1">
      <c r="B279" s="40"/>
      <c r="C279" s="238" t="s">
        <v>450</v>
      </c>
      <c r="D279" s="238" t="s">
        <v>270</v>
      </c>
      <c r="E279" s="239" t="s">
        <v>451</v>
      </c>
      <c r="F279" s="240" t="s">
        <v>452</v>
      </c>
      <c r="G279" s="241" t="s">
        <v>396</v>
      </c>
      <c r="H279" s="242">
        <v>2</v>
      </c>
      <c r="I279" s="243"/>
      <c r="J279" s="244">
        <f aca="true" t="shared" si="10" ref="J279:J285">ROUND(I279*H279,2)</f>
        <v>0</v>
      </c>
      <c r="K279" s="240" t="s">
        <v>174</v>
      </c>
      <c r="L279" s="245"/>
      <c r="M279" s="246" t="s">
        <v>22</v>
      </c>
      <c r="N279" s="247" t="s">
        <v>48</v>
      </c>
      <c r="O279" s="41"/>
      <c r="P279" s="200">
        <f aca="true" t="shared" si="11" ref="P279:P285">O279*H279</f>
        <v>0</v>
      </c>
      <c r="Q279" s="200">
        <v>0.0021</v>
      </c>
      <c r="R279" s="200">
        <f aca="true" t="shared" si="12" ref="R279:R285">Q279*H279</f>
        <v>0.0042</v>
      </c>
      <c r="S279" s="200">
        <v>0</v>
      </c>
      <c r="T279" s="201">
        <f aca="true" t="shared" si="13" ref="T279:T285">S279*H279</f>
        <v>0</v>
      </c>
      <c r="AR279" s="23" t="s">
        <v>214</v>
      </c>
      <c r="AT279" s="23" t="s">
        <v>270</v>
      </c>
      <c r="AU279" s="23" t="s">
        <v>86</v>
      </c>
      <c r="AY279" s="23" t="s">
        <v>168</v>
      </c>
      <c r="BE279" s="202">
        <f aca="true" t="shared" si="14" ref="BE279:BE285">IF(N279="základní",J279,0)</f>
        <v>0</v>
      </c>
      <c r="BF279" s="202">
        <f aca="true" t="shared" si="15" ref="BF279:BF285">IF(N279="snížená",J279,0)</f>
        <v>0</v>
      </c>
      <c r="BG279" s="202">
        <f aca="true" t="shared" si="16" ref="BG279:BG285">IF(N279="zákl. přenesená",J279,0)</f>
        <v>0</v>
      </c>
      <c r="BH279" s="202">
        <f aca="true" t="shared" si="17" ref="BH279:BH285">IF(N279="sníž. přenesená",J279,0)</f>
        <v>0</v>
      </c>
      <c r="BI279" s="202">
        <f aca="true" t="shared" si="18" ref="BI279:BI285">IF(N279="nulová",J279,0)</f>
        <v>0</v>
      </c>
      <c r="BJ279" s="23" t="s">
        <v>24</v>
      </c>
      <c r="BK279" s="202">
        <f aca="true" t="shared" si="19" ref="BK279:BK285">ROUND(I279*H279,2)</f>
        <v>0</v>
      </c>
      <c r="BL279" s="23" t="s">
        <v>175</v>
      </c>
      <c r="BM279" s="23" t="s">
        <v>453</v>
      </c>
    </row>
    <row r="280" spans="2:65" s="1" customFormat="1" ht="25.5" customHeight="1">
      <c r="B280" s="40"/>
      <c r="C280" s="191" t="s">
        <v>454</v>
      </c>
      <c r="D280" s="191" t="s">
        <v>170</v>
      </c>
      <c r="E280" s="192" t="s">
        <v>455</v>
      </c>
      <c r="F280" s="193" t="s">
        <v>456</v>
      </c>
      <c r="G280" s="194" t="s">
        <v>396</v>
      </c>
      <c r="H280" s="195">
        <v>2</v>
      </c>
      <c r="I280" s="196"/>
      <c r="J280" s="197">
        <f t="shared" si="10"/>
        <v>0</v>
      </c>
      <c r="K280" s="193" t="s">
        <v>174</v>
      </c>
      <c r="L280" s="60"/>
      <c r="M280" s="198" t="s">
        <v>22</v>
      </c>
      <c r="N280" s="199" t="s">
        <v>48</v>
      </c>
      <c r="O280" s="41"/>
      <c r="P280" s="200">
        <f t="shared" si="11"/>
        <v>0</v>
      </c>
      <c r="Q280" s="200">
        <v>0.11241</v>
      </c>
      <c r="R280" s="200">
        <f t="shared" si="12"/>
        <v>0.22482</v>
      </c>
      <c r="S280" s="200">
        <v>0</v>
      </c>
      <c r="T280" s="201">
        <f t="shared" si="13"/>
        <v>0</v>
      </c>
      <c r="AR280" s="23" t="s">
        <v>175</v>
      </c>
      <c r="AT280" s="23" t="s">
        <v>170</v>
      </c>
      <c r="AU280" s="23" t="s">
        <v>86</v>
      </c>
      <c r="AY280" s="23" t="s">
        <v>168</v>
      </c>
      <c r="BE280" s="202">
        <f t="shared" si="14"/>
        <v>0</v>
      </c>
      <c r="BF280" s="202">
        <f t="shared" si="15"/>
        <v>0</v>
      </c>
      <c r="BG280" s="202">
        <f t="shared" si="16"/>
        <v>0</v>
      </c>
      <c r="BH280" s="202">
        <f t="shared" si="17"/>
        <v>0</v>
      </c>
      <c r="BI280" s="202">
        <f t="shared" si="18"/>
        <v>0</v>
      </c>
      <c r="BJ280" s="23" t="s">
        <v>24</v>
      </c>
      <c r="BK280" s="202">
        <f t="shared" si="19"/>
        <v>0</v>
      </c>
      <c r="BL280" s="23" t="s">
        <v>175</v>
      </c>
      <c r="BM280" s="23" t="s">
        <v>457</v>
      </c>
    </row>
    <row r="281" spans="2:65" s="1" customFormat="1" ht="16.5" customHeight="1">
      <c r="B281" s="40"/>
      <c r="C281" s="238" t="s">
        <v>458</v>
      </c>
      <c r="D281" s="238" t="s">
        <v>270</v>
      </c>
      <c r="E281" s="239" t="s">
        <v>459</v>
      </c>
      <c r="F281" s="240" t="s">
        <v>460</v>
      </c>
      <c r="G281" s="241" t="s">
        <v>396</v>
      </c>
      <c r="H281" s="242">
        <v>2</v>
      </c>
      <c r="I281" s="243"/>
      <c r="J281" s="244">
        <f t="shared" si="10"/>
        <v>0</v>
      </c>
      <c r="K281" s="240" t="s">
        <v>174</v>
      </c>
      <c r="L281" s="245"/>
      <c r="M281" s="246" t="s">
        <v>22</v>
      </c>
      <c r="N281" s="247" t="s">
        <v>48</v>
      </c>
      <c r="O281" s="41"/>
      <c r="P281" s="200">
        <f t="shared" si="11"/>
        <v>0</v>
      </c>
      <c r="Q281" s="200">
        <v>0.0061</v>
      </c>
      <c r="R281" s="200">
        <f t="shared" si="12"/>
        <v>0.0122</v>
      </c>
      <c r="S281" s="200">
        <v>0</v>
      </c>
      <c r="T281" s="201">
        <f t="shared" si="13"/>
        <v>0</v>
      </c>
      <c r="AR281" s="23" t="s">
        <v>214</v>
      </c>
      <c r="AT281" s="23" t="s">
        <v>270</v>
      </c>
      <c r="AU281" s="23" t="s">
        <v>86</v>
      </c>
      <c r="AY281" s="23" t="s">
        <v>168</v>
      </c>
      <c r="BE281" s="202">
        <f t="shared" si="14"/>
        <v>0</v>
      </c>
      <c r="BF281" s="202">
        <f t="shared" si="15"/>
        <v>0</v>
      </c>
      <c r="BG281" s="202">
        <f t="shared" si="16"/>
        <v>0</v>
      </c>
      <c r="BH281" s="202">
        <f t="shared" si="17"/>
        <v>0</v>
      </c>
      <c r="BI281" s="202">
        <f t="shared" si="18"/>
        <v>0</v>
      </c>
      <c r="BJ281" s="23" t="s">
        <v>24</v>
      </c>
      <c r="BK281" s="202">
        <f t="shared" si="19"/>
        <v>0</v>
      </c>
      <c r="BL281" s="23" t="s">
        <v>175</v>
      </c>
      <c r="BM281" s="23" t="s">
        <v>461</v>
      </c>
    </row>
    <row r="282" spans="2:65" s="1" customFormat="1" ht="16.5" customHeight="1">
      <c r="B282" s="40"/>
      <c r="C282" s="238" t="s">
        <v>462</v>
      </c>
      <c r="D282" s="238" t="s">
        <v>270</v>
      </c>
      <c r="E282" s="239" t="s">
        <v>463</v>
      </c>
      <c r="F282" s="240" t="s">
        <v>464</v>
      </c>
      <c r="G282" s="241" t="s">
        <v>396</v>
      </c>
      <c r="H282" s="242">
        <v>2</v>
      </c>
      <c r="I282" s="243"/>
      <c r="J282" s="244">
        <f t="shared" si="10"/>
        <v>0</v>
      </c>
      <c r="K282" s="240" t="s">
        <v>174</v>
      </c>
      <c r="L282" s="245"/>
      <c r="M282" s="246" t="s">
        <v>22</v>
      </c>
      <c r="N282" s="247" t="s">
        <v>48</v>
      </c>
      <c r="O282" s="41"/>
      <c r="P282" s="200">
        <f t="shared" si="11"/>
        <v>0</v>
      </c>
      <c r="Q282" s="200">
        <v>0.003</v>
      </c>
      <c r="R282" s="200">
        <f t="shared" si="12"/>
        <v>0.006</v>
      </c>
      <c r="S282" s="200">
        <v>0</v>
      </c>
      <c r="T282" s="201">
        <f t="shared" si="13"/>
        <v>0</v>
      </c>
      <c r="AR282" s="23" t="s">
        <v>214</v>
      </c>
      <c r="AT282" s="23" t="s">
        <v>270</v>
      </c>
      <c r="AU282" s="23" t="s">
        <v>86</v>
      </c>
      <c r="AY282" s="23" t="s">
        <v>168</v>
      </c>
      <c r="BE282" s="202">
        <f t="shared" si="14"/>
        <v>0</v>
      </c>
      <c r="BF282" s="202">
        <f t="shared" si="15"/>
        <v>0</v>
      </c>
      <c r="BG282" s="202">
        <f t="shared" si="16"/>
        <v>0</v>
      </c>
      <c r="BH282" s="202">
        <f t="shared" si="17"/>
        <v>0</v>
      </c>
      <c r="BI282" s="202">
        <f t="shared" si="18"/>
        <v>0</v>
      </c>
      <c r="BJ282" s="23" t="s">
        <v>24</v>
      </c>
      <c r="BK282" s="202">
        <f t="shared" si="19"/>
        <v>0</v>
      </c>
      <c r="BL282" s="23" t="s">
        <v>175</v>
      </c>
      <c r="BM282" s="23" t="s">
        <v>465</v>
      </c>
    </row>
    <row r="283" spans="2:65" s="1" customFormat="1" ht="16.5" customHeight="1">
      <c r="B283" s="40"/>
      <c r="C283" s="238" t="s">
        <v>466</v>
      </c>
      <c r="D283" s="238" t="s">
        <v>270</v>
      </c>
      <c r="E283" s="239" t="s">
        <v>467</v>
      </c>
      <c r="F283" s="240" t="s">
        <v>468</v>
      </c>
      <c r="G283" s="241" t="s">
        <v>396</v>
      </c>
      <c r="H283" s="242">
        <v>2</v>
      </c>
      <c r="I283" s="243"/>
      <c r="J283" s="244">
        <f t="shared" si="10"/>
        <v>0</v>
      </c>
      <c r="K283" s="240" t="s">
        <v>174</v>
      </c>
      <c r="L283" s="245"/>
      <c r="M283" s="246" t="s">
        <v>22</v>
      </c>
      <c r="N283" s="247" t="s">
        <v>48</v>
      </c>
      <c r="O283" s="41"/>
      <c r="P283" s="200">
        <f t="shared" si="11"/>
        <v>0</v>
      </c>
      <c r="Q283" s="200">
        <v>0.0001</v>
      </c>
      <c r="R283" s="200">
        <f t="shared" si="12"/>
        <v>0.0002</v>
      </c>
      <c r="S283" s="200">
        <v>0</v>
      </c>
      <c r="T283" s="201">
        <f t="shared" si="13"/>
        <v>0</v>
      </c>
      <c r="AR283" s="23" t="s">
        <v>214</v>
      </c>
      <c r="AT283" s="23" t="s">
        <v>270</v>
      </c>
      <c r="AU283" s="23" t="s">
        <v>86</v>
      </c>
      <c r="AY283" s="23" t="s">
        <v>168</v>
      </c>
      <c r="BE283" s="202">
        <f t="shared" si="14"/>
        <v>0</v>
      </c>
      <c r="BF283" s="202">
        <f t="shared" si="15"/>
        <v>0</v>
      </c>
      <c r="BG283" s="202">
        <f t="shared" si="16"/>
        <v>0</v>
      </c>
      <c r="BH283" s="202">
        <f t="shared" si="17"/>
        <v>0</v>
      </c>
      <c r="BI283" s="202">
        <f t="shared" si="18"/>
        <v>0</v>
      </c>
      <c r="BJ283" s="23" t="s">
        <v>24</v>
      </c>
      <c r="BK283" s="202">
        <f t="shared" si="19"/>
        <v>0</v>
      </c>
      <c r="BL283" s="23" t="s">
        <v>175</v>
      </c>
      <c r="BM283" s="23" t="s">
        <v>469</v>
      </c>
    </row>
    <row r="284" spans="2:65" s="1" customFormat="1" ht="16.5" customHeight="1">
      <c r="B284" s="40"/>
      <c r="C284" s="238" t="s">
        <v>470</v>
      </c>
      <c r="D284" s="238" t="s">
        <v>270</v>
      </c>
      <c r="E284" s="239" t="s">
        <v>471</v>
      </c>
      <c r="F284" s="240" t="s">
        <v>472</v>
      </c>
      <c r="G284" s="241" t="s">
        <v>396</v>
      </c>
      <c r="H284" s="242">
        <v>2</v>
      </c>
      <c r="I284" s="243"/>
      <c r="J284" s="244">
        <f t="shared" si="10"/>
        <v>0</v>
      </c>
      <c r="K284" s="240" t="s">
        <v>174</v>
      </c>
      <c r="L284" s="245"/>
      <c r="M284" s="246" t="s">
        <v>22</v>
      </c>
      <c r="N284" s="247" t="s">
        <v>48</v>
      </c>
      <c r="O284" s="41"/>
      <c r="P284" s="200">
        <f t="shared" si="11"/>
        <v>0</v>
      </c>
      <c r="Q284" s="200">
        <v>0.00035</v>
      </c>
      <c r="R284" s="200">
        <f t="shared" si="12"/>
        <v>0.0007</v>
      </c>
      <c r="S284" s="200">
        <v>0</v>
      </c>
      <c r="T284" s="201">
        <f t="shared" si="13"/>
        <v>0</v>
      </c>
      <c r="AR284" s="23" t="s">
        <v>214</v>
      </c>
      <c r="AT284" s="23" t="s">
        <v>270</v>
      </c>
      <c r="AU284" s="23" t="s">
        <v>86</v>
      </c>
      <c r="AY284" s="23" t="s">
        <v>168</v>
      </c>
      <c r="BE284" s="202">
        <f t="shared" si="14"/>
        <v>0</v>
      </c>
      <c r="BF284" s="202">
        <f t="shared" si="15"/>
        <v>0</v>
      </c>
      <c r="BG284" s="202">
        <f t="shared" si="16"/>
        <v>0</v>
      </c>
      <c r="BH284" s="202">
        <f t="shared" si="17"/>
        <v>0</v>
      </c>
      <c r="BI284" s="202">
        <f t="shared" si="18"/>
        <v>0</v>
      </c>
      <c r="BJ284" s="23" t="s">
        <v>24</v>
      </c>
      <c r="BK284" s="202">
        <f t="shared" si="19"/>
        <v>0</v>
      </c>
      <c r="BL284" s="23" t="s">
        <v>175</v>
      </c>
      <c r="BM284" s="23" t="s">
        <v>473</v>
      </c>
    </row>
    <row r="285" spans="2:65" s="1" customFormat="1" ht="25.5" customHeight="1">
      <c r="B285" s="40"/>
      <c r="C285" s="191" t="s">
        <v>474</v>
      </c>
      <c r="D285" s="191" t="s">
        <v>170</v>
      </c>
      <c r="E285" s="192" t="s">
        <v>475</v>
      </c>
      <c r="F285" s="193" t="s">
        <v>476</v>
      </c>
      <c r="G285" s="194" t="s">
        <v>294</v>
      </c>
      <c r="H285" s="195">
        <v>996.5</v>
      </c>
      <c r="I285" s="196"/>
      <c r="J285" s="197">
        <f t="shared" si="10"/>
        <v>0</v>
      </c>
      <c r="K285" s="193" t="s">
        <v>174</v>
      </c>
      <c r="L285" s="60"/>
      <c r="M285" s="198" t="s">
        <v>22</v>
      </c>
      <c r="N285" s="199" t="s">
        <v>48</v>
      </c>
      <c r="O285" s="41"/>
      <c r="P285" s="200">
        <f t="shared" si="11"/>
        <v>0</v>
      </c>
      <c r="Q285" s="200">
        <v>0.00011</v>
      </c>
      <c r="R285" s="200">
        <f t="shared" si="12"/>
        <v>0.109615</v>
      </c>
      <c r="S285" s="200">
        <v>0</v>
      </c>
      <c r="T285" s="201">
        <f t="shared" si="13"/>
        <v>0</v>
      </c>
      <c r="AR285" s="23" t="s">
        <v>175</v>
      </c>
      <c r="AT285" s="23" t="s">
        <v>170</v>
      </c>
      <c r="AU285" s="23" t="s">
        <v>86</v>
      </c>
      <c r="AY285" s="23" t="s">
        <v>168</v>
      </c>
      <c r="BE285" s="202">
        <f t="shared" si="14"/>
        <v>0</v>
      </c>
      <c r="BF285" s="202">
        <f t="shared" si="15"/>
        <v>0</v>
      </c>
      <c r="BG285" s="202">
        <f t="shared" si="16"/>
        <v>0</v>
      </c>
      <c r="BH285" s="202">
        <f t="shared" si="17"/>
        <v>0</v>
      </c>
      <c r="BI285" s="202">
        <f t="shared" si="18"/>
        <v>0</v>
      </c>
      <c r="BJ285" s="23" t="s">
        <v>24</v>
      </c>
      <c r="BK285" s="202">
        <f t="shared" si="19"/>
        <v>0</v>
      </c>
      <c r="BL285" s="23" t="s">
        <v>175</v>
      </c>
      <c r="BM285" s="23" t="s">
        <v>477</v>
      </c>
    </row>
    <row r="286" spans="2:47" s="1" customFormat="1" ht="94.5">
      <c r="B286" s="40"/>
      <c r="C286" s="62"/>
      <c r="D286" s="203" t="s">
        <v>177</v>
      </c>
      <c r="E286" s="62"/>
      <c r="F286" s="204" t="s">
        <v>478</v>
      </c>
      <c r="G286" s="62"/>
      <c r="H286" s="62"/>
      <c r="I286" s="162"/>
      <c r="J286" s="62"/>
      <c r="K286" s="62"/>
      <c r="L286" s="60"/>
      <c r="M286" s="205"/>
      <c r="N286" s="41"/>
      <c r="O286" s="41"/>
      <c r="P286" s="41"/>
      <c r="Q286" s="41"/>
      <c r="R286" s="41"/>
      <c r="S286" s="41"/>
      <c r="T286" s="77"/>
      <c r="AT286" s="23" t="s">
        <v>177</v>
      </c>
      <c r="AU286" s="23" t="s">
        <v>86</v>
      </c>
    </row>
    <row r="287" spans="2:51" s="11" customFormat="1" ht="13.5">
      <c r="B287" s="206"/>
      <c r="C287" s="207"/>
      <c r="D287" s="203" t="s">
        <v>179</v>
      </c>
      <c r="E287" s="208" t="s">
        <v>22</v>
      </c>
      <c r="F287" s="209" t="s">
        <v>479</v>
      </c>
      <c r="G287" s="207"/>
      <c r="H287" s="210">
        <v>996.5</v>
      </c>
      <c r="I287" s="211"/>
      <c r="J287" s="207"/>
      <c r="K287" s="207"/>
      <c r="L287" s="212"/>
      <c r="M287" s="213"/>
      <c r="N287" s="214"/>
      <c r="O287" s="214"/>
      <c r="P287" s="214"/>
      <c r="Q287" s="214"/>
      <c r="R287" s="214"/>
      <c r="S287" s="214"/>
      <c r="T287" s="215"/>
      <c r="AT287" s="216" t="s">
        <v>179</v>
      </c>
      <c r="AU287" s="216" t="s">
        <v>86</v>
      </c>
      <c r="AV287" s="11" t="s">
        <v>86</v>
      </c>
      <c r="AW287" s="11" t="s">
        <v>41</v>
      </c>
      <c r="AX287" s="11" t="s">
        <v>77</v>
      </c>
      <c r="AY287" s="216" t="s">
        <v>168</v>
      </c>
    </row>
    <row r="288" spans="2:51" s="12" customFormat="1" ht="13.5">
      <c r="B288" s="217"/>
      <c r="C288" s="218"/>
      <c r="D288" s="203" t="s">
        <v>179</v>
      </c>
      <c r="E288" s="219" t="s">
        <v>22</v>
      </c>
      <c r="F288" s="220" t="s">
        <v>181</v>
      </c>
      <c r="G288" s="218"/>
      <c r="H288" s="219" t="s">
        <v>22</v>
      </c>
      <c r="I288" s="221"/>
      <c r="J288" s="218"/>
      <c r="K288" s="218"/>
      <c r="L288" s="222"/>
      <c r="M288" s="223"/>
      <c r="N288" s="224"/>
      <c r="O288" s="224"/>
      <c r="P288" s="224"/>
      <c r="Q288" s="224"/>
      <c r="R288" s="224"/>
      <c r="S288" s="224"/>
      <c r="T288" s="225"/>
      <c r="AT288" s="226" t="s">
        <v>179</v>
      </c>
      <c r="AU288" s="226" t="s">
        <v>86</v>
      </c>
      <c r="AV288" s="12" t="s">
        <v>24</v>
      </c>
      <c r="AW288" s="12" t="s">
        <v>41</v>
      </c>
      <c r="AX288" s="12" t="s">
        <v>77</v>
      </c>
      <c r="AY288" s="226" t="s">
        <v>168</v>
      </c>
    </row>
    <row r="289" spans="2:51" s="13" customFormat="1" ht="13.5">
      <c r="B289" s="227"/>
      <c r="C289" s="228"/>
      <c r="D289" s="203" t="s">
        <v>179</v>
      </c>
      <c r="E289" s="229" t="s">
        <v>22</v>
      </c>
      <c r="F289" s="230" t="s">
        <v>182</v>
      </c>
      <c r="G289" s="228"/>
      <c r="H289" s="231">
        <v>996.5</v>
      </c>
      <c r="I289" s="232"/>
      <c r="J289" s="228"/>
      <c r="K289" s="228"/>
      <c r="L289" s="233"/>
      <c r="M289" s="234"/>
      <c r="N289" s="235"/>
      <c r="O289" s="235"/>
      <c r="P289" s="235"/>
      <c r="Q289" s="235"/>
      <c r="R289" s="235"/>
      <c r="S289" s="235"/>
      <c r="T289" s="236"/>
      <c r="AT289" s="237" t="s">
        <v>179</v>
      </c>
      <c r="AU289" s="237" t="s">
        <v>86</v>
      </c>
      <c r="AV289" s="13" t="s">
        <v>175</v>
      </c>
      <c r="AW289" s="13" t="s">
        <v>41</v>
      </c>
      <c r="AX289" s="13" t="s">
        <v>24</v>
      </c>
      <c r="AY289" s="237" t="s">
        <v>168</v>
      </c>
    </row>
    <row r="290" spans="2:65" s="1" customFormat="1" ht="25.5" customHeight="1">
      <c r="B290" s="40"/>
      <c r="C290" s="191" t="s">
        <v>480</v>
      </c>
      <c r="D290" s="191" t="s">
        <v>170</v>
      </c>
      <c r="E290" s="192" t="s">
        <v>481</v>
      </c>
      <c r="F290" s="193" t="s">
        <v>482</v>
      </c>
      <c r="G290" s="194" t="s">
        <v>294</v>
      </c>
      <c r="H290" s="195">
        <v>117.5</v>
      </c>
      <c r="I290" s="196"/>
      <c r="J290" s="197">
        <f>ROUND(I290*H290,2)</f>
        <v>0</v>
      </c>
      <c r="K290" s="193" t="s">
        <v>174</v>
      </c>
      <c r="L290" s="60"/>
      <c r="M290" s="198" t="s">
        <v>22</v>
      </c>
      <c r="N290" s="199" t="s">
        <v>48</v>
      </c>
      <c r="O290" s="41"/>
      <c r="P290" s="200">
        <f>O290*H290</f>
        <v>0</v>
      </c>
      <c r="Q290" s="200">
        <v>0.00021</v>
      </c>
      <c r="R290" s="200">
        <f>Q290*H290</f>
        <v>0.024675000000000002</v>
      </c>
      <c r="S290" s="200">
        <v>0</v>
      </c>
      <c r="T290" s="201">
        <f>S290*H290</f>
        <v>0</v>
      </c>
      <c r="AR290" s="23" t="s">
        <v>175</v>
      </c>
      <c r="AT290" s="23" t="s">
        <v>170</v>
      </c>
      <c r="AU290" s="23" t="s">
        <v>86</v>
      </c>
      <c r="AY290" s="23" t="s">
        <v>168</v>
      </c>
      <c r="BE290" s="202">
        <f>IF(N290="základní",J290,0)</f>
        <v>0</v>
      </c>
      <c r="BF290" s="202">
        <f>IF(N290="snížená",J290,0)</f>
        <v>0</v>
      </c>
      <c r="BG290" s="202">
        <f>IF(N290="zákl. přenesená",J290,0)</f>
        <v>0</v>
      </c>
      <c r="BH290" s="202">
        <f>IF(N290="sníž. přenesená",J290,0)</f>
        <v>0</v>
      </c>
      <c r="BI290" s="202">
        <f>IF(N290="nulová",J290,0)</f>
        <v>0</v>
      </c>
      <c r="BJ290" s="23" t="s">
        <v>24</v>
      </c>
      <c r="BK290" s="202">
        <f>ROUND(I290*H290,2)</f>
        <v>0</v>
      </c>
      <c r="BL290" s="23" t="s">
        <v>175</v>
      </c>
      <c r="BM290" s="23" t="s">
        <v>483</v>
      </c>
    </row>
    <row r="291" spans="2:47" s="1" customFormat="1" ht="94.5">
      <c r="B291" s="40"/>
      <c r="C291" s="62"/>
      <c r="D291" s="203" t="s">
        <v>177</v>
      </c>
      <c r="E291" s="62"/>
      <c r="F291" s="204" t="s">
        <v>478</v>
      </c>
      <c r="G291" s="62"/>
      <c r="H291" s="62"/>
      <c r="I291" s="162"/>
      <c r="J291" s="62"/>
      <c r="K291" s="62"/>
      <c r="L291" s="60"/>
      <c r="M291" s="205"/>
      <c r="N291" s="41"/>
      <c r="O291" s="41"/>
      <c r="P291" s="41"/>
      <c r="Q291" s="41"/>
      <c r="R291" s="41"/>
      <c r="S291" s="41"/>
      <c r="T291" s="77"/>
      <c r="AT291" s="23" t="s">
        <v>177</v>
      </c>
      <c r="AU291" s="23" t="s">
        <v>86</v>
      </c>
    </row>
    <row r="292" spans="2:51" s="11" customFormat="1" ht="13.5">
      <c r="B292" s="206"/>
      <c r="C292" s="207"/>
      <c r="D292" s="203" t="s">
        <v>179</v>
      </c>
      <c r="E292" s="208" t="s">
        <v>22</v>
      </c>
      <c r="F292" s="209" t="s">
        <v>484</v>
      </c>
      <c r="G292" s="207"/>
      <c r="H292" s="210">
        <v>117.5</v>
      </c>
      <c r="I292" s="211"/>
      <c r="J292" s="207"/>
      <c r="K292" s="207"/>
      <c r="L292" s="212"/>
      <c r="M292" s="213"/>
      <c r="N292" s="214"/>
      <c r="O292" s="214"/>
      <c r="P292" s="214"/>
      <c r="Q292" s="214"/>
      <c r="R292" s="214"/>
      <c r="S292" s="214"/>
      <c r="T292" s="215"/>
      <c r="AT292" s="216" t="s">
        <v>179</v>
      </c>
      <c r="AU292" s="216" t="s">
        <v>86</v>
      </c>
      <c r="AV292" s="11" t="s">
        <v>86</v>
      </c>
      <c r="AW292" s="11" t="s">
        <v>41</v>
      </c>
      <c r="AX292" s="11" t="s">
        <v>77</v>
      </c>
      <c r="AY292" s="216" t="s">
        <v>168</v>
      </c>
    </row>
    <row r="293" spans="2:51" s="12" customFormat="1" ht="13.5">
      <c r="B293" s="217"/>
      <c r="C293" s="218"/>
      <c r="D293" s="203" t="s">
        <v>179</v>
      </c>
      <c r="E293" s="219" t="s">
        <v>22</v>
      </c>
      <c r="F293" s="220" t="s">
        <v>181</v>
      </c>
      <c r="G293" s="218"/>
      <c r="H293" s="219" t="s">
        <v>22</v>
      </c>
      <c r="I293" s="221"/>
      <c r="J293" s="218"/>
      <c r="K293" s="218"/>
      <c r="L293" s="222"/>
      <c r="M293" s="223"/>
      <c r="N293" s="224"/>
      <c r="O293" s="224"/>
      <c r="P293" s="224"/>
      <c r="Q293" s="224"/>
      <c r="R293" s="224"/>
      <c r="S293" s="224"/>
      <c r="T293" s="225"/>
      <c r="AT293" s="226" t="s">
        <v>179</v>
      </c>
      <c r="AU293" s="226" t="s">
        <v>86</v>
      </c>
      <c r="AV293" s="12" t="s">
        <v>24</v>
      </c>
      <c r="AW293" s="12" t="s">
        <v>41</v>
      </c>
      <c r="AX293" s="12" t="s">
        <v>77</v>
      </c>
      <c r="AY293" s="226" t="s">
        <v>168</v>
      </c>
    </row>
    <row r="294" spans="2:51" s="13" customFormat="1" ht="13.5">
      <c r="B294" s="227"/>
      <c r="C294" s="228"/>
      <c r="D294" s="203" t="s">
        <v>179</v>
      </c>
      <c r="E294" s="229" t="s">
        <v>22</v>
      </c>
      <c r="F294" s="230" t="s">
        <v>182</v>
      </c>
      <c r="G294" s="228"/>
      <c r="H294" s="231">
        <v>117.5</v>
      </c>
      <c r="I294" s="232"/>
      <c r="J294" s="228"/>
      <c r="K294" s="228"/>
      <c r="L294" s="233"/>
      <c r="M294" s="234"/>
      <c r="N294" s="235"/>
      <c r="O294" s="235"/>
      <c r="P294" s="235"/>
      <c r="Q294" s="235"/>
      <c r="R294" s="235"/>
      <c r="S294" s="235"/>
      <c r="T294" s="236"/>
      <c r="AT294" s="237" t="s">
        <v>179</v>
      </c>
      <c r="AU294" s="237" t="s">
        <v>86</v>
      </c>
      <c r="AV294" s="13" t="s">
        <v>175</v>
      </c>
      <c r="AW294" s="13" t="s">
        <v>41</v>
      </c>
      <c r="AX294" s="13" t="s">
        <v>24</v>
      </c>
      <c r="AY294" s="237" t="s">
        <v>168</v>
      </c>
    </row>
    <row r="295" spans="2:65" s="1" customFormat="1" ht="16.5" customHeight="1">
      <c r="B295" s="40"/>
      <c r="C295" s="191" t="s">
        <v>485</v>
      </c>
      <c r="D295" s="191" t="s">
        <v>170</v>
      </c>
      <c r="E295" s="192" t="s">
        <v>486</v>
      </c>
      <c r="F295" s="193" t="s">
        <v>487</v>
      </c>
      <c r="G295" s="194" t="s">
        <v>294</v>
      </c>
      <c r="H295" s="195">
        <v>1114</v>
      </c>
      <c r="I295" s="196"/>
      <c r="J295" s="197">
        <f>ROUND(I295*H295,2)</f>
        <v>0</v>
      </c>
      <c r="K295" s="193" t="s">
        <v>174</v>
      </c>
      <c r="L295" s="60"/>
      <c r="M295" s="198" t="s">
        <v>22</v>
      </c>
      <c r="N295" s="199" t="s">
        <v>48</v>
      </c>
      <c r="O295" s="41"/>
      <c r="P295" s="200">
        <f>O295*H295</f>
        <v>0</v>
      </c>
      <c r="Q295" s="200">
        <v>0</v>
      </c>
      <c r="R295" s="200">
        <f>Q295*H295</f>
        <v>0</v>
      </c>
      <c r="S295" s="200">
        <v>0</v>
      </c>
      <c r="T295" s="201">
        <f>S295*H295</f>
        <v>0</v>
      </c>
      <c r="AR295" s="23" t="s">
        <v>175</v>
      </c>
      <c r="AT295" s="23" t="s">
        <v>170</v>
      </c>
      <c r="AU295" s="23" t="s">
        <v>86</v>
      </c>
      <c r="AY295" s="23" t="s">
        <v>168</v>
      </c>
      <c r="BE295" s="202">
        <f>IF(N295="základní",J295,0)</f>
        <v>0</v>
      </c>
      <c r="BF295" s="202">
        <f>IF(N295="snížená",J295,0)</f>
        <v>0</v>
      </c>
      <c r="BG295" s="202">
        <f>IF(N295="zákl. přenesená",J295,0)</f>
        <v>0</v>
      </c>
      <c r="BH295" s="202">
        <f>IF(N295="sníž. přenesená",J295,0)</f>
        <v>0</v>
      </c>
      <c r="BI295" s="202">
        <f>IF(N295="nulová",J295,0)</f>
        <v>0</v>
      </c>
      <c r="BJ295" s="23" t="s">
        <v>24</v>
      </c>
      <c r="BK295" s="202">
        <f>ROUND(I295*H295,2)</f>
        <v>0</v>
      </c>
      <c r="BL295" s="23" t="s">
        <v>175</v>
      </c>
      <c r="BM295" s="23" t="s">
        <v>488</v>
      </c>
    </row>
    <row r="296" spans="2:47" s="1" customFormat="1" ht="40.5">
      <c r="B296" s="40"/>
      <c r="C296" s="62"/>
      <c r="D296" s="203" t="s">
        <v>177</v>
      </c>
      <c r="E296" s="62"/>
      <c r="F296" s="204" t="s">
        <v>489</v>
      </c>
      <c r="G296" s="62"/>
      <c r="H296" s="62"/>
      <c r="I296" s="162"/>
      <c r="J296" s="62"/>
      <c r="K296" s="62"/>
      <c r="L296" s="60"/>
      <c r="M296" s="205"/>
      <c r="N296" s="41"/>
      <c r="O296" s="41"/>
      <c r="P296" s="41"/>
      <c r="Q296" s="41"/>
      <c r="R296" s="41"/>
      <c r="S296" s="41"/>
      <c r="T296" s="77"/>
      <c r="AT296" s="23" t="s">
        <v>177</v>
      </c>
      <c r="AU296" s="23" t="s">
        <v>86</v>
      </c>
    </row>
    <row r="297" spans="2:51" s="11" customFormat="1" ht="13.5">
      <c r="B297" s="206"/>
      <c r="C297" s="207"/>
      <c r="D297" s="203" t="s">
        <v>179</v>
      </c>
      <c r="E297" s="208" t="s">
        <v>22</v>
      </c>
      <c r="F297" s="209" t="s">
        <v>490</v>
      </c>
      <c r="G297" s="207"/>
      <c r="H297" s="210">
        <v>1114</v>
      </c>
      <c r="I297" s="211"/>
      <c r="J297" s="207"/>
      <c r="K297" s="207"/>
      <c r="L297" s="212"/>
      <c r="M297" s="213"/>
      <c r="N297" s="214"/>
      <c r="O297" s="214"/>
      <c r="P297" s="214"/>
      <c r="Q297" s="214"/>
      <c r="R297" s="214"/>
      <c r="S297" s="214"/>
      <c r="T297" s="215"/>
      <c r="AT297" s="216" t="s">
        <v>179</v>
      </c>
      <c r="AU297" s="216" t="s">
        <v>86</v>
      </c>
      <c r="AV297" s="11" t="s">
        <v>86</v>
      </c>
      <c r="AW297" s="11" t="s">
        <v>41</v>
      </c>
      <c r="AX297" s="11" t="s">
        <v>77</v>
      </c>
      <c r="AY297" s="216" t="s">
        <v>168</v>
      </c>
    </row>
    <row r="298" spans="2:51" s="13" customFormat="1" ht="13.5">
      <c r="B298" s="227"/>
      <c r="C298" s="228"/>
      <c r="D298" s="203" t="s">
        <v>179</v>
      </c>
      <c r="E298" s="229" t="s">
        <v>22</v>
      </c>
      <c r="F298" s="230" t="s">
        <v>182</v>
      </c>
      <c r="G298" s="228"/>
      <c r="H298" s="231">
        <v>1114</v>
      </c>
      <c r="I298" s="232"/>
      <c r="J298" s="228"/>
      <c r="K298" s="228"/>
      <c r="L298" s="233"/>
      <c r="M298" s="234"/>
      <c r="N298" s="235"/>
      <c r="O298" s="235"/>
      <c r="P298" s="235"/>
      <c r="Q298" s="235"/>
      <c r="R298" s="235"/>
      <c r="S298" s="235"/>
      <c r="T298" s="236"/>
      <c r="AT298" s="237" t="s">
        <v>179</v>
      </c>
      <c r="AU298" s="237" t="s">
        <v>86</v>
      </c>
      <c r="AV298" s="13" t="s">
        <v>175</v>
      </c>
      <c r="AW298" s="13" t="s">
        <v>41</v>
      </c>
      <c r="AX298" s="13" t="s">
        <v>24</v>
      </c>
      <c r="AY298" s="237" t="s">
        <v>168</v>
      </c>
    </row>
    <row r="299" spans="2:65" s="1" customFormat="1" ht="16.5" customHeight="1">
      <c r="B299" s="40"/>
      <c r="C299" s="191" t="s">
        <v>491</v>
      </c>
      <c r="D299" s="191" t="s">
        <v>170</v>
      </c>
      <c r="E299" s="192" t="s">
        <v>492</v>
      </c>
      <c r="F299" s="193" t="s">
        <v>493</v>
      </c>
      <c r="G299" s="194" t="s">
        <v>294</v>
      </c>
      <c r="H299" s="195">
        <v>930.5</v>
      </c>
      <c r="I299" s="196"/>
      <c r="J299" s="197">
        <f>ROUND(I299*H299,2)</f>
        <v>0</v>
      </c>
      <c r="K299" s="193" t="s">
        <v>22</v>
      </c>
      <c r="L299" s="60"/>
      <c r="M299" s="198" t="s">
        <v>22</v>
      </c>
      <c r="N299" s="199" t="s">
        <v>48</v>
      </c>
      <c r="O299" s="41"/>
      <c r="P299" s="200">
        <f>O299*H299</f>
        <v>0</v>
      </c>
      <c r="Q299" s="200">
        <v>0.10988</v>
      </c>
      <c r="R299" s="200">
        <f>Q299*H299</f>
        <v>102.24334</v>
      </c>
      <c r="S299" s="200">
        <v>0</v>
      </c>
      <c r="T299" s="201">
        <f>S299*H299</f>
        <v>0</v>
      </c>
      <c r="AR299" s="23" t="s">
        <v>175</v>
      </c>
      <c r="AT299" s="23" t="s">
        <v>170</v>
      </c>
      <c r="AU299" s="23" t="s">
        <v>86</v>
      </c>
      <c r="AY299" s="23" t="s">
        <v>168</v>
      </c>
      <c r="BE299" s="202">
        <f>IF(N299="základní",J299,0)</f>
        <v>0</v>
      </c>
      <c r="BF299" s="202">
        <f>IF(N299="snížená",J299,0)</f>
        <v>0</v>
      </c>
      <c r="BG299" s="202">
        <f>IF(N299="zákl. přenesená",J299,0)</f>
        <v>0</v>
      </c>
      <c r="BH299" s="202">
        <f>IF(N299="sníž. přenesená",J299,0)</f>
        <v>0</v>
      </c>
      <c r="BI299" s="202">
        <f>IF(N299="nulová",J299,0)</f>
        <v>0</v>
      </c>
      <c r="BJ299" s="23" t="s">
        <v>24</v>
      </c>
      <c r="BK299" s="202">
        <f>ROUND(I299*H299,2)</f>
        <v>0</v>
      </c>
      <c r="BL299" s="23" t="s">
        <v>175</v>
      </c>
      <c r="BM299" s="23" t="s">
        <v>494</v>
      </c>
    </row>
    <row r="300" spans="2:51" s="11" customFormat="1" ht="13.5">
      <c r="B300" s="206"/>
      <c r="C300" s="207"/>
      <c r="D300" s="203" t="s">
        <v>179</v>
      </c>
      <c r="E300" s="208" t="s">
        <v>22</v>
      </c>
      <c r="F300" s="209" t="s">
        <v>495</v>
      </c>
      <c r="G300" s="207"/>
      <c r="H300" s="210">
        <v>930.5</v>
      </c>
      <c r="I300" s="211"/>
      <c r="J300" s="207"/>
      <c r="K300" s="207"/>
      <c r="L300" s="212"/>
      <c r="M300" s="213"/>
      <c r="N300" s="214"/>
      <c r="O300" s="214"/>
      <c r="P300" s="214"/>
      <c r="Q300" s="214"/>
      <c r="R300" s="214"/>
      <c r="S300" s="214"/>
      <c r="T300" s="215"/>
      <c r="AT300" s="216" t="s">
        <v>179</v>
      </c>
      <c r="AU300" s="216" t="s">
        <v>86</v>
      </c>
      <c r="AV300" s="11" t="s">
        <v>86</v>
      </c>
      <c r="AW300" s="11" t="s">
        <v>41</v>
      </c>
      <c r="AX300" s="11" t="s">
        <v>77</v>
      </c>
      <c r="AY300" s="216" t="s">
        <v>168</v>
      </c>
    </row>
    <row r="301" spans="2:51" s="12" customFormat="1" ht="13.5">
      <c r="B301" s="217"/>
      <c r="C301" s="218"/>
      <c r="D301" s="203" t="s">
        <v>179</v>
      </c>
      <c r="E301" s="219" t="s">
        <v>22</v>
      </c>
      <c r="F301" s="220" t="s">
        <v>181</v>
      </c>
      <c r="G301" s="218"/>
      <c r="H301" s="219" t="s">
        <v>22</v>
      </c>
      <c r="I301" s="221"/>
      <c r="J301" s="218"/>
      <c r="K301" s="218"/>
      <c r="L301" s="222"/>
      <c r="M301" s="223"/>
      <c r="N301" s="224"/>
      <c r="O301" s="224"/>
      <c r="P301" s="224"/>
      <c r="Q301" s="224"/>
      <c r="R301" s="224"/>
      <c r="S301" s="224"/>
      <c r="T301" s="225"/>
      <c r="AT301" s="226" t="s">
        <v>179</v>
      </c>
      <c r="AU301" s="226" t="s">
        <v>86</v>
      </c>
      <c r="AV301" s="12" t="s">
        <v>24</v>
      </c>
      <c r="AW301" s="12" t="s">
        <v>41</v>
      </c>
      <c r="AX301" s="12" t="s">
        <v>77</v>
      </c>
      <c r="AY301" s="226" t="s">
        <v>168</v>
      </c>
    </row>
    <row r="302" spans="2:51" s="13" customFormat="1" ht="13.5">
      <c r="B302" s="227"/>
      <c r="C302" s="228"/>
      <c r="D302" s="203" t="s">
        <v>179</v>
      </c>
      <c r="E302" s="229" t="s">
        <v>22</v>
      </c>
      <c r="F302" s="230" t="s">
        <v>182</v>
      </c>
      <c r="G302" s="228"/>
      <c r="H302" s="231">
        <v>930.5</v>
      </c>
      <c r="I302" s="232"/>
      <c r="J302" s="228"/>
      <c r="K302" s="228"/>
      <c r="L302" s="233"/>
      <c r="M302" s="234"/>
      <c r="N302" s="235"/>
      <c r="O302" s="235"/>
      <c r="P302" s="235"/>
      <c r="Q302" s="235"/>
      <c r="R302" s="235"/>
      <c r="S302" s="235"/>
      <c r="T302" s="236"/>
      <c r="AT302" s="237" t="s">
        <v>179</v>
      </c>
      <c r="AU302" s="237" t="s">
        <v>86</v>
      </c>
      <c r="AV302" s="13" t="s">
        <v>175</v>
      </c>
      <c r="AW302" s="13" t="s">
        <v>41</v>
      </c>
      <c r="AX302" s="13" t="s">
        <v>24</v>
      </c>
      <c r="AY302" s="237" t="s">
        <v>168</v>
      </c>
    </row>
    <row r="303" spans="2:65" s="1" customFormat="1" ht="16.5" customHeight="1">
      <c r="B303" s="40"/>
      <c r="C303" s="238" t="s">
        <v>496</v>
      </c>
      <c r="D303" s="238" t="s">
        <v>270</v>
      </c>
      <c r="E303" s="239" t="s">
        <v>497</v>
      </c>
      <c r="F303" s="240" t="s">
        <v>498</v>
      </c>
      <c r="G303" s="241" t="s">
        <v>173</v>
      </c>
      <c r="H303" s="242">
        <v>117.476</v>
      </c>
      <c r="I303" s="243"/>
      <c r="J303" s="244">
        <f>ROUND(I303*H303,2)</f>
        <v>0</v>
      </c>
      <c r="K303" s="240" t="s">
        <v>174</v>
      </c>
      <c r="L303" s="245"/>
      <c r="M303" s="246" t="s">
        <v>22</v>
      </c>
      <c r="N303" s="247" t="s">
        <v>48</v>
      </c>
      <c r="O303" s="41"/>
      <c r="P303" s="200">
        <f>O303*H303</f>
        <v>0</v>
      </c>
      <c r="Q303" s="200">
        <v>0.225</v>
      </c>
      <c r="R303" s="200">
        <f>Q303*H303</f>
        <v>26.432100000000002</v>
      </c>
      <c r="S303" s="200">
        <v>0</v>
      </c>
      <c r="T303" s="201">
        <f>S303*H303</f>
        <v>0</v>
      </c>
      <c r="AR303" s="23" t="s">
        <v>214</v>
      </c>
      <c r="AT303" s="23" t="s">
        <v>270</v>
      </c>
      <c r="AU303" s="23" t="s">
        <v>86</v>
      </c>
      <c r="AY303" s="23" t="s">
        <v>168</v>
      </c>
      <c r="BE303" s="202">
        <f>IF(N303="základní",J303,0)</f>
        <v>0</v>
      </c>
      <c r="BF303" s="202">
        <f>IF(N303="snížená",J303,0)</f>
        <v>0</v>
      </c>
      <c r="BG303" s="202">
        <f>IF(N303="zákl. přenesená",J303,0)</f>
        <v>0</v>
      </c>
      <c r="BH303" s="202">
        <f>IF(N303="sníž. přenesená",J303,0)</f>
        <v>0</v>
      </c>
      <c r="BI303" s="202">
        <f>IF(N303="nulová",J303,0)</f>
        <v>0</v>
      </c>
      <c r="BJ303" s="23" t="s">
        <v>24</v>
      </c>
      <c r="BK303" s="202">
        <f>ROUND(I303*H303,2)</f>
        <v>0</v>
      </c>
      <c r="BL303" s="23" t="s">
        <v>175</v>
      </c>
      <c r="BM303" s="23" t="s">
        <v>499</v>
      </c>
    </row>
    <row r="304" spans="2:51" s="11" customFormat="1" ht="13.5">
      <c r="B304" s="206"/>
      <c r="C304" s="207"/>
      <c r="D304" s="203" t="s">
        <v>179</v>
      </c>
      <c r="E304" s="208" t="s">
        <v>22</v>
      </c>
      <c r="F304" s="209" t="s">
        <v>500</v>
      </c>
      <c r="G304" s="207"/>
      <c r="H304" s="210">
        <v>117.476</v>
      </c>
      <c r="I304" s="211"/>
      <c r="J304" s="207"/>
      <c r="K304" s="207"/>
      <c r="L304" s="212"/>
      <c r="M304" s="213"/>
      <c r="N304" s="214"/>
      <c r="O304" s="214"/>
      <c r="P304" s="214"/>
      <c r="Q304" s="214"/>
      <c r="R304" s="214"/>
      <c r="S304" s="214"/>
      <c r="T304" s="215"/>
      <c r="AT304" s="216" t="s">
        <v>179</v>
      </c>
      <c r="AU304" s="216" t="s">
        <v>86</v>
      </c>
      <c r="AV304" s="11" t="s">
        <v>86</v>
      </c>
      <c r="AW304" s="11" t="s">
        <v>41</v>
      </c>
      <c r="AX304" s="11" t="s">
        <v>77</v>
      </c>
      <c r="AY304" s="216" t="s">
        <v>168</v>
      </c>
    </row>
    <row r="305" spans="2:51" s="13" customFormat="1" ht="13.5">
      <c r="B305" s="227"/>
      <c r="C305" s="228"/>
      <c r="D305" s="203" t="s">
        <v>179</v>
      </c>
      <c r="E305" s="229" t="s">
        <v>22</v>
      </c>
      <c r="F305" s="230" t="s">
        <v>182</v>
      </c>
      <c r="G305" s="228"/>
      <c r="H305" s="231">
        <v>117.476</v>
      </c>
      <c r="I305" s="232"/>
      <c r="J305" s="228"/>
      <c r="K305" s="228"/>
      <c r="L305" s="233"/>
      <c r="M305" s="234"/>
      <c r="N305" s="235"/>
      <c r="O305" s="235"/>
      <c r="P305" s="235"/>
      <c r="Q305" s="235"/>
      <c r="R305" s="235"/>
      <c r="S305" s="235"/>
      <c r="T305" s="236"/>
      <c r="AT305" s="237" t="s">
        <v>179</v>
      </c>
      <c r="AU305" s="237" t="s">
        <v>86</v>
      </c>
      <c r="AV305" s="13" t="s">
        <v>175</v>
      </c>
      <c r="AW305" s="13" t="s">
        <v>41</v>
      </c>
      <c r="AX305" s="13" t="s">
        <v>24</v>
      </c>
      <c r="AY305" s="237" t="s">
        <v>168</v>
      </c>
    </row>
    <row r="306" spans="2:65" s="1" customFormat="1" ht="25.5" customHeight="1">
      <c r="B306" s="40"/>
      <c r="C306" s="191" t="s">
        <v>501</v>
      </c>
      <c r="D306" s="191" t="s">
        <v>170</v>
      </c>
      <c r="E306" s="192" t="s">
        <v>502</v>
      </c>
      <c r="F306" s="193" t="s">
        <v>503</v>
      </c>
      <c r="G306" s="194" t="s">
        <v>294</v>
      </c>
      <c r="H306" s="195">
        <v>482</v>
      </c>
      <c r="I306" s="196"/>
      <c r="J306" s="197">
        <f>ROUND(I306*H306,2)</f>
        <v>0</v>
      </c>
      <c r="K306" s="193" t="s">
        <v>174</v>
      </c>
      <c r="L306" s="60"/>
      <c r="M306" s="198" t="s">
        <v>22</v>
      </c>
      <c r="N306" s="199" t="s">
        <v>48</v>
      </c>
      <c r="O306" s="41"/>
      <c r="P306" s="200">
        <f>O306*H306</f>
        <v>0</v>
      </c>
      <c r="Q306" s="200">
        <v>0.1554</v>
      </c>
      <c r="R306" s="200">
        <f>Q306*H306</f>
        <v>74.9028</v>
      </c>
      <c r="S306" s="200">
        <v>0</v>
      </c>
      <c r="T306" s="201">
        <f>S306*H306</f>
        <v>0</v>
      </c>
      <c r="AR306" s="23" t="s">
        <v>175</v>
      </c>
      <c r="AT306" s="23" t="s">
        <v>170</v>
      </c>
      <c r="AU306" s="23" t="s">
        <v>86</v>
      </c>
      <c r="AY306" s="23" t="s">
        <v>168</v>
      </c>
      <c r="BE306" s="202">
        <f>IF(N306="základní",J306,0)</f>
        <v>0</v>
      </c>
      <c r="BF306" s="202">
        <f>IF(N306="snížená",J306,0)</f>
        <v>0</v>
      </c>
      <c r="BG306" s="202">
        <f>IF(N306="zákl. přenesená",J306,0)</f>
        <v>0</v>
      </c>
      <c r="BH306" s="202">
        <f>IF(N306="sníž. přenesená",J306,0)</f>
        <v>0</v>
      </c>
      <c r="BI306" s="202">
        <f>IF(N306="nulová",J306,0)</f>
        <v>0</v>
      </c>
      <c r="BJ306" s="23" t="s">
        <v>24</v>
      </c>
      <c r="BK306" s="202">
        <f>ROUND(I306*H306,2)</f>
        <v>0</v>
      </c>
      <c r="BL306" s="23" t="s">
        <v>175</v>
      </c>
      <c r="BM306" s="23" t="s">
        <v>504</v>
      </c>
    </row>
    <row r="307" spans="2:51" s="11" customFormat="1" ht="13.5">
      <c r="B307" s="206"/>
      <c r="C307" s="207"/>
      <c r="D307" s="203" t="s">
        <v>179</v>
      </c>
      <c r="E307" s="208" t="s">
        <v>22</v>
      </c>
      <c r="F307" s="209" t="s">
        <v>505</v>
      </c>
      <c r="G307" s="207"/>
      <c r="H307" s="210">
        <v>482</v>
      </c>
      <c r="I307" s="211"/>
      <c r="J307" s="207"/>
      <c r="K307" s="207"/>
      <c r="L307" s="212"/>
      <c r="M307" s="213"/>
      <c r="N307" s="214"/>
      <c r="O307" s="214"/>
      <c r="P307" s="214"/>
      <c r="Q307" s="214"/>
      <c r="R307" s="214"/>
      <c r="S307" s="214"/>
      <c r="T307" s="215"/>
      <c r="AT307" s="216" t="s">
        <v>179</v>
      </c>
      <c r="AU307" s="216" t="s">
        <v>86</v>
      </c>
      <c r="AV307" s="11" t="s">
        <v>86</v>
      </c>
      <c r="AW307" s="11" t="s">
        <v>41</v>
      </c>
      <c r="AX307" s="11" t="s">
        <v>77</v>
      </c>
      <c r="AY307" s="216" t="s">
        <v>168</v>
      </c>
    </row>
    <row r="308" spans="2:51" s="12" customFormat="1" ht="13.5">
      <c r="B308" s="217"/>
      <c r="C308" s="218"/>
      <c r="D308" s="203" t="s">
        <v>179</v>
      </c>
      <c r="E308" s="219" t="s">
        <v>22</v>
      </c>
      <c r="F308" s="220" t="s">
        <v>181</v>
      </c>
      <c r="G308" s="218"/>
      <c r="H308" s="219" t="s">
        <v>22</v>
      </c>
      <c r="I308" s="221"/>
      <c r="J308" s="218"/>
      <c r="K308" s="218"/>
      <c r="L308" s="222"/>
      <c r="M308" s="223"/>
      <c r="N308" s="224"/>
      <c r="O308" s="224"/>
      <c r="P308" s="224"/>
      <c r="Q308" s="224"/>
      <c r="R308" s="224"/>
      <c r="S308" s="224"/>
      <c r="T308" s="225"/>
      <c r="AT308" s="226" t="s">
        <v>179</v>
      </c>
      <c r="AU308" s="226" t="s">
        <v>86</v>
      </c>
      <c r="AV308" s="12" t="s">
        <v>24</v>
      </c>
      <c r="AW308" s="12" t="s">
        <v>41</v>
      </c>
      <c r="AX308" s="12" t="s">
        <v>77</v>
      </c>
      <c r="AY308" s="226" t="s">
        <v>168</v>
      </c>
    </row>
    <row r="309" spans="2:51" s="13" customFormat="1" ht="13.5">
      <c r="B309" s="227"/>
      <c r="C309" s="228"/>
      <c r="D309" s="203" t="s">
        <v>179</v>
      </c>
      <c r="E309" s="229" t="s">
        <v>22</v>
      </c>
      <c r="F309" s="230" t="s">
        <v>182</v>
      </c>
      <c r="G309" s="228"/>
      <c r="H309" s="231">
        <v>482</v>
      </c>
      <c r="I309" s="232"/>
      <c r="J309" s="228"/>
      <c r="K309" s="228"/>
      <c r="L309" s="233"/>
      <c r="M309" s="234"/>
      <c r="N309" s="235"/>
      <c r="O309" s="235"/>
      <c r="P309" s="235"/>
      <c r="Q309" s="235"/>
      <c r="R309" s="235"/>
      <c r="S309" s="235"/>
      <c r="T309" s="236"/>
      <c r="AT309" s="237" t="s">
        <v>179</v>
      </c>
      <c r="AU309" s="237" t="s">
        <v>86</v>
      </c>
      <c r="AV309" s="13" t="s">
        <v>175</v>
      </c>
      <c r="AW309" s="13" t="s">
        <v>41</v>
      </c>
      <c r="AX309" s="13" t="s">
        <v>24</v>
      </c>
      <c r="AY309" s="237" t="s">
        <v>168</v>
      </c>
    </row>
    <row r="310" spans="2:65" s="1" customFormat="1" ht="16.5" customHeight="1">
      <c r="B310" s="40"/>
      <c r="C310" s="238" t="s">
        <v>506</v>
      </c>
      <c r="D310" s="238" t="s">
        <v>270</v>
      </c>
      <c r="E310" s="239" t="s">
        <v>507</v>
      </c>
      <c r="F310" s="240" t="s">
        <v>508</v>
      </c>
      <c r="G310" s="241" t="s">
        <v>396</v>
      </c>
      <c r="H310" s="242">
        <v>486.82</v>
      </c>
      <c r="I310" s="243"/>
      <c r="J310" s="244">
        <f>ROUND(I310*H310,2)</f>
        <v>0</v>
      </c>
      <c r="K310" s="240" t="s">
        <v>174</v>
      </c>
      <c r="L310" s="245"/>
      <c r="M310" s="246" t="s">
        <v>22</v>
      </c>
      <c r="N310" s="247" t="s">
        <v>48</v>
      </c>
      <c r="O310" s="41"/>
      <c r="P310" s="200">
        <f>O310*H310</f>
        <v>0</v>
      </c>
      <c r="Q310" s="200">
        <v>0.085</v>
      </c>
      <c r="R310" s="200">
        <f>Q310*H310</f>
        <v>41.3797</v>
      </c>
      <c r="S310" s="200">
        <v>0</v>
      </c>
      <c r="T310" s="201">
        <f>S310*H310</f>
        <v>0</v>
      </c>
      <c r="AR310" s="23" t="s">
        <v>214</v>
      </c>
      <c r="AT310" s="23" t="s">
        <v>270</v>
      </c>
      <c r="AU310" s="23" t="s">
        <v>86</v>
      </c>
      <c r="AY310" s="23" t="s">
        <v>168</v>
      </c>
      <c r="BE310" s="202">
        <f>IF(N310="základní",J310,0)</f>
        <v>0</v>
      </c>
      <c r="BF310" s="202">
        <f>IF(N310="snížená",J310,0)</f>
        <v>0</v>
      </c>
      <c r="BG310" s="202">
        <f>IF(N310="zákl. přenesená",J310,0)</f>
        <v>0</v>
      </c>
      <c r="BH310" s="202">
        <f>IF(N310="sníž. přenesená",J310,0)</f>
        <v>0</v>
      </c>
      <c r="BI310" s="202">
        <f>IF(N310="nulová",J310,0)</f>
        <v>0</v>
      </c>
      <c r="BJ310" s="23" t="s">
        <v>24</v>
      </c>
      <c r="BK310" s="202">
        <f>ROUND(I310*H310,2)</f>
        <v>0</v>
      </c>
      <c r="BL310" s="23" t="s">
        <v>175</v>
      </c>
      <c r="BM310" s="23" t="s">
        <v>509</v>
      </c>
    </row>
    <row r="311" spans="2:51" s="11" customFormat="1" ht="13.5">
      <c r="B311" s="206"/>
      <c r="C311" s="207"/>
      <c r="D311" s="203" t="s">
        <v>179</v>
      </c>
      <c r="E311" s="207"/>
      <c r="F311" s="209" t="s">
        <v>510</v>
      </c>
      <c r="G311" s="207"/>
      <c r="H311" s="210">
        <v>486.82</v>
      </c>
      <c r="I311" s="211"/>
      <c r="J311" s="207"/>
      <c r="K311" s="207"/>
      <c r="L311" s="212"/>
      <c r="M311" s="213"/>
      <c r="N311" s="214"/>
      <c r="O311" s="214"/>
      <c r="P311" s="214"/>
      <c r="Q311" s="214"/>
      <c r="R311" s="214"/>
      <c r="S311" s="214"/>
      <c r="T311" s="215"/>
      <c r="AT311" s="216" t="s">
        <v>179</v>
      </c>
      <c r="AU311" s="216" t="s">
        <v>86</v>
      </c>
      <c r="AV311" s="11" t="s">
        <v>86</v>
      </c>
      <c r="AW311" s="11" t="s">
        <v>6</v>
      </c>
      <c r="AX311" s="11" t="s">
        <v>24</v>
      </c>
      <c r="AY311" s="216" t="s">
        <v>168</v>
      </c>
    </row>
    <row r="312" spans="2:65" s="1" customFormat="1" ht="25.5" customHeight="1">
      <c r="B312" s="40"/>
      <c r="C312" s="191" t="s">
        <v>511</v>
      </c>
      <c r="D312" s="191" t="s">
        <v>170</v>
      </c>
      <c r="E312" s="192" t="s">
        <v>512</v>
      </c>
      <c r="F312" s="193" t="s">
        <v>513</v>
      </c>
      <c r="G312" s="194" t="s">
        <v>294</v>
      </c>
      <c r="H312" s="195">
        <v>71</v>
      </c>
      <c r="I312" s="196"/>
      <c r="J312" s="197">
        <f>ROUND(I312*H312,2)</f>
        <v>0</v>
      </c>
      <c r="K312" s="193" t="s">
        <v>174</v>
      </c>
      <c r="L312" s="60"/>
      <c r="M312" s="198" t="s">
        <v>22</v>
      </c>
      <c r="N312" s="199" t="s">
        <v>48</v>
      </c>
      <c r="O312" s="41"/>
      <c r="P312" s="200">
        <f>O312*H312</f>
        <v>0</v>
      </c>
      <c r="Q312" s="200">
        <v>0.1295</v>
      </c>
      <c r="R312" s="200">
        <f>Q312*H312</f>
        <v>9.1945</v>
      </c>
      <c r="S312" s="200">
        <v>0</v>
      </c>
      <c r="T312" s="201">
        <f>S312*H312</f>
        <v>0</v>
      </c>
      <c r="AR312" s="23" t="s">
        <v>175</v>
      </c>
      <c r="AT312" s="23" t="s">
        <v>170</v>
      </c>
      <c r="AU312" s="23" t="s">
        <v>86</v>
      </c>
      <c r="AY312" s="23" t="s">
        <v>168</v>
      </c>
      <c r="BE312" s="202">
        <f>IF(N312="základní",J312,0)</f>
        <v>0</v>
      </c>
      <c r="BF312" s="202">
        <f>IF(N312="snížená",J312,0)</f>
        <v>0</v>
      </c>
      <c r="BG312" s="202">
        <f>IF(N312="zákl. přenesená",J312,0)</f>
        <v>0</v>
      </c>
      <c r="BH312" s="202">
        <f>IF(N312="sníž. přenesená",J312,0)</f>
        <v>0</v>
      </c>
      <c r="BI312" s="202">
        <f>IF(N312="nulová",J312,0)</f>
        <v>0</v>
      </c>
      <c r="BJ312" s="23" t="s">
        <v>24</v>
      </c>
      <c r="BK312" s="202">
        <f>ROUND(I312*H312,2)</f>
        <v>0</v>
      </c>
      <c r="BL312" s="23" t="s">
        <v>175</v>
      </c>
      <c r="BM312" s="23" t="s">
        <v>514</v>
      </c>
    </row>
    <row r="313" spans="2:51" s="11" customFormat="1" ht="13.5">
      <c r="B313" s="206"/>
      <c r="C313" s="207"/>
      <c r="D313" s="203" t="s">
        <v>179</v>
      </c>
      <c r="E313" s="208" t="s">
        <v>22</v>
      </c>
      <c r="F313" s="209" t="s">
        <v>515</v>
      </c>
      <c r="G313" s="207"/>
      <c r="H313" s="210">
        <v>71</v>
      </c>
      <c r="I313" s="211"/>
      <c r="J313" s="207"/>
      <c r="K313" s="207"/>
      <c r="L313" s="212"/>
      <c r="M313" s="213"/>
      <c r="N313" s="214"/>
      <c r="O313" s="214"/>
      <c r="P313" s="214"/>
      <c r="Q313" s="214"/>
      <c r="R313" s="214"/>
      <c r="S313" s="214"/>
      <c r="T313" s="215"/>
      <c r="AT313" s="216" t="s">
        <v>179</v>
      </c>
      <c r="AU313" s="216" t="s">
        <v>86</v>
      </c>
      <c r="AV313" s="11" t="s">
        <v>86</v>
      </c>
      <c r="AW313" s="11" t="s">
        <v>41</v>
      </c>
      <c r="AX313" s="11" t="s">
        <v>77</v>
      </c>
      <c r="AY313" s="216" t="s">
        <v>168</v>
      </c>
    </row>
    <row r="314" spans="2:51" s="12" customFormat="1" ht="13.5">
      <c r="B314" s="217"/>
      <c r="C314" s="218"/>
      <c r="D314" s="203" t="s">
        <v>179</v>
      </c>
      <c r="E314" s="219" t="s">
        <v>22</v>
      </c>
      <c r="F314" s="220" t="s">
        <v>181</v>
      </c>
      <c r="G314" s="218"/>
      <c r="H314" s="219" t="s">
        <v>22</v>
      </c>
      <c r="I314" s="221"/>
      <c r="J314" s="218"/>
      <c r="K314" s="218"/>
      <c r="L314" s="222"/>
      <c r="M314" s="223"/>
      <c r="N314" s="224"/>
      <c r="O314" s="224"/>
      <c r="P314" s="224"/>
      <c r="Q314" s="224"/>
      <c r="R314" s="224"/>
      <c r="S314" s="224"/>
      <c r="T314" s="225"/>
      <c r="AT314" s="226" t="s">
        <v>179</v>
      </c>
      <c r="AU314" s="226" t="s">
        <v>86</v>
      </c>
      <c r="AV314" s="12" t="s">
        <v>24</v>
      </c>
      <c r="AW314" s="12" t="s">
        <v>41</v>
      </c>
      <c r="AX314" s="12" t="s">
        <v>77</v>
      </c>
      <c r="AY314" s="226" t="s">
        <v>168</v>
      </c>
    </row>
    <row r="315" spans="2:51" s="13" customFormat="1" ht="13.5">
      <c r="B315" s="227"/>
      <c r="C315" s="228"/>
      <c r="D315" s="203" t="s">
        <v>179</v>
      </c>
      <c r="E315" s="229" t="s">
        <v>22</v>
      </c>
      <c r="F315" s="230" t="s">
        <v>182</v>
      </c>
      <c r="G315" s="228"/>
      <c r="H315" s="231">
        <v>71</v>
      </c>
      <c r="I315" s="232"/>
      <c r="J315" s="228"/>
      <c r="K315" s="228"/>
      <c r="L315" s="233"/>
      <c r="M315" s="234"/>
      <c r="N315" s="235"/>
      <c r="O315" s="235"/>
      <c r="P315" s="235"/>
      <c r="Q315" s="235"/>
      <c r="R315" s="235"/>
      <c r="S315" s="235"/>
      <c r="T315" s="236"/>
      <c r="AT315" s="237" t="s">
        <v>179</v>
      </c>
      <c r="AU315" s="237" t="s">
        <v>86</v>
      </c>
      <c r="AV315" s="13" t="s">
        <v>175</v>
      </c>
      <c r="AW315" s="13" t="s">
        <v>41</v>
      </c>
      <c r="AX315" s="13" t="s">
        <v>24</v>
      </c>
      <c r="AY315" s="237" t="s">
        <v>168</v>
      </c>
    </row>
    <row r="316" spans="2:65" s="1" customFormat="1" ht="16.5" customHeight="1">
      <c r="B316" s="40"/>
      <c r="C316" s="238" t="s">
        <v>515</v>
      </c>
      <c r="D316" s="238" t="s">
        <v>270</v>
      </c>
      <c r="E316" s="239" t="s">
        <v>516</v>
      </c>
      <c r="F316" s="240" t="s">
        <v>517</v>
      </c>
      <c r="G316" s="241" t="s">
        <v>396</v>
      </c>
      <c r="H316" s="242">
        <v>143.42</v>
      </c>
      <c r="I316" s="243"/>
      <c r="J316" s="244">
        <f>ROUND(I316*H316,2)</f>
        <v>0</v>
      </c>
      <c r="K316" s="240" t="s">
        <v>174</v>
      </c>
      <c r="L316" s="245"/>
      <c r="M316" s="246" t="s">
        <v>22</v>
      </c>
      <c r="N316" s="247" t="s">
        <v>48</v>
      </c>
      <c r="O316" s="41"/>
      <c r="P316" s="200">
        <f>O316*H316</f>
        <v>0</v>
      </c>
      <c r="Q316" s="200">
        <v>0.024</v>
      </c>
      <c r="R316" s="200">
        <f>Q316*H316</f>
        <v>3.44208</v>
      </c>
      <c r="S316" s="200">
        <v>0</v>
      </c>
      <c r="T316" s="201">
        <f>S316*H316</f>
        <v>0</v>
      </c>
      <c r="AR316" s="23" t="s">
        <v>214</v>
      </c>
      <c r="AT316" s="23" t="s">
        <v>270</v>
      </c>
      <c r="AU316" s="23" t="s">
        <v>86</v>
      </c>
      <c r="AY316" s="23" t="s">
        <v>168</v>
      </c>
      <c r="BE316" s="202">
        <f>IF(N316="základní",J316,0)</f>
        <v>0</v>
      </c>
      <c r="BF316" s="202">
        <f>IF(N316="snížená",J316,0)</f>
        <v>0</v>
      </c>
      <c r="BG316" s="202">
        <f>IF(N316="zákl. přenesená",J316,0)</f>
        <v>0</v>
      </c>
      <c r="BH316" s="202">
        <f>IF(N316="sníž. přenesená",J316,0)</f>
        <v>0</v>
      </c>
      <c r="BI316" s="202">
        <f>IF(N316="nulová",J316,0)</f>
        <v>0</v>
      </c>
      <c r="BJ316" s="23" t="s">
        <v>24</v>
      </c>
      <c r="BK316" s="202">
        <f>ROUND(I316*H316,2)</f>
        <v>0</v>
      </c>
      <c r="BL316" s="23" t="s">
        <v>175</v>
      </c>
      <c r="BM316" s="23" t="s">
        <v>518</v>
      </c>
    </row>
    <row r="317" spans="2:51" s="11" customFormat="1" ht="13.5">
      <c r="B317" s="206"/>
      <c r="C317" s="207"/>
      <c r="D317" s="203" t="s">
        <v>179</v>
      </c>
      <c r="E317" s="208" t="s">
        <v>22</v>
      </c>
      <c r="F317" s="209" t="s">
        <v>519</v>
      </c>
      <c r="G317" s="207"/>
      <c r="H317" s="210">
        <v>143.42</v>
      </c>
      <c r="I317" s="211"/>
      <c r="J317" s="207"/>
      <c r="K317" s="207"/>
      <c r="L317" s="212"/>
      <c r="M317" s="213"/>
      <c r="N317" s="214"/>
      <c r="O317" s="214"/>
      <c r="P317" s="214"/>
      <c r="Q317" s="214"/>
      <c r="R317" s="214"/>
      <c r="S317" s="214"/>
      <c r="T317" s="215"/>
      <c r="AT317" s="216" t="s">
        <v>179</v>
      </c>
      <c r="AU317" s="216" t="s">
        <v>86</v>
      </c>
      <c r="AV317" s="11" t="s">
        <v>86</v>
      </c>
      <c r="AW317" s="11" t="s">
        <v>41</v>
      </c>
      <c r="AX317" s="11" t="s">
        <v>77</v>
      </c>
      <c r="AY317" s="216" t="s">
        <v>168</v>
      </c>
    </row>
    <row r="318" spans="2:51" s="13" customFormat="1" ht="13.5">
      <c r="B318" s="227"/>
      <c r="C318" s="228"/>
      <c r="D318" s="203" t="s">
        <v>179</v>
      </c>
      <c r="E318" s="229" t="s">
        <v>22</v>
      </c>
      <c r="F318" s="230" t="s">
        <v>182</v>
      </c>
      <c r="G318" s="228"/>
      <c r="H318" s="231">
        <v>143.42</v>
      </c>
      <c r="I318" s="232"/>
      <c r="J318" s="228"/>
      <c r="K318" s="228"/>
      <c r="L318" s="233"/>
      <c r="M318" s="234"/>
      <c r="N318" s="235"/>
      <c r="O318" s="235"/>
      <c r="P318" s="235"/>
      <c r="Q318" s="235"/>
      <c r="R318" s="235"/>
      <c r="S318" s="235"/>
      <c r="T318" s="236"/>
      <c r="AT318" s="237" t="s">
        <v>179</v>
      </c>
      <c r="AU318" s="237" t="s">
        <v>86</v>
      </c>
      <c r="AV318" s="13" t="s">
        <v>175</v>
      </c>
      <c r="AW318" s="13" t="s">
        <v>41</v>
      </c>
      <c r="AX318" s="13" t="s">
        <v>24</v>
      </c>
      <c r="AY318" s="237" t="s">
        <v>168</v>
      </c>
    </row>
    <row r="319" spans="2:65" s="1" customFormat="1" ht="25.5" customHeight="1">
      <c r="B319" s="40"/>
      <c r="C319" s="191" t="s">
        <v>520</v>
      </c>
      <c r="D319" s="191" t="s">
        <v>170</v>
      </c>
      <c r="E319" s="192" t="s">
        <v>521</v>
      </c>
      <c r="F319" s="193" t="s">
        <v>522</v>
      </c>
      <c r="G319" s="194" t="s">
        <v>198</v>
      </c>
      <c r="H319" s="195">
        <v>19.28</v>
      </c>
      <c r="I319" s="196"/>
      <c r="J319" s="197">
        <f>ROUND(I319*H319,2)</f>
        <v>0</v>
      </c>
      <c r="K319" s="193" t="s">
        <v>174</v>
      </c>
      <c r="L319" s="60"/>
      <c r="M319" s="198" t="s">
        <v>22</v>
      </c>
      <c r="N319" s="199" t="s">
        <v>48</v>
      </c>
      <c r="O319" s="41"/>
      <c r="P319" s="200">
        <f>O319*H319</f>
        <v>0</v>
      </c>
      <c r="Q319" s="200">
        <v>2.25634</v>
      </c>
      <c r="R319" s="200">
        <f>Q319*H319</f>
        <v>43.5022352</v>
      </c>
      <c r="S319" s="200">
        <v>0</v>
      </c>
      <c r="T319" s="201">
        <f>S319*H319</f>
        <v>0</v>
      </c>
      <c r="AR319" s="23" t="s">
        <v>175</v>
      </c>
      <c r="AT319" s="23" t="s">
        <v>170</v>
      </c>
      <c r="AU319" s="23" t="s">
        <v>86</v>
      </c>
      <c r="AY319" s="23" t="s">
        <v>168</v>
      </c>
      <c r="BE319" s="202">
        <f>IF(N319="základní",J319,0)</f>
        <v>0</v>
      </c>
      <c r="BF319" s="202">
        <f>IF(N319="snížená",J319,0)</f>
        <v>0</v>
      </c>
      <c r="BG319" s="202">
        <f>IF(N319="zákl. přenesená",J319,0)</f>
        <v>0</v>
      </c>
      <c r="BH319" s="202">
        <f>IF(N319="sníž. přenesená",J319,0)</f>
        <v>0</v>
      </c>
      <c r="BI319" s="202">
        <f>IF(N319="nulová",J319,0)</f>
        <v>0</v>
      </c>
      <c r="BJ319" s="23" t="s">
        <v>24</v>
      </c>
      <c r="BK319" s="202">
        <f>ROUND(I319*H319,2)</f>
        <v>0</v>
      </c>
      <c r="BL319" s="23" t="s">
        <v>175</v>
      </c>
      <c r="BM319" s="23" t="s">
        <v>523</v>
      </c>
    </row>
    <row r="320" spans="2:51" s="11" customFormat="1" ht="13.5">
      <c r="B320" s="206"/>
      <c r="C320" s="207"/>
      <c r="D320" s="203" t="s">
        <v>179</v>
      </c>
      <c r="E320" s="208" t="s">
        <v>22</v>
      </c>
      <c r="F320" s="209" t="s">
        <v>524</v>
      </c>
      <c r="G320" s="207"/>
      <c r="H320" s="210">
        <v>19.28</v>
      </c>
      <c r="I320" s="211"/>
      <c r="J320" s="207"/>
      <c r="K320" s="207"/>
      <c r="L320" s="212"/>
      <c r="M320" s="213"/>
      <c r="N320" s="214"/>
      <c r="O320" s="214"/>
      <c r="P320" s="214"/>
      <c r="Q320" s="214"/>
      <c r="R320" s="214"/>
      <c r="S320" s="214"/>
      <c r="T320" s="215"/>
      <c r="AT320" s="216" t="s">
        <v>179</v>
      </c>
      <c r="AU320" s="216" t="s">
        <v>86</v>
      </c>
      <c r="AV320" s="11" t="s">
        <v>86</v>
      </c>
      <c r="AW320" s="11" t="s">
        <v>41</v>
      </c>
      <c r="AX320" s="11" t="s">
        <v>77</v>
      </c>
      <c r="AY320" s="216" t="s">
        <v>168</v>
      </c>
    </row>
    <row r="321" spans="2:51" s="13" customFormat="1" ht="13.5">
      <c r="B321" s="227"/>
      <c r="C321" s="228"/>
      <c r="D321" s="203" t="s">
        <v>179</v>
      </c>
      <c r="E321" s="229" t="s">
        <v>22</v>
      </c>
      <c r="F321" s="230" t="s">
        <v>182</v>
      </c>
      <c r="G321" s="228"/>
      <c r="H321" s="231">
        <v>19.28</v>
      </c>
      <c r="I321" s="232"/>
      <c r="J321" s="228"/>
      <c r="K321" s="228"/>
      <c r="L321" s="233"/>
      <c r="M321" s="234"/>
      <c r="N321" s="235"/>
      <c r="O321" s="235"/>
      <c r="P321" s="235"/>
      <c r="Q321" s="235"/>
      <c r="R321" s="235"/>
      <c r="S321" s="235"/>
      <c r="T321" s="236"/>
      <c r="AT321" s="237" t="s">
        <v>179</v>
      </c>
      <c r="AU321" s="237" t="s">
        <v>86</v>
      </c>
      <c r="AV321" s="13" t="s">
        <v>175</v>
      </c>
      <c r="AW321" s="13" t="s">
        <v>41</v>
      </c>
      <c r="AX321" s="13" t="s">
        <v>24</v>
      </c>
      <c r="AY321" s="237" t="s">
        <v>168</v>
      </c>
    </row>
    <row r="322" spans="2:65" s="1" customFormat="1" ht="25.5" customHeight="1">
      <c r="B322" s="40"/>
      <c r="C322" s="191" t="s">
        <v>525</v>
      </c>
      <c r="D322" s="191" t="s">
        <v>170</v>
      </c>
      <c r="E322" s="192" t="s">
        <v>526</v>
      </c>
      <c r="F322" s="193" t="s">
        <v>527</v>
      </c>
      <c r="G322" s="194" t="s">
        <v>294</v>
      </c>
      <c r="H322" s="195">
        <v>93.6</v>
      </c>
      <c r="I322" s="196"/>
      <c r="J322" s="197">
        <f>ROUND(I322*H322,2)</f>
        <v>0</v>
      </c>
      <c r="K322" s="193" t="s">
        <v>174</v>
      </c>
      <c r="L322" s="60"/>
      <c r="M322" s="198" t="s">
        <v>22</v>
      </c>
      <c r="N322" s="199" t="s">
        <v>48</v>
      </c>
      <c r="O322" s="41"/>
      <c r="P322" s="200">
        <f>O322*H322</f>
        <v>0</v>
      </c>
      <c r="Q322" s="200">
        <v>0</v>
      </c>
      <c r="R322" s="200">
        <f>Q322*H322</f>
        <v>0</v>
      </c>
      <c r="S322" s="200">
        <v>0</v>
      </c>
      <c r="T322" s="201">
        <f>S322*H322</f>
        <v>0</v>
      </c>
      <c r="AR322" s="23" t="s">
        <v>175</v>
      </c>
      <c r="AT322" s="23" t="s">
        <v>170</v>
      </c>
      <c r="AU322" s="23" t="s">
        <v>86</v>
      </c>
      <c r="AY322" s="23" t="s">
        <v>168</v>
      </c>
      <c r="BE322" s="202">
        <f>IF(N322="základní",J322,0)</f>
        <v>0</v>
      </c>
      <c r="BF322" s="202">
        <f>IF(N322="snížená",J322,0)</f>
        <v>0</v>
      </c>
      <c r="BG322" s="202">
        <f>IF(N322="zákl. přenesená",J322,0)</f>
        <v>0</v>
      </c>
      <c r="BH322" s="202">
        <f>IF(N322="sníž. přenesená",J322,0)</f>
        <v>0</v>
      </c>
      <c r="BI322" s="202">
        <f>IF(N322="nulová",J322,0)</f>
        <v>0</v>
      </c>
      <c r="BJ322" s="23" t="s">
        <v>24</v>
      </c>
      <c r="BK322" s="202">
        <f>ROUND(I322*H322,2)</f>
        <v>0</v>
      </c>
      <c r="BL322" s="23" t="s">
        <v>175</v>
      </c>
      <c r="BM322" s="23" t="s">
        <v>528</v>
      </c>
    </row>
    <row r="323" spans="2:51" s="11" customFormat="1" ht="13.5">
      <c r="B323" s="206"/>
      <c r="C323" s="207"/>
      <c r="D323" s="203" t="s">
        <v>179</v>
      </c>
      <c r="E323" s="208" t="s">
        <v>22</v>
      </c>
      <c r="F323" s="209" t="s">
        <v>529</v>
      </c>
      <c r="G323" s="207"/>
      <c r="H323" s="210">
        <v>93.6</v>
      </c>
      <c r="I323" s="211"/>
      <c r="J323" s="207"/>
      <c r="K323" s="207"/>
      <c r="L323" s="212"/>
      <c r="M323" s="213"/>
      <c r="N323" s="214"/>
      <c r="O323" s="214"/>
      <c r="P323" s="214"/>
      <c r="Q323" s="214"/>
      <c r="R323" s="214"/>
      <c r="S323" s="214"/>
      <c r="T323" s="215"/>
      <c r="AT323" s="216" t="s">
        <v>179</v>
      </c>
      <c r="AU323" s="216" t="s">
        <v>86</v>
      </c>
      <c r="AV323" s="11" t="s">
        <v>86</v>
      </c>
      <c r="AW323" s="11" t="s">
        <v>41</v>
      </c>
      <c r="AX323" s="11" t="s">
        <v>77</v>
      </c>
      <c r="AY323" s="216" t="s">
        <v>168</v>
      </c>
    </row>
    <row r="324" spans="2:51" s="12" customFormat="1" ht="13.5">
      <c r="B324" s="217"/>
      <c r="C324" s="218"/>
      <c r="D324" s="203" t="s">
        <v>179</v>
      </c>
      <c r="E324" s="219" t="s">
        <v>22</v>
      </c>
      <c r="F324" s="220" t="s">
        <v>181</v>
      </c>
      <c r="G324" s="218"/>
      <c r="H324" s="219" t="s">
        <v>22</v>
      </c>
      <c r="I324" s="221"/>
      <c r="J324" s="218"/>
      <c r="K324" s="218"/>
      <c r="L324" s="222"/>
      <c r="M324" s="223"/>
      <c r="N324" s="224"/>
      <c r="O324" s="224"/>
      <c r="P324" s="224"/>
      <c r="Q324" s="224"/>
      <c r="R324" s="224"/>
      <c r="S324" s="224"/>
      <c r="T324" s="225"/>
      <c r="AT324" s="226" t="s">
        <v>179</v>
      </c>
      <c r="AU324" s="226" t="s">
        <v>86</v>
      </c>
      <c r="AV324" s="12" t="s">
        <v>24</v>
      </c>
      <c r="AW324" s="12" t="s">
        <v>41</v>
      </c>
      <c r="AX324" s="12" t="s">
        <v>77</v>
      </c>
      <c r="AY324" s="226" t="s">
        <v>168</v>
      </c>
    </row>
    <row r="325" spans="2:51" s="13" customFormat="1" ht="13.5">
      <c r="B325" s="227"/>
      <c r="C325" s="228"/>
      <c r="D325" s="203" t="s">
        <v>179</v>
      </c>
      <c r="E325" s="229" t="s">
        <v>22</v>
      </c>
      <c r="F325" s="230" t="s">
        <v>182</v>
      </c>
      <c r="G325" s="228"/>
      <c r="H325" s="231">
        <v>93.6</v>
      </c>
      <c r="I325" s="232"/>
      <c r="J325" s="228"/>
      <c r="K325" s="228"/>
      <c r="L325" s="233"/>
      <c r="M325" s="234"/>
      <c r="N325" s="235"/>
      <c r="O325" s="235"/>
      <c r="P325" s="235"/>
      <c r="Q325" s="235"/>
      <c r="R325" s="235"/>
      <c r="S325" s="235"/>
      <c r="T325" s="236"/>
      <c r="AT325" s="237" t="s">
        <v>179</v>
      </c>
      <c r="AU325" s="237" t="s">
        <v>86</v>
      </c>
      <c r="AV325" s="13" t="s">
        <v>175</v>
      </c>
      <c r="AW325" s="13" t="s">
        <v>41</v>
      </c>
      <c r="AX325" s="13" t="s">
        <v>24</v>
      </c>
      <c r="AY325" s="237" t="s">
        <v>168</v>
      </c>
    </row>
    <row r="326" spans="2:65" s="1" customFormat="1" ht="16.5" customHeight="1">
      <c r="B326" s="40"/>
      <c r="C326" s="191" t="s">
        <v>530</v>
      </c>
      <c r="D326" s="191" t="s">
        <v>170</v>
      </c>
      <c r="E326" s="192" t="s">
        <v>531</v>
      </c>
      <c r="F326" s="193" t="s">
        <v>532</v>
      </c>
      <c r="G326" s="194" t="s">
        <v>294</v>
      </c>
      <c r="H326" s="195">
        <v>93.6</v>
      </c>
      <c r="I326" s="196"/>
      <c r="J326" s="197">
        <f>ROUND(I326*H326,2)</f>
        <v>0</v>
      </c>
      <c r="K326" s="193" t="s">
        <v>174</v>
      </c>
      <c r="L326" s="60"/>
      <c r="M326" s="198" t="s">
        <v>22</v>
      </c>
      <c r="N326" s="199" t="s">
        <v>48</v>
      </c>
      <c r="O326" s="41"/>
      <c r="P326" s="200">
        <f>O326*H326</f>
        <v>0</v>
      </c>
      <c r="Q326" s="200">
        <v>0</v>
      </c>
      <c r="R326" s="200">
        <f>Q326*H326</f>
        <v>0</v>
      </c>
      <c r="S326" s="200">
        <v>0</v>
      </c>
      <c r="T326" s="201">
        <f>S326*H326</f>
        <v>0</v>
      </c>
      <c r="AR326" s="23" t="s">
        <v>175</v>
      </c>
      <c r="AT326" s="23" t="s">
        <v>170</v>
      </c>
      <c r="AU326" s="23" t="s">
        <v>86</v>
      </c>
      <c r="AY326" s="23" t="s">
        <v>168</v>
      </c>
      <c r="BE326" s="202">
        <f>IF(N326="základní",J326,0)</f>
        <v>0</v>
      </c>
      <c r="BF326" s="202">
        <f>IF(N326="snížená",J326,0)</f>
        <v>0</v>
      </c>
      <c r="BG326" s="202">
        <f>IF(N326="zákl. přenesená",J326,0)</f>
        <v>0</v>
      </c>
      <c r="BH326" s="202">
        <f>IF(N326="sníž. přenesená",J326,0)</f>
        <v>0</v>
      </c>
      <c r="BI326" s="202">
        <f>IF(N326="nulová",J326,0)</f>
        <v>0</v>
      </c>
      <c r="BJ326" s="23" t="s">
        <v>24</v>
      </c>
      <c r="BK326" s="202">
        <f>ROUND(I326*H326,2)</f>
        <v>0</v>
      </c>
      <c r="BL326" s="23" t="s">
        <v>175</v>
      </c>
      <c r="BM326" s="23" t="s">
        <v>533</v>
      </c>
    </row>
    <row r="327" spans="2:51" s="11" customFormat="1" ht="13.5">
      <c r="B327" s="206"/>
      <c r="C327" s="207"/>
      <c r="D327" s="203" t="s">
        <v>179</v>
      </c>
      <c r="E327" s="208" t="s">
        <v>22</v>
      </c>
      <c r="F327" s="209" t="s">
        <v>529</v>
      </c>
      <c r="G327" s="207"/>
      <c r="H327" s="210">
        <v>93.6</v>
      </c>
      <c r="I327" s="211"/>
      <c r="J327" s="207"/>
      <c r="K327" s="207"/>
      <c r="L327" s="212"/>
      <c r="M327" s="213"/>
      <c r="N327" s="214"/>
      <c r="O327" s="214"/>
      <c r="P327" s="214"/>
      <c r="Q327" s="214"/>
      <c r="R327" s="214"/>
      <c r="S327" s="214"/>
      <c r="T327" s="215"/>
      <c r="AT327" s="216" t="s">
        <v>179</v>
      </c>
      <c r="AU327" s="216" t="s">
        <v>86</v>
      </c>
      <c r="AV327" s="11" t="s">
        <v>86</v>
      </c>
      <c r="AW327" s="11" t="s">
        <v>41</v>
      </c>
      <c r="AX327" s="11" t="s">
        <v>77</v>
      </c>
      <c r="AY327" s="216" t="s">
        <v>168</v>
      </c>
    </row>
    <row r="328" spans="2:51" s="12" customFormat="1" ht="13.5">
      <c r="B328" s="217"/>
      <c r="C328" s="218"/>
      <c r="D328" s="203" t="s">
        <v>179</v>
      </c>
      <c r="E328" s="219" t="s">
        <v>22</v>
      </c>
      <c r="F328" s="220" t="s">
        <v>181</v>
      </c>
      <c r="G328" s="218"/>
      <c r="H328" s="219" t="s">
        <v>22</v>
      </c>
      <c r="I328" s="221"/>
      <c r="J328" s="218"/>
      <c r="K328" s="218"/>
      <c r="L328" s="222"/>
      <c r="M328" s="223"/>
      <c r="N328" s="224"/>
      <c r="O328" s="224"/>
      <c r="P328" s="224"/>
      <c r="Q328" s="224"/>
      <c r="R328" s="224"/>
      <c r="S328" s="224"/>
      <c r="T328" s="225"/>
      <c r="AT328" s="226" t="s">
        <v>179</v>
      </c>
      <c r="AU328" s="226" t="s">
        <v>86</v>
      </c>
      <c r="AV328" s="12" t="s">
        <v>24</v>
      </c>
      <c r="AW328" s="12" t="s">
        <v>41</v>
      </c>
      <c r="AX328" s="12" t="s">
        <v>77</v>
      </c>
      <c r="AY328" s="226" t="s">
        <v>168</v>
      </c>
    </row>
    <row r="329" spans="2:51" s="13" customFormat="1" ht="13.5">
      <c r="B329" s="227"/>
      <c r="C329" s="228"/>
      <c r="D329" s="203" t="s">
        <v>179</v>
      </c>
      <c r="E329" s="229" t="s">
        <v>22</v>
      </c>
      <c r="F329" s="230" t="s">
        <v>182</v>
      </c>
      <c r="G329" s="228"/>
      <c r="H329" s="231">
        <v>93.6</v>
      </c>
      <c r="I329" s="232"/>
      <c r="J329" s="228"/>
      <c r="K329" s="228"/>
      <c r="L329" s="233"/>
      <c r="M329" s="234"/>
      <c r="N329" s="235"/>
      <c r="O329" s="235"/>
      <c r="P329" s="235"/>
      <c r="Q329" s="235"/>
      <c r="R329" s="235"/>
      <c r="S329" s="235"/>
      <c r="T329" s="236"/>
      <c r="AT329" s="237" t="s">
        <v>179</v>
      </c>
      <c r="AU329" s="237" t="s">
        <v>86</v>
      </c>
      <c r="AV329" s="13" t="s">
        <v>175</v>
      </c>
      <c r="AW329" s="13" t="s">
        <v>41</v>
      </c>
      <c r="AX329" s="13" t="s">
        <v>24</v>
      </c>
      <c r="AY329" s="237" t="s">
        <v>168</v>
      </c>
    </row>
    <row r="330" spans="2:63" s="10" customFormat="1" ht="29.85" customHeight="1">
      <c r="B330" s="175"/>
      <c r="C330" s="176"/>
      <c r="D330" s="177" t="s">
        <v>76</v>
      </c>
      <c r="E330" s="189" t="s">
        <v>534</v>
      </c>
      <c r="F330" s="189" t="s">
        <v>535</v>
      </c>
      <c r="G330" s="176"/>
      <c r="H330" s="176"/>
      <c r="I330" s="179"/>
      <c r="J330" s="190">
        <f>BK330</f>
        <v>0</v>
      </c>
      <c r="K330" s="176"/>
      <c r="L330" s="181"/>
      <c r="M330" s="182"/>
      <c r="N330" s="183"/>
      <c r="O330" s="183"/>
      <c r="P330" s="184">
        <f>SUM(P331:P354)</f>
        <v>0</v>
      </c>
      <c r="Q330" s="183"/>
      <c r="R330" s="184">
        <f>SUM(R331:R354)</f>
        <v>0</v>
      </c>
      <c r="S330" s="183"/>
      <c r="T330" s="185">
        <f>SUM(T331:T354)</f>
        <v>0</v>
      </c>
      <c r="AR330" s="186" t="s">
        <v>24</v>
      </c>
      <c r="AT330" s="187" t="s">
        <v>76</v>
      </c>
      <c r="AU330" s="187" t="s">
        <v>24</v>
      </c>
      <c r="AY330" s="186" t="s">
        <v>168</v>
      </c>
      <c r="BK330" s="188">
        <f>SUM(BK331:BK354)</f>
        <v>0</v>
      </c>
    </row>
    <row r="331" spans="2:65" s="1" customFormat="1" ht="16.5" customHeight="1">
      <c r="B331" s="40"/>
      <c r="C331" s="191" t="s">
        <v>536</v>
      </c>
      <c r="D331" s="191" t="s">
        <v>170</v>
      </c>
      <c r="E331" s="192" t="s">
        <v>537</v>
      </c>
      <c r="F331" s="193" t="s">
        <v>538</v>
      </c>
      <c r="G331" s="194" t="s">
        <v>261</v>
      </c>
      <c r="H331" s="195">
        <v>3496.031</v>
      </c>
      <c r="I331" s="196"/>
      <c r="J331" s="197">
        <f>ROUND(I331*H331,2)</f>
        <v>0</v>
      </c>
      <c r="K331" s="193" t="s">
        <v>174</v>
      </c>
      <c r="L331" s="60"/>
      <c r="M331" s="198" t="s">
        <v>22</v>
      </c>
      <c r="N331" s="199" t="s">
        <v>48</v>
      </c>
      <c r="O331" s="41"/>
      <c r="P331" s="200">
        <f>O331*H331</f>
        <v>0</v>
      </c>
      <c r="Q331" s="200">
        <v>0</v>
      </c>
      <c r="R331" s="200">
        <f>Q331*H331</f>
        <v>0</v>
      </c>
      <c r="S331" s="200">
        <v>0</v>
      </c>
      <c r="T331" s="201">
        <f>S331*H331</f>
        <v>0</v>
      </c>
      <c r="AR331" s="23" t="s">
        <v>175</v>
      </c>
      <c r="AT331" s="23" t="s">
        <v>170</v>
      </c>
      <c r="AU331" s="23" t="s">
        <v>86</v>
      </c>
      <c r="AY331" s="23" t="s">
        <v>168</v>
      </c>
      <c r="BE331" s="202">
        <f>IF(N331="základní",J331,0)</f>
        <v>0</v>
      </c>
      <c r="BF331" s="202">
        <f>IF(N331="snížená",J331,0)</f>
        <v>0</v>
      </c>
      <c r="BG331" s="202">
        <f>IF(N331="zákl. přenesená",J331,0)</f>
        <v>0</v>
      </c>
      <c r="BH331" s="202">
        <f>IF(N331="sníž. přenesená",J331,0)</f>
        <v>0</v>
      </c>
      <c r="BI331" s="202">
        <f>IF(N331="nulová",J331,0)</f>
        <v>0</v>
      </c>
      <c r="BJ331" s="23" t="s">
        <v>24</v>
      </c>
      <c r="BK331" s="202">
        <f>ROUND(I331*H331,2)</f>
        <v>0</v>
      </c>
      <c r="BL331" s="23" t="s">
        <v>175</v>
      </c>
      <c r="BM331" s="23" t="s">
        <v>539</v>
      </c>
    </row>
    <row r="332" spans="2:51" s="11" customFormat="1" ht="13.5">
      <c r="B332" s="206"/>
      <c r="C332" s="207"/>
      <c r="D332" s="203" t="s">
        <v>179</v>
      </c>
      <c r="E332" s="208" t="s">
        <v>22</v>
      </c>
      <c r="F332" s="209" t="s">
        <v>540</v>
      </c>
      <c r="G332" s="207"/>
      <c r="H332" s="210">
        <v>5401.285</v>
      </c>
      <c r="I332" s="211"/>
      <c r="J332" s="207"/>
      <c r="K332" s="207"/>
      <c r="L332" s="212"/>
      <c r="M332" s="213"/>
      <c r="N332" s="214"/>
      <c r="O332" s="214"/>
      <c r="P332" s="214"/>
      <c r="Q332" s="214"/>
      <c r="R332" s="214"/>
      <c r="S332" s="214"/>
      <c r="T332" s="215"/>
      <c r="AT332" s="216" t="s">
        <v>179</v>
      </c>
      <c r="AU332" s="216" t="s">
        <v>86</v>
      </c>
      <c r="AV332" s="11" t="s">
        <v>86</v>
      </c>
      <c r="AW332" s="11" t="s">
        <v>41</v>
      </c>
      <c r="AX332" s="11" t="s">
        <v>77</v>
      </c>
      <c r="AY332" s="216" t="s">
        <v>168</v>
      </c>
    </row>
    <row r="333" spans="2:51" s="11" customFormat="1" ht="13.5">
      <c r="B333" s="206"/>
      <c r="C333" s="207"/>
      <c r="D333" s="203" t="s">
        <v>179</v>
      </c>
      <c r="E333" s="208" t="s">
        <v>22</v>
      </c>
      <c r="F333" s="209" t="s">
        <v>541</v>
      </c>
      <c r="G333" s="207"/>
      <c r="H333" s="210">
        <v>-1752.96</v>
      </c>
      <c r="I333" s="211"/>
      <c r="J333" s="207"/>
      <c r="K333" s="207"/>
      <c r="L333" s="212"/>
      <c r="M333" s="213"/>
      <c r="N333" s="214"/>
      <c r="O333" s="214"/>
      <c r="P333" s="214"/>
      <c r="Q333" s="214"/>
      <c r="R333" s="214"/>
      <c r="S333" s="214"/>
      <c r="T333" s="215"/>
      <c r="AT333" s="216" t="s">
        <v>179</v>
      </c>
      <c r="AU333" s="216" t="s">
        <v>86</v>
      </c>
      <c r="AV333" s="11" t="s">
        <v>86</v>
      </c>
      <c r="AW333" s="11" t="s">
        <v>41</v>
      </c>
      <c r="AX333" s="11" t="s">
        <v>77</v>
      </c>
      <c r="AY333" s="216" t="s">
        <v>168</v>
      </c>
    </row>
    <row r="334" spans="2:51" s="11" customFormat="1" ht="13.5">
      <c r="B334" s="206"/>
      <c r="C334" s="207"/>
      <c r="D334" s="203" t="s">
        <v>179</v>
      </c>
      <c r="E334" s="208" t="s">
        <v>22</v>
      </c>
      <c r="F334" s="209" t="s">
        <v>542</v>
      </c>
      <c r="G334" s="207"/>
      <c r="H334" s="210">
        <v>-152.294</v>
      </c>
      <c r="I334" s="211"/>
      <c r="J334" s="207"/>
      <c r="K334" s="207"/>
      <c r="L334" s="212"/>
      <c r="M334" s="213"/>
      <c r="N334" s="214"/>
      <c r="O334" s="214"/>
      <c r="P334" s="214"/>
      <c r="Q334" s="214"/>
      <c r="R334" s="214"/>
      <c r="S334" s="214"/>
      <c r="T334" s="215"/>
      <c r="AT334" s="216" t="s">
        <v>179</v>
      </c>
      <c r="AU334" s="216" t="s">
        <v>86</v>
      </c>
      <c r="AV334" s="11" t="s">
        <v>86</v>
      </c>
      <c r="AW334" s="11" t="s">
        <v>41</v>
      </c>
      <c r="AX334" s="11" t="s">
        <v>77</v>
      </c>
      <c r="AY334" s="216" t="s">
        <v>168</v>
      </c>
    </row>
    <row r="335" spans="2:51" s="12" customFormat="1" ht="13.5">
      <c r="B335" s="217"/>
      <c r="C335" s="218"/>
      <c r="D335" s="203" t="s">
        <v>179</v>
      </c>
      <c r="E335" s="219" t="s">
        <v>22</v>
      </c>
      <c r="F335" s="220" t="s">
        <v>543</v>
      </c>
      <c r="G335" s="218"/>
      <c r="H335" s="219" t="s">
        <v>22</v>
      </c>
      <c r="I335" s="221"/>
      <c r="J335" s="218"/>
      <c r="K335" s="218"/>
      <c r="L335" s="222"/>
      <c r="M335" s="223"/>
      <c r="N335" s="224"/>
      <c r="O335" s="224"/>
      <c r="P335" s="224"/>
      <c r="Q335" s="224"/>
      <c r="R335" s="224"/>
      <c r="S335" s="224"/>
      <c r="T335" s="225"/>
      <c r="AT335" s="226" t="s">
        <v>179</v>
      </c>
      <c r="AU335" s="226" t="s">
        <v>86</v>
      </c>
      <c r="AV335" s="12" t="s">
        <v>24</v>
      </c>
      <c r="AW335" s="12" t="s">
        <v>41</v>
      </c>
      <c r="AX335" s="12" t="s">
        <v>77</v>
      </c>
      <c r="AY335" s="226" t="s">
        <v>168</v>
      </c>
    </row>
    <row r="336" spans="2:51" s="13" customFormat="1" ht="13.5">
      <c r="B336" s="227"/>
      <c r="C336" s="228"/>
      <c r="D336" s="203" t="s">
        <v>179</v>
      </c>
      <c r="E336" s="229" t="s">
        <v>22</v>
      </c>
      <c r="F336" s="230" t="s">
        <v>182</v>
      </c>
      <c r="G336" s="228"/>
      <c r="H336" s="231">
        <v>3496.031</v>
      </c>
      <c r="I336" s="232"/>
      <c r="J336" s="228"/>
      <c r="K336" s="228"/>
      <c r="L336" s="233"/>
      <c r="M336" s="234"/>
      <c r="N336" s="235"/>
      <c r="O336" s="235"/>
      <c r="P336" s="235"/>
      <c r="Q336" s="235"/>
      <c r="R336" s="235"/>
      <c r="S336" s="235"/>
      <c r="T336" s="236"/>
      <c r="AT336" s="237" t="s">
        <v>179</v>
      </c>
      <c r="AU336" s="237" t="s">
        <v>86</v>
      </c>
      <c r="AV336" s="13" t="s">
        <v>175</v>
      </c>
      <c r="AW336" s="13" t="s">
        <v>41</v>
      </c>
      <c r="AX336" s="13" t="s">
        <v>24</v>
      </c>
      <c r="AY336" s="237" t="s">
        <v>168</v>
      </c>
    </row>
    <row r="337" spans="2:65" s="1" customFormat="1" ht="16.5" customHeight="1">
      <c r="B337" s="40"/>
      <c r="C337" s="191" t="s">
        <v>544</v>
      </c>
      <c r="D337" s="191" t="s">
        <v>170</v>
      </c>
      <c r="E337" s="192" t="s">
        <v>545</v>
      </c>
      <c r="F337" s="193" t="s">
        <v>546</v>
      </c>
      <c r="G337" s="194" t="s">
        <v>261</v>
      </c>
      <c r="H337" s="195">
        <v>41952.372</v>
      </c>
      <c r="I337" s="196"/>
      <c r="J337" s="197">
        <f>ROUND(I337*H337,2)</f>
        <v>0</v>
      </c>
      <c r="K337" s="193" t="s">
        <v>174</v>
      </c>
      <c r="L337" s="60"/>
      <c r="M337" s="198" t="s">
        <v>22</v>
      </c>
      <c r="N337" s="199" t="s">
        <v>48</v>
      </c>
      <c r="O337" s="41"/>
      <c r="P337" s="200">
        <f>O337*H337</f>
        <v>0</v>
      </c>
      <c r="Q337" s="200">
        <v>0</v>
      </c>
      <c r="R337" s="200">
        <f>Q337*H337</f>
        <v>0</v>
      </c>
      <c r="S337" s="200">
        <v>0</v>
      </c>
      <c r="T337" s="201">
        <f>S337*H337</f>
        <v>0</v>
      </c>
      <c r="AR337" s="23" t="s">
        <v>175</v>
      </c>
      <c r="AT337" s="23" t="s">
        <v>170</v>
      </c>
      <c r="AU337" s="23" t="s">
        <v>86</v>
      </c>
      <c r="AY337" s="23" t="s">
        <v>168</v>
      </c>
      <c r="BE337" s="202">
        <f>IF(N337="základní",J337,0)</f>
        <v>0</v>
      </c>
      <c r="BF337" s="202">
        <f>IF(N337="snížená",J337,0)</f>
        <v>0</v>
      </c>
      <c r="BG337" s="202">
        <f>IF(N337="zákl. přenesená",J337,0)</f>
        <v>0</v>
      </c>
      <c r="BH337" s="202">
        <f>IF(N337="sníž. přenesená",J337,0)</f>
        <v>0</v>
      </c>
      <c r="BI337" s="202">
        <f>IF(N337="nulová",J337,0)</f>
        <v>0</v>
      </c>
      <c r="BJ337" s="23" t="s">
        <v>24</v>
      </c>
      <c r="BK337" s="202">
        <f>ROUND(I337*H337,2)</f>
        <v>0</v>
      </c>
      <c r="BL337" s="23" t="s">
        <v>175</v>
      </c>
      <c r="BM337" s="23" t="s">
        <v>547</v>
      </c>
    </row>
    <row r="338" spans="2:51" s="11" customFormat="1" ht="13.5">
      <c r="B338" s="206"/>
      <c r="C338" s="207"/>
      <c r="D338" s="203" t="s">
        <v>179</v>
      </c>
      <c r="E338" s="208" t="s">
        <v>22</v>
      </c>
      <c r="F338" s="209" t="s">
        <v>548</v>
      </c>
      <c r="G338" s="207"/>
      <c r="H338" s="210">
        <v>41952.372</v>
      </c>
      <c r="I338" s="211"/>
      <c r="J338" s="207"/>
      <c r="K338" s="207"/>
      <c r="L338" s="212"/>
      <c r="M338" s="213"/>
      <c r="N338" s="214"/>
      <c r="O338" s="214"/>
      <c r="P338" s="214"/>
      <c r="Q338" s="214"/>
      <c r="R338" s="214"/>
      <c r="S338" s="214"/>
      <c r="T338" s="215"/>
      <c r="AT338" s="216" t="s">
        <v>179</v>
      </c>
      <c r="AU338" s="216" t="s">
        <v>86</v>
      </c>
      <c r="AV338" s="11" t="s">
        <v>86</v>
      </c>
      <c r="AW338" s="11" t="s">
        <v>41</v>
      </c>
      <c r="AX338" s="11" t="s">
        <v>77</v>
      </c>
      <c r="AY338" s="216" t="s">
        <v>168</v>
      </c>
    </row>
    <row r="339" spans="2:51" s="13" customFormat="1" ht="13.5">
      <c r="B339" s="227"/>
      <c r="C339" s="228"/>
      <c r="D339" s="203" t="s">
        <v>179</v>
      </c>
      <c r="E339" s="229" t="s">
        <v>22</v>
      </c>
      <c r="F339" s="230" t="s">
        <v>182</v>
      </c>
      <c r="G339" s="228"/>
      <c r="H339" s="231">
        <v>41952.372</v>
      </c>
      <c r="I339" s="232"/>
      <c r="J339" s="228"/>
      <c r="K339" s="228"/>
      <c r="L339" s="233"/>
      <c r="M339" s="234"/>
      <c r="N339" s="235"/>
      <c r="O339" s="235"/>
      <c r="P339" s="235"/>
      <c r="Q339" s="235"/>
      <c r="R339" s="235"/>
      <c r="S339" s="235"/>
      <c r="T339" s="236"/>
      <c r="AT339" s="237" t="s">
        <v>179</v>
      </c>
      <c r="AU339" s="237" t="s">
        <v>86</v>
      </c>
      <c r="AV339" s="13" t="s">
        <v>175</v>
      </c>
      <c r="AW339" s="13" t="s">
        <v>41</v>
      </c>
      <c r="AX339" s="13" t="s">
        <v>24</v>
      </c>
      <c r="AY339" s="237" t="s">
        <v>168</v>
      </c>
    </row>
    <row r="340" spans="2:65" s="1" customFormat="1" ht="16.5" customHeight="1">
      <c r="B340" s="40"/>
      <c r="C340" s="191" t="s">
        <v>549</v>
      </c>
      <c r="D340" s="191" t="s">
        <v>170</v>
      </c>
      <c r="E340" s="192" t="s">
        <v>550</v>
      </c>
      <c r="F340" s="193" t="s">
        <v>551</v>
      </c>
      <c r="G340" s="194" t="s">
        <v>261</v>
      </c>
      <c r="H340" s="195">
        <v>3496.031</v>
      </c>
      <c r="I340" s="196"/>
      <c r="J340" s="197">
        <f>ROUND(I340*H340,2)</f>
        <v>0</v>
      </c>
      <c r="K340" s="193" t="s">
        <v>174</v>
      </c>
      <c r="L340" s="60"/>
      <c r="M340" s="198" t="s">
        <v>22</v>
      </c>
      <c r="N340" s="199" t="s">
        <v>48</v>
      </c>
      <c r="O340" s="41"/>
      <c r="P340" s="200">
        <f>O340*H340</f>
        <v>0</v>
      </c>
      <c r="Q340" s="200">
        <v>0</v>
      </c>
      <c r="R340" s="200">
        <f>Q340*H340</f>
        <v>0</v>
      </c>
      <c r="S340" s="200">
        <v>0</v>
      </c>
      <c r="T340" s="201">
        <f>S340*H340</f>
        <v>0</v>
      </c>
      <c r="AR340" s="23" t="s">
        <v>175</v>
      </c>
      <c r="AT340" s="23" t="s">
        <v>170</v>
      </c>
      <c r="AU340" s="23" t="s">
        <v>86</v>
      </c>
      <c r="AY340" s="23" t="s">
        <v>168</v>
      </c>
      <c r="BE340" s="202">
        <f>IF(N340="základní",J340,0)</f>
        <v>0</v>
      </c>
      <c r="BF340" s="202">
        <f>IF(N340="snížená",J340,0)</f>
        <v>0</v>
      </c>
      <c r="BG340" s="202">
        <f>IF(N340="zákl. přenesená",J340,0)</f>
        <v>0</v>
      </c>
      <c r="BH340" s="202">
        <f>IF(N340="sníž. přenesená",J340,0)</f>
        <v>0</v>
      </c>
      <c r="BI340" s="202">
        <f>IF(N340="nulová",J340,0)</f>
        <v>0</v>
      </c>
      <c r="BJ340" s="23" t="s">
        <v>24</v>
      </c>
      <c r="BK340" s="202">
        <f>ROUND(I340*H340,2)</f>
        <v>0</v>
      </c>
      <c r="BL340" s="23" t="s">
        <v>175</v>
      </c>
      <c r="BM340" s="23" t="s">
        <v>552</v>
      </c>
    </row>
    <row r="341" spans="2:51" s="11" customFormat="1" ht="13.5">
      <c r="B341" s="206"/>
      <c r="C341" s="207"/>
      <c r="D341" s="203" t="s">
        <v>179</v>
      </c>
      <c r="E341" s="208" t="s">
        <v>22</v>
      </c>
      <c r="F341" s="209" t="s">
        <v>553</v>
      </c>
      <c r="G341" s="207"/>
      <c r="H341" s="210">
        <v>3496.031</v>
      </c>
      <c r="I341" s="211"/>
      <c r="J341" s="207"/>
      <c r="K341" s="207"/>
      <c r="L341" s="212"/>
      <c r="M341" s="213"/>
      <c r="N341" s="214"/>
      <c r="O341" s="214"/>
      <c r="P341" s="214"/>
      <c r="Q341" s="214"/>
      <c r="R341" s="214"/>
      <c r="S341" s="214"/>
      <c r="T341" s="215"/>
      <c r="AT341" s="216" t="s">
        <v>179</v>
      </c>
      <c r="AU341" s="216" t="s">
        <v>86</v>
      </c>
      <c r="AV341" s="11" t="s">
        <v>86</v>
      </c>
      <c r="AW341" s="11" t="s">
        <v>41</v>
      </c>
      <c r="AX341" s="11" t="s">
        <v>77</v>
      </c>
      <c r="AY341" s="216" t="s">
        <v>168</v>
      </c>
    </row>
    <row r="342" spans="2:51" s="13" customFormat="1" ht="13.5">
      <c r="B342" s="227"/>
      <c r="C342" s="228"/>
      <c r="D342" s="203" t="s">
        <v>179</v>
      </c>
      <c r="E342" s="229" t="s">
        <v>22</v>
      </c>
      <c r="F342" s="230" t="s">
        <v>182</v>
      </c>
      <c r="G342" s="228"/>
      <c r="H342" s="231">
        <v>3496.031</v>
      </c>
      <c r="I342" s="232"/>
      <c r="J342" s="228"/>
      <c r="K342" s="228"/>
      <c r="L342" s="233"/>
      <c r="M342" s="234"/>
      <c r="N342" s="235"/>
      <c r="O342" s="235"/>
      <c r="P342" s="235"/>
      <c r="Q342" s="235"/>
      <c r="R342" s="235"/>
      <c r="S342" s="235"/>
      <c r="T342" s="236"/>
      <c r="AT342" s="237" t="s">
        <v>179</v>
      </c>
      <c r="AU342" s="237" t="s">
        <v>86</v>
      </c>
      <c r="AV342" s="13" t="s">
        <v>175</v>
      </c>
      <c r="AW342" s="13" t="s">
        <v>41</v>
      </c>
      <c r="AX342" s="13" t="s">
        <v>24</v>
      </c>
      <c r="AY342" s="237" t="s">
        <v>168</v>
      </c>
    </row>
    <row r="343" spans="2:65" s="1" customFormat="1" ht="16.5" customHeight="1">
      <c r="B343" s="40"/>
      <c r="C343" s="191" t="s">
        <v>554</v>
      </c>
      <c r="D343" s="191" t="s">
        <v>170</v>
      </c>
      <c r="E343" s="192" t="s">
        <v>555</v>
      </c>
      <c r="F343" s="193" t="s">
        <v>556</v>
      </c>
      <c r="G343" s="194" t="s">
        <v>261</v>
      </c>
      <c r="H343" s="195">
        <v>1442.54</v>
      </c>
      <c r="I343" s="196"/>
      <c r="J343" s="197">
        <f>ROUND(I343*H343,2)</f>
        <v>0</v>
      </c>
      <c r="K343" s="193" t="s">
        <v>174</v>
      </c>
      <c r="L343" s="60"/>
      <c r="M343" s="198" t="s">
        <v>22</v>
      </c>
      <c r="N343" s="199" t="s">
        <v>48</v>
      </c>
      <c r="O343" s="41"/>
      <c r="P343" s="200">
        <f>O343*H343</f>
        <v>0</v>
      </c>
      <c r="Q343" s="200">
        <v>0</v>
      </c>
      <c r="R343" s="200">
        <f>Q343*H343</f>
        <v>0</v>
      </c>
      <c r="S343" s="200">
        <v>0</v>
      </c>
      <c r="T343" s="201">
        <f>S343*H343</f>
        <v>0</v>
      </c>
      <c r="AR343" s="23" t="s">
        <v>175</v>
      </c>
      <c r="AT343" s="23" t="s">
        <v>170</v>
      </c>
      <c r="AU343" s="23" t="s">
        <v>86</v>
      </c>
      <c r="AY343" s="23" t="s">
        <v>168</v>
      </c>
      <c r="BE343" s="202">
        <f>IF(N343="základní",J343,0)</f>
        <v>0</v>
      </c>
      <c r="BF343" s="202">
        <f>IF(N343="snížená",J343,0)</f>
        <v>0</v>
      </c>
      <c r="BG343" s="202">
        <f>IF(N343="zákl. přenesená",J343,0)</f>
        <v>0</v>
      </c>
      <c r="BH343" s="202">
        <f>IF(N343="sníž. přenesená",J343,0)</f>
        <v>0</v>
      </c>
      <c r="BI343" s="202">
        <f>IF(N343="nulová",J343,0)</f>
        <v>0</v>
      </c>
      <c r="BJ343" s="23" t="s">
        <v>24</v>
      </c>
      <c r="BK343" s="202">
        <f>ROUND(I343*H343,2)</f>
        <v>0</v>
      </c>
      <c r="BL343" s="23" t="s">
        <v>175</v>
      </c>
      <c r="BM343" s="23" t="s">
        <v>557</v>
      </c>
    </row>
    <row r="344" spans="2:47" s="1" customFormat="1" ht="67.5">
      <c r="B344" s="40"/>
      <c r="C344" s="62"/>
      <c r="D344" s="203" t="s">
        <v>177</v>
      </c>
      <c r="E344" s="62"/>
      <c r="F344" s="204" t="s">
        <v>558</v>
      </c>
      <c r="G344" s="62"/>
      <c r="H344" s="62"/>
      <c r="I344" s="162"/>
      <c r="J344" s="62"/>
      <c r="K344" s="62"/>
      <c r="L344" s="60"/>
      <c r="M344" s="205"/>
      <c r="N344" s="41"/>
      <c r="O344" s="41"/>
      <c r="P344" s="41"/>
      <c r="Q344" s="41"/>
      <c r="R344" s="41"/>
      <c r="S344" s="41"/>
      <c r="T344" s="77"/>
      <c r="AT344" s="23" t="s">
        <v>177</v>
      </c>
      <c r="AU344" s="23" t="s">
        <v>86</v>
      </c>
    </row>
    <row r="345" spans="2:51" s="11" customFormat="1" ht="13.5">
      <c r="B345" s="206"/>
      <c r="C345" s="207"/>
      <c r="D345" s="203" t="s">
        <v>179</v>
      </c>
      <c r="E345" s="208" t="s">
        <v>22</v>
      </c>
      <c r="F345" s="209" t="s">
        <v>559</v>
      </c>
      <c r="G345" s="207"/>
      <c r="H345" s="210">
        <v>1442.54</v>
      </c>
      <c r="I345" s="211"/>
      <c r="J345" s="207"/>
      <c r="K345" s="207"/>
      <c r="L345" s="212"/>
      <c r="M345" s="213"/>
      <c r="N345" s="214"/>
      <c r="O345" s="214"/>
      <c r="P345" s="214"/>
      <c r="Q345" s="214"/>
      <c r="R345" s="214"/>
      <c r="S345" s="214"/>
      <c r="T345" s="215"/>
      <c r="AT345" s="216" t="s">
        <v>179</v>
      </c>
      <c r="AU345" s="216" t="s">
        <v>86</v>
      </c>
      <c r="AV345" s="11" t="s">
        <v>86</v>
      </c>
      <c r="AW345" s="11" t="s">
        <v>41</v>
      </c>
      <c r="AX345" s="11" t="s">
        <v>77</v>
      </c>
      <c r="AY345" s="216" t="s">
        <v>168</v>
      </c>
    </row>
    <row r="346" spans="2:51" s="12" customFormat="1" ht="13.5">
      <c r="B346" s="217"/>
      <c r="C346" s="218"/>
      <c r="D346" s="203" t="s">
        <v>179</v>
      </c>
      <c r="E346" s="219" t="s">
        <v>22</v>
      </c>
      <c r="F346" s="220" t="s">
        <v>560</v>
      </c>
      <c r="G346" s="218"/>
      <c r="H346" s="219" t="s">
        <v>22</v>
      </c>
      <c r="I346" s="221"/>
      <c r="J346" s="218"/>
      <c r="K346" s="218"/>
      <c r="L346" s="222"/>
      <c r="M346" s="223"/>
      <c r="N346" s="224"/>
      <c r="O346" s="224"/>
      <c r="P346" s="224"/>
      <c r="Q346" s="224"/>
      <c r="R346" s="224"/>
      <c r="S346" s="224"/>
      <c r="T346" s="225"/>
      <c r="AT346" s="226" t="s">
        <v>179</v>
      </c>
      <c r="AU346" s="226" t="s">
        <v>86</v>
      </c>
      <c r="AV346" s="12" t="s">
        <v>24</v>
      </c>
      <c r="AW346" s="12" t="s">
        <v>41</v>
      </c>
      <c r="AX346" s="12" t="s">
        <v>77</v>
      </c>
      <c r="AY346" s="226" t="s">
        <v>168</v>
      </c>
    </row>
    <row r="347" spans="2:51" s="13" customFormat="1" ht="13.5">
      <c r="B347" s="227"/>
      <c r="C347" s="228"/>
      <c r="D347" s="203" t="s">
        <v>179</v>
      </c>
      <c r="E347" s="229" t="s">
        <v>22</v>
      </c>
      <c r="F347" s="230" t="s">
        <v>182</v>
      </c>
      <c r="G347" s="228"/>
      <c r="H347" s="231">
        <v>1442.54</v>
      </c>
      <c r="I347" s="232"/>
      <c r="J347" s="228"/>
      <c r="K347" s="228"/>
      <c r="L347" s="233"/>
      <c r="M347" s="234"/>
      <c r="N347" s="235"/>
      <c r="O347" s="235"/>
      <c r="P347" s="235"/>
      <c r="Q347" s="235"/>
      <c r="R347" s="235"/>
      <c r="S347" s="235"/>
      <c r="T347" s="236"/>
      <c r="AT347" s="237" t="s">
        <v>179</v>
      </c>
      <c r="AU347" s="237" t="s">
        <v>86</v>
      </c>
      <c r="AV347" s="13" t="s">
        <v>175</v>
      </c>
      <c r="AW347" s="13" t="s">
        <v>41</v>
      </c>
      <c r="AX347" s="13" t="s">
        <v>24</v>
      </c>
      <c r="AY347" s="237" t="s">
        <v>168</v>
      </c>
    </row>
    <row r="348" spans="2:65" s="1" customFormat="1" ht="16.5" customHeight="1">
      <c r="B348" s="40"/>
      <c r="C348" s="191" t="s">
        <v>561</v>
      </c>
      <c r="D348" s="191" t="s">
        <v>170</v>
      </c>
      <c r="E348" s="192" t="s">
        <v>562</v>
      </c>
      <c r="F348" s="193" t="s">
        <v>563</v>
      </c>
      <c r="G348" s="194" t="s">
        <v>261</v>
      </c>
      <c r="H348" s="195">
        <v>2053.491</v>
      </c>
      <c r="I348" s="196"/>
      <c r="J348" s="197">
        <f>ROUND(I348*H348,2)</f>
        <v>0</v>
      </c>
      <c r="K348" s="193" t="s">
        <v>174</v>
      </c>
      <c r="L348" s="60"/>
      <c r="M348" s="198" t="s">
        <v>22</v>
      </c>
      <c r="N348" s="199" t="s">
        <v>48</v>
      </c>
      <c r="O348" s="41"/>
      <c r="P348" s="200">
        <f>O348*H348</f>
        <v>0</v>
      </c>
      <c r="Q348" s="200">
        <v>0</v>
      </c>
      <c r="R348" s="200">
        <f>Q348*H348</f>
        <v>0</v>
      </c>
      <c r="S348" s="200">
        <v>0</v>
      </c>
      <c r="T348" s="201">
        <f>S348*H348</f>
        <v>0</v>
      </c>
      <c r="AR348" s="23" t="s">
        <v>175</v>
      </c>
      <c r="AT348" s="23" t="s">
        <v>170</v>
      </c>
      <c r="AU348" s="23" t="s">
        <v>86</v>
      </c>
      <c r="AY348" s="23" t="s">
        <v>168</v>
      </c>
      <c r="BE348" s="202">
        <f>IF(N348="základní",J348,0)</f>
        <v>0</v>
      </c>
      <c r="BF348" s="202">
        <f>IF(N348="snížená",J348,0)</f>
        <v>0</v>
      </c>
      <c r="BG348" s="202">
        <f>IF(N348="zákl. přenesená",J348,0)</f>
        <v>0</v>
      </c>
      <c r="BH348" s="202">
        <f>IF(N348="sníž. přenesená",J348,0)</f>
        <v>0</v>
      </c>
      <c r="BI348" s="202">
        <f>IF(N348="nulová",J348,0)</f>
        <v>0</v>
      </c>
      <c r="BJ348" s="23" t="s">
        <v>24</v>
      </c>
      <c r="BK348" s="202">
        <f>ROUND(I348*H348,2)</f>
        <v>0</v>
      </c>
      <c r="BL348" s="23" t="s">
        <v>175</v>
      </c>
      <c r="BM348" s="23" t="s">
        <v>564</v>
      </c>
    </row>
    <row r="349" spans="2:51" s="11" customFormat="1" ht="13.5">
      <c r="B349" s="206"/>
      <c r="C349" s="207"/>
      <c r="D349" s="203" t="s">
        <v>179</v>
      </c>
      <c r="E349" s="208" t="s">
        <v>22</v>
      </c>
      <c r="F349" s="209" t="s">
        <v>540</v>
      </c>
      <c r="G349" s="207"/>
      <c r="H349" s="210">
        <v>5401.285</v>
      </c>
      <c r="I349" s="211"/>
      <c r="J349" s="207"/>
      <c r="K349" s="207"/>
      <c r="L349" s="212"/>
      <c r="M349" s="213"/>
      <c r="N349" s="214"/>
      <c r="O349" s="214"/>
      <c r="P349" s="214"/>
      <c r="Q349" s="214"/>
      <c r="R349" s="214"/>
      <c r="S349" s="214"/>
      <c r="T349" s="215"/>
      <c r="AT349" s="216" t="s">
        <v>179</v>
      </c>
      <c r="AU349" s="216" t="s">
        <v>86</v>
      </c>
      <c r="AV349" s="11" t="s">
        <v>86</v>
      </c>
      <c r="AW349" s="11" t="s">
        <v>41</v>
      </c>
      <c r="AX349" s="11" t="s">
        <v>77</v>
      </c>
      <c r="AY349" s="216" t="s">
        <v>168</v>
      </c>
    </row>
    <row r="350" spans="2:51" s="12" customFormat="1" ht="13.5">
      <c r="B350" s="217"/>
      <c r="C350" s="218"/>
      <c r="D350" s="203" t="s">
        <v>179</v>
      </c>
      <c r="E350" s="219" t="s">
        <v>22</v>
      </c>
      <c r="F350" s="220" t="s">
        <v>565</v>
      </c>
      <c r="G350" s="218"/>
      <c r="H350" s="219" t="s">
        <v>22</v>
      </c>
      <c r="I350" s="221"/>
      <c r="J350" s="218"/>
      <c r="K350" s="218"/>
      <c r="L350" s="222"/>
      <c r="M350" s="223"/>
      <c r="N350" s="224"/>
      <c r="O350" s="224"/>
      <c r="P350" s="224"/>
      <c r="Q350" s="224"/>
      <c r="R350" s="224"/>
      <c r="S350" s="224"/>
      <c r="T350" s="225"/>
      <c r="AT350" s="226" t="s">
        <v>179</v>
      </c>
      <c r="AU350" s="226" t="s">
        <v>86</v>
      </c>
      <c r="AV350" s="12" t="s">
        <v>24</v>
      </c>
      <c r="AW350" s="12" t="s">
        <v>41</v>
      </c>
      <c r="AX350" s="12" t="s">
        <v>77</v>
      </c>
      <c r="AY350" s="226" t="s">
        <v>168</v>
      </c>
    </row>
    <row r="351" spans="2:51" s="11" customFormat="1" ht="13.5">
      <c r="B351" s="206"/>
      <c r="C351" s="207"/>
      <c r="D351" s="203" t="s">
        <v>179</v>
      </c>
      <c r="E351" s="208" t="s">
        <v>22</v>
      </c>
      <c r="F351" s="209" t="s">
        <v>566</v>
      </c>
      <c r="G351" s="207"/>
      <c r="H351" s="210">
        <v>-1442.54</v>
      </c>
      <c r="I351" s="211"/>
      <c r="J351" s="207"/>
      <c r="K351" s="207"/>
      <c r="L351" s="212"/>
      <c r="M351" s="213"/>
      <c r="N351" s="214"/>
      <c r="O351" s="214"/>
      <c r="P351" s="214"/>
      <c r="Q351" s="214"/>
      <c r="R351" s="214"/>
      <c r="S351" s="214"/>
      <c r="T351" s="215"/>
      <c r="AT351" s="216" t="s">
        <v>179</v>
      </c>
      <c r="AU351" s="216" t="s">
        <v>86</v>
      </c>
      <c r="AV351" s="11" t="s">
        <v>86</v>
      </c>
      <c r="AW351" s="11" t="s">
        <v>41</v>
      </c>
      <c r="AX351" s="11" t="s">
        <v>77</v>
      </c>
      <c r="AY351" s="216" t="s">
        <v>168</v>
      </c>
    </row>
    <row r="352" spans="2:51" s="11" customFormat="1" ht="13.5">
      <c r="B352" s="206"/>
      <c r="C352" s="207"/>
      <c r="D352" s="203" t="s">
        <v>179</v>
      </c>
      <c r="E352" s="208" t="s">
        <v>22</v>
      </c>
      <c r="F352" s="209" t="s">
        <v>541</v>
      </c>
      <c r="G352" s="207"/>
      <c r="H352" s="210">
        <v>-1752.96</v>
      </c>
      <c r="I352" s="211"/>
      <c r="J352" s="207"/>
      <c r="K352" s="207"/>
      <c r="L352" s="212"/>
      <c r="M352" s="213"/>
      <c r="N352" s="214"/>
      <c r="O352" s="214"/>
      <c r="P352" s="214"/>
      <c r="Q352" s="214"/>
      <c r="R352" s="214"/>
      <c r="S352" s="214"/>
      <c r="T352" s="215"/>
      <c r="AT352" s="216" t="s">
        <v>179</v>
      </c>
      <c r="AU352" s="216" t="s">
        <v>86</v>
      </c>
      <c r="AV352" s="11" t="s">
        <v>86</v>
      </c>
      <c r="AW352" s="11" t="s">
        <v>41</v>
      </c>
      <c r="AX352" s="11" t="s">
        <v>77</v>
      </c>
      <c r="AY352" s="216" t="s">
        <v>168</v>
      </c>
    </row>
    <row r="353" spans="2:51" s="11" customFormat="1" ht="13.5">
      <c r="B353" s="206"/>
      <c r="C353" s="207"/>
      <c r="D353" s="203" t="s">
        <v>179</v>
      </c>
      <c r="E353" s="208" t="s">
        <v>22</v>
      </c>
      <c r="F353" s="209" t="s">
        <v>542</v>
      </c>
      <c r="G353" s="207"/>
      <c r="H353" s="210">
        <v>-152.294</v>
      </c>
      <c r="I353" s="211"/>
      <c r="J353" s="207"/>
      <c r="K353" s="207"/>
      <c r="L353" s="212"/>
      <c r="M353" s="213"/>
      <c r="N353" s="214"/>
      <c r="O353" s="214"/>
      <c r="P353" s="214"/>
      <c r="Q353" s="214"/>
      <c r="R353" s="214"/>
      <c r="S353" s="214"/>
      <c r="T353" s="215"/>
      <c r="AT353" s="216" t="s">
        <v>179</v>
      </c>
      <c r="AU353" s="216" t="s">
        <v>86</v>
      </c>
      <c r="AV353" s="11" t="s">
        <v>86</v>
      </c>
      <c r="AW353" s="11" t="s">
        <v>41</v>
      </c>
      <c r="AX353" s="11" t="s">
        <v>77</v>
      </c>
      <c r="AY353" s="216" t="s">
        <v>168</v>
      </c>
    </row>
    <row r="354" spans="2:51" s="13" customFormat="1" ht="13.5">
      <c r="B354" s="227"/>
      <c r="C354" s="228"/>
      <c r="D354" s="203" t="s">
        <v>179</v>
      </c>
      <c r="E354" s="229" t="s">
        <v>22</v>
      </c>
      <c r="F354" s="230" t="s">
        <v>182</v>
      </c>
      <c r="G354" s="228"/>
      <c r="H354" s="231">
        <v>2053.491</v>
      </c>
      <c r="I354" s="232"/>
      <c r="J354" s="228"/>
      <c r="K354" s="228"/>
      <c r="L354" s="233"/>
      <c r="M354" s="234"/>
      <c r="N354" s="235"/>
      <c r="O354" s="235"/>
      <c r="P354" s="235"/>
      <c r="Q354" s="235"/>
      <c r="R354" s="235"/>
      <c r="S354" s="235"/>
      <c r="T354" s="236"/>
      <c r="AT354" s="237" t="s">
        <v>179</v>
      </c>
      <c r="AU354" s="237" t="s">
        <v>86</v>
      </c>
      <c r="AV354" s="13" t="s">
        <v>175</v>
      </c>
      <c r="AW354" s="13" t="s">
        <v>41</v>
      </c>
      <c r="AX354" s="13" t="s">
        <v>24</v>
      </c>
      <c r="AY354" s="237" t="s">
        <v>168</v>
      </c>
    </row>
    <row r="355" spans="2:63" s="10" customFormat="1" ht="29.85" customHeight="1">
      <c r="B355" s="175"/>
      <c r="C355" s="176"/>
      <c r="D355" s="177" t="s">
        <v>76</v>
      </c>
      <c r="E355" s="189" t="s">
        <v>567</v>
      </c>
      <c r="F355" s="189" t="s">
        <v>568</v>
      </c>
      <c r="G355" s="176"/>
      <c r="H355" s="176"/>
      <c r="I355" s="179"/>
      <c r="J355" s="190">
        <f>BK355</f>
        <v>0</v>
      </c>
      <c r="K355" s="176"/>
      <c r="L355" s="181"/>
      <c r="M355" s="182"/>
      <c r="N355" s="183"/>
      <c r="O355" s="183"/>
      <c r="P355" s="184">
        <f>P356</f>
        <v>0</v>
      </c>
      <c r="Q355" s="183"/>
      <c r="R355" s="184">
        <f>R356</f>
        <v>0</v>
      </c>
      <c r="S355" s="183"/>
      <c r="T355" s="185">
        <f>T356</f>
        <v>0</v>
      </c>
      <c r="AR355" s="186" t="s">
        <v>24</v>
      </c>
      <c r="AT355" s="187" t="s">
        <v>76</v>
      </c>
      <c r="AU355" s="187" t="s">
        <v>24</v>
      </c>
      <c r="AY355" s="186" t="s">
        <v>168</v>
      </c>
      <c r="BK355" s="188">
        <f>BK356</f>
        <v>0</v>
      </c>
    </row>
    <row r="356" spans="2:65" s="1" customFormat="1" ht="25.5" customHeight="1">
      <c r="B356" s="40"/>
      <c r="C356" s="191" t="s">
        <v>569</v>
      </c>
      <c r="D356" s="191" t="s">
        <v>170</v>
      </c>
      <c r="E356" s="192" t="s">
        <v>570</v>
      </c>
      <c r="F356" s="193" t="s">
        <v>571</v>
      </c>
      <c r="G356" s="194" t="s">
        <v>261</v>
      </c>
      <c r="H356" s="195">
        <v>4265.749</v>
      </c>
      <c r="I356" s="196"/>
      <c r="J356" s="197">
        <f>ROUND(I356*H356,2)</f>
        <v>0</v>
      </c>
      <c r="K356" s="193" t="s">
        <v>174</v>
      </c>
      <c r="L356" s="60"/>
      <c r="M356" s="198" t="s">
        <v>22</v>
      </c>
      <c r="N356" s="248" t="s">
        <v>48</v>
      </c>
      <c r="O356" s="249"/>
      <c r="P356" s="250">
        <f>O356*H356</f>
        <v>0</v>
      </c>
      <c r="Q356" s="250">
        <v>0</v>
      </c>
      <c r="R356" s="250">
        <f>Q356*H356</f>
        <v>0</v>
      </c>
      <c r="S356" s="250">
        <v>0</v>
      </c>
      <c r="T356" s="251">
        <f>S356*H356</f>
        <v>0</v>
      </c>
      <c r="AR356" s="23" t="s">
        <v>175</v>
      </c>
      <c r="AT356" s="23" t="s">
        <v>170</v>
      </c>
      <c r="AU356" s="23" t="s">
        <v>86</v>
      </c>
      <c r="AY356" s="23" t="s">
        <v>168</v>
      </c>
      <c r="BE356" s="202">
        <f>IF(N356="základní",J356,0)</f>
        <v>0</v>
      </c>
      <c r="BF356" s="202">
        <f>IF(N356="snížená",J356,0)</f>
        <v>0</v>
      </c>
      <c r="BG356" s="202">
        <f>IF(N356="zákl. přenesená",J356,0)</f>
        <v>0</v>
      </c>
      <c r="BH356" s="202">
        <f>IF(N356="sníž. přenesená",J356,0)</f>
        <v>0</v>
      </c>
      <c r="BI356" s="202">
        <f>IF(N356="nulová",J356,0)</f>
        <v>0</v>
      </c>
      <c r="BJ356" s="23" t="s">
        <v>24</v>
      </c>
      <c r="BK356" s="202">
        <f>ROUND(I356*H356,2)</f>
        <v>0</v>
      </c>
      <c r="BL356" s="23" t="s">
        <v>175</v>
      </c>
      <c r="BM356" s="23" t="s">
        <v>572</v>
      </c>
    </row>
    <row r="357" spans="2:12" s="1" customFormat="1" ht="6.95" customHeight="1">
      <c r="B357" s="55"/>
      <c r="C357" s="56"/>
      <c r="D357" s="56"/>
      <c r="E357" s="56"/>
      <c r="F357" s="56"/>
      <c r="G357" s="56"/>
      <c r="H357" s="56"/>
      <c r="I357" s="138"/>
      <c r="J357" s="56"/>
      <c r="K357" s="56"/>
      <c r="L357" s="60"/>
    </row>
  </sheetData>
  <sheetProtection algorithmName="SHA-512" hashValue="ZLYMl9cqP0BZXcnU96XHxiveh3pYEmA/tD8MuMCtTelXVLmCUCbKiyDme1t5Jdxis0Oduw6OnTcs+3mBjkjYjg==" saltValue="LRyJw9CZy9M9x11ko3kBWjHIl38S91OO5PHng3WOWxkXPFmNGvFtaS1fwX1yzMPTvcKASJlrbDXjj0246nOFUg==" spinCount="100000" sheet="1" objects="1" scenarios="1" formatColumns="0" formatRows="0" autoFilter="0"/>
  <autoFilter ref="C85:K356"/>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89</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573</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ROUND(SUM(BE86:BE298),2)</f>
        <v>0</v>
      </c>
      <c r="G30" s="41"/>
      <c r="H30" s="41"/>
      <c r="I30" s="130">
        <v>0.21</v>
      </c>
      <c r="J30" s="129">
        <f>ROUND(ROUND((SUM(BE86:BE298)),2)*I30,2)</f>
        <v>0</v>
      </c>
      <c r="K30" s="44"/>
    </row>
    <row r="31" spans="2:11" s="1" customFormat="1" ht="14.45" customHeight="1">
      <c r="B31" s="40"/>
      <c r="C31" s="41"/>
      <c r="D31" s="41"/>
      <c r="E31" s="48" t="s">
        <v>49</v>
      </c>
      <c r="F31" s="129">
        <f>ROUND(SUM(BF86:BF298),2)</f>
        <v>0</v>
      </c>
      <c r="G31" s="41"/>
      <c r="H31" s="41"/>
      <c r="I31" s="130">
        <v>0.15</v>
      </c>
      <c r="J31" s="129">
        <f>ROUND(ROUND((SUM(BF86:BF298)),2)*I31,2)</f>
        <v>0</v>
      </c>
      <c r="K31" s="44"/>
    </row>
    <row r="32" spans="2:11" s="1" customFormat="1" ht="14.45" customHeight="1" hidden="1">
      <c r="B32" s="40"/>
      <c r="C32" s="41"/>
      <c r="D32" s="41"/>
      <c r="E32" s="48" t="s">
        <v>50</v>
      </c>
      <c r="F32" s="129">
        <f>ROUND(SUM(BG86:BG298),2)</f>
        <v>0</v>
      </c>
      <c r="G32" s="41"/>
      <c r="H32" s="41"/>
      <c r="I32" s="130">
        <v>0.21</v>
      </c>
      <c r="J32" s="129">
        <v>0</v>
      </c>
      <c r="K32" s="44"/>
    </row>
    <row r="33" spans="2:11" s="1" customFormat="1" ht="14.45" customHeight="1" hidden="1">
      <c r="B33" s="40"/>
      <c r="C33" s="41"/>
      <c r="D33" s="41"/>
      <c r="E33" s="48" t="s">
        <v>51</v>
      </c>
      <c r="F33" s="129">
        <f>ROUND(SUM(BH86:BH298),2)</f>
        <v>0</v>
      </c>
      <c r="G33" s="41"/>
      <c r="H33" s="41"/>
      <c r="I33" s="130">
        <v>0.15</v>
      </c>
      <c r="J33" s="129">
        <v>0</v>
      </c>
      <c r="K33" s="44"/>
    </row>
    <row r="34" spans="2:11" s="1" customFormat="1" ht="14.45" customHeight="1" hidden="1">
      <c r="B34" s="40"/>
      <c r="C34" s="41"/>
      <c r="D34" s="41"/>
      <c r="E34" s="48" t="s">
        <v>52</v>
      </c>
      <c r="F34" s="129">
        <f>ROUND(SUM(BI86:BI298),2)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SKU3902 - SO 101b  Komunikace II/145</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J86</f>
        <v>0</v>
      </c>
      <c r="K56" s="44"/>
      <c r="AU56" s="23" t="s">
        <v>141</v>
      </c>
    </row>
    <row r="57" spans="2:11" s="7" customFormat="1" ht="24.95" customHeight="1">
      <c r="B57" s="148"/>
      <c r="C57" s="149"/>
      <c r="D57" s="150" t="s">
        <v>142</v>
      </c>
      <c r="E57" s="151"/>
      <c r="F57" s="151"/>
      <c r="G57" s="151"/>
      <c r="H57" s="151"/>
      <c r="I57" s="152"/>
      <c r="J57" s="153">
        <f>J87</f>
        <v>0</v>
      </c>
      <c r="K57" s="154"/>
    </row>
    <row r="58" spans="2:11" s="8" customFormat="1" ht="19.9" customHeight="1">
      <c r="B58" s="155"/>
      <c r="C58" s="156"/>
      <c r="D58" s="157" t="s">
        <v>143</v>
      </c>
      <c r="E58" s="158"/>
      <c r="F58" s="158"/>
      <c r="G58" s="158"/>
      <c r="H58" s="158"/>
      <c r="I58" s="159"/>
      <c r="J58" s="160">
        <f>J88</f>
        <v>0</v>
      </c>
      <c r="K58" s="161"/>
    </row>
    <row r="59" spans="2:11" s="8" customFormat="1" ht="19.9" customHeight="1">
      <c r="B59" s="155"/>
      <c r="C59" s="156"/>
      <c r="D59" s="157" t="s">
        <v>144</v>
      </c>
      <c r="E59" s="158"/>
      <c r="F59" s="158"/>
      <c r="G59" s="158"/>
      <c r="H59" s="158"/>
      <c r="I59" s="159"/>
      <c r="J59" s="160">
        <f>J161</f>
        <v>0</v>
      </c>
      <c r="K59" s="161"/>
    </row>
    <row r="60" spans="2:11" s="8" customFormat="1" ht="19.9" customHeight="1">
      <c r="B60" s="155"/>
      <c r="C60" s="156"/>
      <c r="D60" s="157" t="s">
        <v>145</v>
      </c>
      <c r="E60" s="158"/>
      <c r="F60" s="158"/>
      <c r="G60" s="158"/>
      <c r="H60" s="158"/>
      <c r="I60" s="159"/>
      <c r="J60" s="160">
        <f>J169</f>
        <v>0</v>
      </c>
      <c r="K60" s="161"/>
    </row>
    <row r="61" spans="2:11" s="8" customFormat="1" ht="19.9" customHeight="1">
      <c r="B61" s="155"/>
      <c r="C61" s="156"/>
      <c r="D61" s="157" t="s">
        <v>146</v>
      </c>
      <c r="E61" s="158"/>
      <c r="F61" s="158"/>
      <c r="G61" s="158"/>
      <c r="H61" s="158"/>
      <c r="I61" s="159"/>
      <c r="J61" s="160">
        <f>J173</f>
        <v>0</v>
      </c>
      <c r="K61" s="161"/>
    </row>
    <row r="62" spans="2:11" s="8" customFormat="1" ht="19.9" customHeight="1">
      <c r="B62" s="155"/>
      <c r="C62" s="156"/>
      <c r="D62" s="157" t="s">
        <v>147</v>
      </c>
      <c r="E62" s="158"/>
      <c r="F62" s="158"/>
      <c r="G62" s="158"/>
      <c r="H62" s="158"/>
      <c r="I62" s="159"/>
      <c r="J62" s="160">
        <f>J180</f>
        <v>0</v>
      </c>
      <c r="K62" s="161"/>
    </row>
    <row r="63" spans="2:11" s="8" customFormat="1" ht="19.9" customHeight="1">
      <c r="B63" s="155"/>
      <c r="C63" s="156"/>
      <c r="D63" s="157" t="s">
        <v>148</v>
      </c>
      <c r="E63" s="158"/>
      <c r="F63" s="158"/>
      <c r="G63" s="158"/>
      <c r="H63" s="158"/>
      <c r="I63" s="159"/>
      <c r="J63" s="160">
        <f>J222</f>
        <v>0</v>
      </c>
      <c r="K63" s="161"/>
    </row>
    <row r="64" spans="2:11" s="8" customFormat="1" ht="19.9" customHeight="1">
      <c r="B64" s="155"/>
      <c r="C64" s="156"/>
      <c r="D64" s="157" t="s">
        <v>149</v>
      </c>
      <c r="E64" s="158"/>
      <c r="F64" s="158"/>
      <c r="G64" s="158"/>
      <c r="H64" s="158"/>
      <c r="I64" s="159"/>
      <c r="J64" s="160">
        <f>J239</f>
        <v>0</v>
      </c>
      <c r="K64" s="161"/>
    </row>
    <row r="65" spans="2:11" s="8" customFormat="1" ht="19.9" customHeight="1">
      <c r="B65" s="155"/>
      <c r="C65" s="156"/>
      <c r="D65" s="157" t="s">
        <v>150</v>
      </c>
      <c r="E65" s="158"/>
      <c r="F65" s="158"/>
      <c r="G65" s="158"/>
      <c r="H65" s="158"/>
      <c r="I65" s="159"/>
      <c r="J65" s="160">
        <f>J273</f>
        <v>0</v>
      </c>
      <c r="K65" s="161"/>
    </row>
    <row r="66" spans="2:11" s="8" customFormat="1" ht="19.9" customHeight="1">
      <c r="B66" s="155"/>
      <c r="C66" s="156"/>
      <c r="D66" s="157" t="s">
        <v>151</v>
      </c>
      <c r="E66" s="158"/>
      <c r="F66" s="158"/>
      <c r="G66" s="158"/>
      <c r="H66" s="158"/>
      <c r="I66" s="159"/>
      <c r="J66" s="160">
        <f>J297</f>
        <v>0</v>
      </c>
      <c r="K66" s="161"/>
    </row>
    <row r="67" spans="2:11" s="1" customFormat="1" ht="21.75" customHeight="1">
      <c r="B67" s="40"/>
      <c r="C67" s="41"/>
      <c r="D67" s="41"/>
      <c r="E67" s="41"/>
      <c r="F67" s="41"/>
      <c r="G67" s="41"/>
      <c r="H67" s="41"/>
      <c r="I67" s="117"/>
      <c r="J67" s="41"/>
      <c r="K67" s="44"/>
    </row>
    <row r="68" spans="2:11"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 customHeight="1">
      <c r="B73" s="40"/>
      <c r="C73" s="61" t="s">
        <v>152</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4" t="str">
        <f>E7</f>
        <v>II/145 a II/190 průtah Hartmanice</v>
      </c>
      <c r="F76" s="375"/>
      <c r="G76" s="375"/>
      <c r="H76" s="375"/>
      <c r="I76" s="162"/>
      <c r="J76" s="62"/>
      <c r="K76" s="62"/>
      <c r="L76" s="60"/>
    </row>
    <row r="77" spans="2:12" s="1" customFormat="1" ht="14.45" customHeight="1">
      <c r="B77" s="40"/>
      <c r="C77" s="64" t="s">
        <v>135</v>
      </c>
      <c r="D77" s="62"/>
      <c r="E77" s="62"/>
      <c r="F77" s="62"/>
      <c r="G77" s="62"/>
      <c r="H77" s="62"/>
      <c r="I77" s="162"/>
      <c r="J77" s="62"/>
      <c r="K77" s="62"/>
      <c r="L77" s="60"/>
    </row>
    <row r="78" spans="2:12" s="1" customFormat="1" ht="17.25" customHeight="1">
      <c r="B78" s="40"/>
      <c r="C78" s="62"/>
      <c r="D78" s="62"/>
      <c r="E78" s="349" t="str">
        <f>E9</f>
        <v>SKU3902 - SO 101b  Komunikace II/145</v>
      </c>
      <c r="F78" s="376"/>
      <c r="G78" s="376"/>
      <c r="H78" s="376"/>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25</v>
      </c>
      <c r="D80" s="62"/>
      <c r="E80" s="62"/>
      <c r="F80" s="163" t="str">
        <f>F12</f>
        <v xml:space="preserve"> </v>
      </c>
      <c r="G80" s="62"/>
      <c r="H80" s="62"/>
      <c r="I80" s="164" t="s">
        <v>27</v>
      </c>
      <c r="J80" s="72" t="str">
        <f>IF(J12="","",J12)</f>
        <v>15. 11. 2016</v>
      </c>
      <c r="K80" s="62"/>
      <c r="L80" s="60"/>
    </row>
    <row r="81" spans="2:12" s="1" customFormat="1" ht="6.95" customHeight="1">
      <c r="B81" s="40"/>
      <c r="C81" s="62"/>
      <c r="D81" s="62"/>
      <c r="E81" s="62"/>
      <c r="F81" s="62"/>
      <c r="G81" s="62"/>
      <c r="H81" s="62"/>
      <c r="I81" s="162"/>
      <c r="J81" s="62"/>
      <c r="K81" s="62"/>
      <c r="L81" s="60"/>
    </row>
    <row r="82" spans="2:12" s="1" customFormat="1" ht="13.5">
      <c r="B82" s="40"/>
      <c r="C82" s="64" t="s">
        <v>31</v>
      </c>
      <c r="D82" s="62"/>
      <c r="E82" s="62"/>
      <c r="F82" s="163" t="str">
        <f>E15</f>
        <v>SÚS Plzeňského kraje</v>
      </c>
      <c r="G82" s="62"/>
      <c r="H82" s="62"/>
      <c r="I82" s="164" t="s">
        <v>37</v>
      </c>
      <c r="J82" s="163" t="str">
        <f>E21</f>
        <v>Projekční kancelář Ing.Škubalová</v>
      </c>
      <c r="K82" s="62"/>
      <c r="L82" s="60"/>
    </row>
    <row r="83" spans="2:12" s="1" customFormat="1" ht="14.45" customHeight="1">
      <c r="B83" s="40"/>
      <c r="C83" s="64" t="s">
        <v>35</v>
      </c>
      <c r="D83" s="62"/>
      <c r="E83" s="62"/>
      <c r="F83" s="163" t="str">
        <f>IF(E18="","",E18)</f>
        <v/>
      </c>
      <c r="G83" s="62"/>
      <c r="H83" s="62"/>
      <c r="I83" s="162"/>
      <c r="J83" s="62"/>
      <c r="K83" s="62"/>
      <c r="L83" s="60"/>
    </row>
    <row r="84" spans="2:12" s="1" customFormat="1" ht="10.35" customHeight="1">
      <c r="B84" s="40"/>
      <c r="C84" s="62"/>
      <c r="D84" s="62"/>
      <c r="E84" s="62"/>
      <c r="F84" s="62"/>
      <c r="G84" s="62"/>
      <c r="H84" s="62"/>
      <c r="I84" s="162"/>
      <c r="J84" s="62"/>
      <c r="K84" s="62"/>
      <c r="L84" s="60"/>
    </row>
    <row r="85" spans="2:20" s="9" customFormat="1" ht="29.25" customHeight="1">
      <c r="B85" s="165"/>
      <c r="C85" s="166" t="s">
        <v>153</v>
      </c>
      <c r="D85" s="167" t="s">
        <v>62</v>
      </c>
      <c r="E85" s="167" t="s">
        <v>58</v>
      </c>
      <c r="F85" s="167" t="s">
        <v>154</v>
      </c>
      <c r="G85" s="167" t="s">
        <v>155</v>
      </c>
      <c r="H85" s="167" t="s">
        <v>156</v>
      </c>
      <c r="I85" s="168" t="s">
        <v>157</v>
      </c>
      <c r="J85" s="167" t="s">
        <v>139</v>
      </c>
      <c r="K85" s="169" t="s">
        <v>158</v>
      </c>
      <c r="L85" s="170"/>
      <c r="M85" s="80" t="s">
        <v>159</v>
      </c>
      <c r="N85" s="81" t="s">
        <v>47</v>
      </c>
      <c r="O85" s="81" t="s">
        <v>160</v>
      </c>
      <c r="P85" s="81" t="s">
        <v>161</v>
      </c>
      <c r="Q85" s="81" t="s">
        <v>162</v>
      </c>
      <c r="R85" s="81" t="s">
        <v>163</v>
      </c>
      <c r="S85" s="81" t="s">
        <v>164</v>
      </c>
      <c r="T85" s="82" t="s">
        <v>165</v>
      </c>
    </row>
    <row r="86" spans="2:63" s="1" customFormat="1" ht="29.25" customHeight="1">
      <c r="B86" s="40"/>
      <c r="C86" s="86" t="s">
        <v>140</v>
      </c>
      <c r="D86" s="62"/>
      <c r="E86" s="62"/>
      <c r="F86" s="62"/>
      <c r="G86" s="62"/>
      <c r="H86" s="62"/>
      <c r="I86" s="162"/>
      <c r="J86" s="171">
        <f>BK86</f>
        <v>0</v>
      </c>
      <c r="K86" s="62"/>
      <c r="L86" s="60"/>
      <c r="M86" s="83"/>
      <c r="N86" s="84"/>
      <c r="O86" s="84"/>
      <c r="P86" s="172">
        <f>P87</f>
        <v>0</v>
      </c>
      <c r="Q86" s="84"/>
      <c r="R86" s="172">
        <f>R87</f>
        <v>3259.4896</v>
      </c>
      <c r="S86" s="84"/>
      <c r="T86" s="173">
        <f>T87</f>
        <v>3909.6255</v>
      </c>
      <c r="AT86" s="23" t="s">
        <v>76</v>
      </c>
      <c r="AU86" s="23" t="s">
        <v>141</v>
      </c>
      <c r="BK86" s="174">
        <f>BK87</f>
        <v>0</v>
      </c>
    </row>
    <row r="87" spans="2:63" s="10" customFormat="1" ht="37.35" customHeight="1">
      <c r="B87" s="175"/>
      <c r="C87" s="176"/>
      <c r="D87" s="177" t="s">
        <v>76</v>
      </c>
      <c r="E87" s="178" t="s">
        <v>166</v>
      </c>
      <c r="F87" s="178" t="s">
        <v>167</v>
      </c>
      <c r="G87" s="176"/>
      <c r="H87" s="176"/>
      <c r="I87" s="179"/>
      <c r="J87" s="180">
        <f>BK87</f>
        <v>0</v>
      </c>
      <c r="K87" s="176"/>
      <c r="L87" s="181"/>
      <c r="M87" s="182"/>
      <c r="N87" s="183"/>
      <c r="O87" s="183"/>
      <c r="P87" s="184">
        <f>P88+P161+P169+P173+P180+P222+P239+P273+P297</f>
        <v>0</v>
      </c>
      <c r="Q87" s="183"/>
      <c r="R87" s="184">
        <f>R88+R161+R169+R173+R180+R222+R239+R273+R297</f>
        <v>3259.4896</v>
      </c>
      <c r="S87" s="183"/>
      <c r="T87" s="185">
        <f>T88+T161+T169+T173+T180+T222+T239+T273+T297</f>
        <v>3909.6255</v>
      </c>
      <c r="AR87" s="186" t="s">
        <v>24</v>
      </c>
      <c r="AT87" s="187" t="s">
        <v>76</v>
      </c>
      <c r="AU87" s="187" t="s">
        <v>77</v>
      </c>
      <c r="AY87" s="186" t="s">
        <v>168</v>
      </c>
      <c r="BK87" s="188">
        <f>BK88+BK161+BK169+BK173+BK180+BK222+BK239+BK273+BK297</f>
        <v>0</v>
      </c>
    </row>
    <row r="88" spans="2:63" s="10" customFormat="1" ht="19.9" customHeight="1">
      <c r="B88" s="175"/>
      <c r="C88" s="176"/>
      <c r="D88" s="177" t="s">
        <v>76</v>
      </c>
      <c r="E88" s="189" t="s">
        <v>24</v>
      </c>
      <c r="F88" s="189" t="s">
        <v>169</v>
      </c>
      <c r="G88" s="176"/>
      <c r="H88" s="176"/>
      <c r="I88" s="179"/>
      <c r="J88" s="190">
        <f>BK88</f>
        <v>0</v>
      </c>
      <c r="K88" s="176"/>
      <c r="L88" s="181"/>
      <c r="M88" s="182"/>
      <c r="N88" s="183"/>
      <c r="O88" s="183"/>
      <c r="P88" s="184">
        <f>SUM(P89:P160)</f>
        <v>0</v>
      </c>
      <c r="Q88" s="183"/>
      <c r="R88" s="184">
        <f>SUM(R89:R160)</f>
        <v>87.86134</v>
      </c>
      <c r="S88" s="183"/>
      <c r="T88" s="185">
        <f>SUM(T89:T160)</f>
        <v>3846.4480000000003</v>
      </c>
      <c r="AR88" s="186" t="s">
        <v>24</v>
      </c>
      <c r="AT88" s="187" t="s">
        <v>76</v>
      </c>
      <c r="AU88" s="187" t="s">
        <v>24</v>
      </c>
      <c r="AY88" s="186" t="s">
        <v>168</v>
      </c>
      <c r="BK88" s="188">
        <f>SUM(BK89:BK160)</f>
        <v>0</v>
      </c>
    </row>
    <row r="89" spans="2:65" s="1" customFormat="1" ht="16.5" customHeight="1">
      <c r="B89" s="40"/>
      <c r="C89" s="191" t="s">
        <v>24</v>
      </c>
      <c r="D89" s="191" t="s">
        <v>170</v>
      </c>
      <c r="E89" s="192" t="s">
        <v>574</v>
      </c>
      <c r="F89" s="193" t="s">
        <v>575</v>
      </c>
      <c r="G89" s="194" t="s">
        <v>173</v>
      </c>
      <c r="H89" s="195">
        <v>3076</v>
      </c>
      <c r="I89" s="196"/>
      <c r="J89" s="197">
        <f>ROUND(I89*H89,2)</f>
        <v>0</v>
      </c>
      <c r="K89" s="193" t="s">
        <v>174</v>
      </c>
      <c r="L89" s="60"/>
      <c r="M89" s="198" t="s">
        <v>22</v>
      </c>
      <c r="N89" s="199" t="s">
        <v>48</v>
      </c>
      <c r="O89" s="41"/>
      <c r="P89" s="200">
        <f>O89*H89</f>
        <v>0</v>
      </c>
      <c r="Q89" s="200">
        <v>0</v>
      </c>
      <c r="R89" s="200">
        <f>Q89*H89</f>
        <v>0</v>
      </c>
      <c r="S89" s="200">
        <v>0.4</v>
      </c>
      <c r="T89" s="201">
        <f>S89*H89</f>
        <v>1230.4</v>
      </c>
      <c r="AR89" s="23" t="s">
        <v>175</v>
      </c>
      <c r="AT89" s="23" t="s">
        <v>170</v>
      </c>
      <c r="AU89" s="23" t="s">
        <v>86</v>
      </c>
      <c r="AY89" s="23" t="s">
        <v>168</v>
      </c>
      <c r="BE89" s="202">
        <f>IF(N89="základní",J89,0)</f>
        <v>0</v>
      </c>
      <c r="BF89" s="202">
        <f>IF(N89="snížená",J89,0)</f>
        <v>0</v>
      </c>
      <c r="BG89" s="202">
        <f>IF(N89="zákl. přenesená",J89,0)</f>
        <v>0</v>
      </c>
      <c r="BH89" s="202">
        <f>IF(N89="sníž. přenesená",J89,0)</f>
        <v>0</v>
      </c>
      <c r="BI89" s="202">
        <f>IF(N89="nulová",J89,0)</f>
        <v>0</v>
      </c>
      <c r="BJ89" s="23" t="s">
        <v>24</v>
      </c>
      <c r="BK89" s="202">
        <f>ROUND(I89*H89,2)</f>
        <v>0</v>
      </c>
      <c r="BL89" s="23" t="s">
        <v>175</v>
      </c>
      <c r="BM89" s="23" t="s">
        <v>576</v>
      </c>
    </row>
    <row r="90" spans="2:47" s="1" customFormat="1" ht="256.5">
      <c r="B90" s="40"/>
      <c r="C90" s="62"/>
      <c r="D90" s="203" t="s">
        <v>177</v>
      </c>
      <c r="E90" s="62"/>
      <c r="F90" s="204" t="s">
        <v>178</v>
      </c>
      <c r="G90" s="62"/>
      <c r="H90" s="62"/>
      <c r="I90" s="162"/>
      <c r="J90" s="62"/>
      <c r="K90" s="62"/>
      <c r="L90" s="60"/>
      <c r="M90" s="205"/>
      <c r="N90" s="41"/>
      <c r="O90" s="41"/>
      <c r="P90" s="41"/>
      <c r="Q90" s="41"/>
      <c r="R90" s="41"/>
      <c r="S90" s="41"/>
      <c r="T90" s="77"/>
      <c r="AT90" s="23" t="s">
        <v>177</v>
      </c>
      <c r="AU90" s="23" t="s">
        <v>86</v>
      </c>
    </row>
    <row r="91" spans="2:51" s="11" customFormat="1" ht="13.5">
      <c r="B91" s="206"/>
      <c r="C91" s="207"/>
      <c r="D91" s="203" t="s">
        <v>179</v>
      </c>
      <c r="E91" s="208" t="s">
        <v>22</v>
      </c>
      <c r="F91" s="209" t="s">
        <v>577</v>
      </c>
      <c r="G91" s="207"/>
      <c r="H91" s="210">
        <v>3076</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51" s="12" customFormat="1" ht="13.5">
      <c r="B92" s="217"/>
      <c r="C92" s="218"/>
      <c r="D92" s="203" t="s">
        <v>179</v>
      </c>
      <c r="E92" s="219" t="s">
        <v>22</v>
      </c>
      <c r="F92" s="220" t="s">
        <v>181</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51" s="13" customFormat="1" ht="13.5">
      <c r="B93" s="227"/>
      <c r="C93" s="228"/>
      <c r="D93" s="203" t="s">
        <v>179</v>
      </c>
      <c r="E93" s="229" t="s">
        <v>22</v>
      </c>
      <c r="F93" s="230" t="s">
        <v>182</v>
      </c>
      <c r="G93" s="228"/>
      <c r="H93" s="231">
        <v>3076</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86</v>
      </c>
      <c r="D94" s="191" t="s">
        <v>170</v>
      </c>
      <c r="E94" s="192" t="s">
        <v>183</v>
      </c>
      <c r="F94" s="193" t="s">
        <v>184</v>
      </c>
      <c r="G94" s="194" t="s">
        <v>173</v>
      </c>
      <c r="H94" s="195">
        <v>3076</v>
      </c>
      <c r="I94" s="196"/>
      <c r="J94" s="197">
        <f>ROUND(I94*H94,2)</f>
        <v>0</v>
      </c>
      <c r="K94" s="193" t="s">
        <v>174</v>
      </c>
      <c r="L94" s="60"/>
      <c r="M94" s="198" t="s">
        <v>22</v>
      </c>
      <c r="N94" s="199" t="s">
        <v>48</v>
      </c>
      <c r="O94" s="41"/>
      <c r="P94" s="200">
        <f>O94*H94</f>
        <v>0</v>
      </c>
      <c r="Q94" s="200">
        <v>0</v>
      </c>
      <c r="R94" s="200">
        <f>Q94*H94</f>
        <v>0</v>
      </c>
      <c r="S94" s="200">
        <v>0.316</v>
      </c>
      <c r="T94" s="201">
        <f>S94*H94</f>
        <v>972.016</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578</v>
      </c>
    </row>
    <row r="95" spans="2:47" s="1" customFormat="1" ht="256.5">
      <c r="B95" s="40"/>
      <c r="C95" s="62"/>
      <c r="D95" s="203" t="s">
        <v>177</v>
      </c>
      <c r="E95" s="62"/>
      <c r="F95" s="204" t="s">
        <v>178</v>
      </c>
      <c r="G95" s="62"/>
      <c r="H95" s="62"/>
      <c r="I95" s="162"/>
      <c r="J95" s="62"/>
      <c r="K95" s="62"/>
      <c r="L95" s="60"/>
      <c r="M95" s="205"/>
      <c r="N95" s="41"/>
      <c r="O95" s="41"/>
      <c r="P95" s="41"/>
      <c r="Q95" s="41"/>
      <c r="R95" s="41"/>
      <c r="S95" s="41"/>
      <c r="T95" s="77"/>
      <c r="AT95" s="23" t="s">
        <v>177</v>
      </c>
      <c r="AU95" s="23" t="s">
        <v>86</v>
      </c>
    </row>
    <row r="96" spans="2:51" s="11" customFormat="1" ht="13.5">
      <c r="B96" s="206"/>
      <c r="C96" s="207"/>
      <c r="D96" s="203" t="s">
        <v>179</v>
      </c>
      <c r="E96" s="208" t="s">
        <v>22</v>
      </c>
      <c r="F96" s="209" t="s">
        <v>577</v>
      </c>
      <c r="G96" s="207"/>
      <c r="H96" s="210">
        <v>3076</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51" s="12" customFormat="1" ht="13.5">
      <c r="B97" s="217"/>
      <c r="C97" s="218"/>
      <c r="D97" s="203" t="s">
        <v>179</v>
      </c>
      <c r="E97" s="219" t="s">
        <v>22</v>
      </c>
      <c r="F97" s="220" t="s">
        <v>181</v>
      </c>
      <c r="G97" s="218"/>
      <c r="H97" s="219" t="s">
        <v>22</v>
      </c>
      <c r="I97" s="221"/>
      <c r="J97" s="218"/>
      <c r="K97" s="218"/>
      <c r="L97" s="222"/>
      <c r="M97" s="223"/>
      <c r="N97" s="224"/>
      <c r="O97" s="224"/>
      <c r="P97" s="224"/>
      <c r="Q97" s="224"/>
      <c r="R97" s="224"/>
      <c r="S97" s="224"/>
      <c r="T97" s="225"/>
      <c r="AT97" s="226" t="s">
        <v>179</v>
      </c>
      <c r="AU97" s="226" t="s">
        <v>86</v>
      </c>
      <c r="AV97" s="12" t="s">
        <v>24</v>
      </c>
      <c r="AW97" s="12" t="s">
        <v>41</v>
      </c>
      <c r="AX97" s="12" t="s">
        <v>77</v>
      </c>
      <c r="AY97" s="226" t="s">
        <v>168</v>
      </c>
    </row>
    <row r="98" spans="2:51" s="13" customFormat="1" ht="13.5">
      <c r="B98" s="227"/>
      <c r="C98" s="228"/>
      <c r="D98" s="203" t="s">
        <v>179</v>
      </c>
      <c r="E98" s="229" t="s">
        <v>22</v>
      </c>
      <c r="F98" s="230" t="s">
        <v>182</v>
      </c>
      <c r="G98" s="228"/>
      <c r="H98" s="231">
        <v>3076</v>
      </c>
      <c r="I98" s="232"/>
      <c r="J98" s="228"/>
      <c r="K98" s="228"/>
      <c r="L98" s="233"/>
      <c r="M98" s="234"/>
      <c r="N98" s="235"/>
      <c r="O98" s="235"/>
      <c r="P98" s="235"/>
      <c r="Q98" s="235"/>
      <c r="R98" s="235"/>
      <c r="S98" s="235"/>
      <c r="T98" s="236"/>
      <c r="AT98" s="237" t="s">
        <v>179</v>
      </c>
      <c r="AU98" s="237" t="s">
        <v>86</v>
      </c>
      <c r="AV98" s="13" t="s">
        <v>175</v>
      </c>
      <c r="AW98" s="13" t="s">
        <v>41</v>
      </c>
      <c r="AX98" s="13" t="s">
        <v>24</v>
      </c>
      <c r="AY98" s="237" t="s">
        <v>168</v>
      </c>
    </row>
    <row r="99" spans="2:65" s="1" customFormat="1" ht="25.5" customHeight="1">
      <c r="B99" s="40"/>
      <c r="C99" s="191" t="s">
        <v>187</v>
      </c>
      <c r="D99" s="191" t="s">
        <v>170</v>
      </c>
      <c r="E99" s="192" t="s">
        <v>579</v>
      </c>
      <c r="F99" s="193" t="s">
        <v>580</v>
      </c>
      <c r="G99" s="194" t="s">
        <v>173</v>
      </c>
      <c r="H99" s="195">
        <v>270</v>
      </c>
      <c r="I99" s="196"/>
      <c r="J99" s="197">
        <f>ROUND(I99*H99,2)</f>
        <v>0</v>
      </c>
      <c r="K99" s="193" t="s">
        <v>174</v>
      </c>
      <c r="L99" s="60"/>
      <c r="M99" s="198" t="s">
        <v>22</v>
      </c>
      <c r="N99" s="199" t="s">
        <v>48</v>
      </c>
      <c r="O99" s="41"/>
      <c r="P99" s="200">
        <f>O99*H99</f>
        <v>0</v>
      </c>
      <c r="Q99" s="200">
        <v>0.00013</v>
      </c>
      <c r="R99" s="200">
        <f>Q99*H99</f>
        <v>0.0351</v>
      </c>
      <c r="S99" s="200">
        <v>0.256</v>
      </c>
      <c r="T99" s="201">
        <f>S99*H99</f>
        <v>69.12</v>
      </c>
      <c r="AR99" s="23" t="s">
        <v>175</v>
      </c>
      <c r="AT99" s="23" t="s">
        <v>170</v>
      </c>
      <c r="AU99" s="23" t="s">
        <v>86</v>
      </c>
      <c r="AY99" s="23" t="s">
        <v>168</v>
      </c>
      <c r="BE99" s="202">
        <f>IF(N99="základní",J99,0)</f>
        <v>0</v>
      </c>
      <c r="BF99" s="202">
        <f>IF(N99="snížená",J99,0)</f>
        <v>0</v>
      </c>
      <c r="BG99" s="202">
        <f>IF(N99="zákl. přenesená",J99,0)</f>
        <v>0</v>
      </c>
      <c r="BH99" s="202">
        <f>IF(N99="sníž. přenesená",J99,0)</f>
        <v>0</v>
      </c>
      <c r="BI99" s="202">
        <f>IF(N99="nulová",J99,0)</f>
        <v>0</v>
      </c>
      <c r="BJ99" s="23" t="s">
        <v>24</v>
      </c>
      <c r="BK99" s="202">
        <f>ROUND(I99*H99,2)</f>
        <v>0</v>
      </c>
      <c r="BL99" s="23" t="s">
        <v>175</v>
      </c>
      <c r="BM99" s="23" t="s">
        <v>581</v>
      </c>
    </row>
    <row r="100" spans="2:51" s="11" customFormat="1" ht="13.5">
      <c r="B100" s="206"/>
      <c r="C100" s="207"/>
      <c r="D100" s="203" t="s">
        <v>179</v>
      </c>
      <c r="E100" s="208" t="s">
        <v>22</v>
      </c>
      <c r="F100" s="209" t="s">
        <v>582</v>
      </c>
      <c r="G100" s="207"/>
      <c r="H100" s="210">
        <v>270</v>
      </c>
      <c r="I100" s="211"/>
      <c r="J100" s="207"/>
      <c r="K100" s="207"/>
      <c r="L100" s="212"/>
      <c r="M100" s="213"/>
      <c r="N100" s="214"/>
      <c r="O100" s="214"/>
      <c r="P100" s="214"/>
      <c r="Q100" s="214"/>
      <c r="R100" s="214"/>
      <c r="S100" s="214"/>
      <c r="T100" s="215"/>
      <c r="AT100" s="216" t="s">
        <v>179</v>
      </c>
      <c r="AU100" s="216" t="s">
        <v>86</v>
      </c>
      <c r="AV100" s="11" t="s">
        <v>86</v>
      </c>
      <c r="AW100" s="11" t="s">
        <v>41</v>
      </c>
      <c r="AX100" s="11" t="s">
        <v>77</v>
      </c>
      <c r="AY100" s="216" t="s">
        <v>168</v>
      </c>
    </row>
    <row r="101" spans="2:51" s="12" customFormat="1" ht="13.5">
      <c r="B101" s="217"/>
      <c r="C101" s="218"/>
      <c r="D101" s="203" t="s">
        <v>179</v>
      </c>
      <c r="E101" s="219" t="s">
        <v>22</v>
      </c>
      <c r="F101" s="220" t="s">
        <v>181</v>
      </c>
      <c r="G101" s="218"/>
      <c r="H101" s="219" t="s">
        <v>22</v>
      </c>
      <c r="I101" s="221"/>
      <c r="J101" s="218"/>
      <c r="K101" s="218"/>
      <c r="L101" s="222"/>
      <c r="M101" s="223"/>
      <c r="N101" s="224"/>
      <c r="O101" s="224"/>
      <c r="P101" s="224"/>
      <c r="Q101" s="224"/>
      <c r="R101" s="224"/>
      <c r="S101" s="224"/>
      <c r="T101" s="225"/>
      <c r="AT101" s="226" t="s">
        <v>179</v>
      </c>
      <c r="AU101" s="226" t="s">
        <v>86</v>
      </c>
      <c r="AV101" s="12" t="s">
        <v>24</v>
      </c>
      <c r="AW101" s="12" t="s">
        <v>41</v>
      </c>
      <c r="AX101" s="12" t="s">
        <v>77</v>
      </c>
      <c r="AY101" s="226" t="s">
        <v>168</v>
      </c>
    </row>
    <row r="102" spans="2:51" s="13" customFormat="1" ht="13.5">
      <c r="B102" s="227"/>
      <c r="C102" s="228"/>
      <c r="D102" s="203" t="s">
        <v>179</v>
      </c>
      <c r="E102" s="229" t="s">
        <v>22</v>
      </c>
      <c r="F102" s="230" t="s">
        <v>182</v>
      </c>
      <c r="G102" s="228"/>
      <c r="H102" s="231">
        <v>270</v>
      </c>
      <c r="I102" s="232"/>
      <c r="J102" s="228"/>
      <c r="K102" s="228"/>
      <c r="L102" s="233"/>
      <c r="M102" s="234"/>
      <c r="N102" s="235"/>
      <c r="O102" s="235"/>
      <c r="P102" s="235"/>
      <c r="Q102" s="235"/>
      <c r="R102" s="235"/>
      <c r="S102" s="235"/>
      <c r="T102" s="236"/>
      <c r="AT102" s="237" t="s">
        <v>179</v>
      </c>
      <c r="AU102" s="237" t="s">
        <v>86</v>
      </c>
      <c r="AV102" s="13" t="s">
        <v>175</v>
      </c>
      <c r="AW102" s="13" t="s">
        <v>41</v>
      </c>
      <c r="AX102" s="13" t="s">
        <v>24</v>
      </c>
      <c r="AY102" s="237" t="s">
        <v>168</v>
      </c>
    </row>
    <row r="103" spans="2:65" s="1" customFormat="1" ht="25.5" customHeight="1">
      <c r="B103" s="40"/>
      <c r="C103" s="191" t="s">
        <v>175</v>
      </c>
      <c r="D103" s="191" t="s">
        <v>170</v>
      </c>
      <c r="E103" s="192" t="s">
        <v>583</v>
      </c>
      <c r="F103" s="193" t="s">
        <v>584</v>
      </c>
      <c r="G103" s="194" t="s">
        <v>173</v>
      </c>
      <c r="H103" s="195">
        <v>3076</v>
      </c>
      <c r="I103" s="196"/>
      <c r="J103" s="197">
        <f>ROUND(I103*H103,2)</f>
        <v>0</v>
      </c>
      <c r="K103" s="193" t="s">
        <v>174</v>
      </c>
      <c r="L103" s="60"/>
      <c r="M103" s="198" t="s">
        <v>22</v>
      </c>
      <c r="N103" s="199" t="s">
        <v>48</v>
      </c>
      <c r="O103" s="41"/>
      <c r="P103" s="200">
        <f>O103*H103</f>
        <v>0</v>
      </c>
      <c r="Q103" s="200">
        <v>0.00024</v>
      </c>
      <c r="R103" s="200">
        <f>Q103*H103</f>
        <v>0.73824</v>
      </c>
      <c r="S103" s="200">
        <v>0.512</v>
      </c>
      <c r="T103" s="201">
        <f>S103*H103</f>
        <v>1574.912</v>
      </c>
      <c r="AR103" s="23" t="s">
        <v>175</v>
      </c>
      <c r="AT103" s="23" t="s">
        <v>170</v>
      </c>
      <c r="AU103" s="23" t="s">
        <v>86</v>
      </c>
      <c r="AY103" s="23" t="s">
        <v>168</v>
      </c>
      <c r="BE103" s="202">
        <f>IF(N103="základní",J103,0)</f>
        <v>0</v>
      </c>
      <c r="BF103" s="202">
        <f>IF(N103="snížená",J103,0)</f>
        <v>0</v>
      </c>
      <c r="BG103" s="202">
        <f>IF(N103="zákl. přenesená",J103,0)</f>
        <v>0</v>
      </c>
      <c r="BH103" s="202">
        <f>IF(N103="sníž. přenesená",J103,0)</f>
        <v>0</v>
      </c>
      <c r="BI103" s="202">
        <f>IF(N103="nulová",J103,0)</f>
        <v>0</v>
      </c>
      <c r="BJ103" s="23" t="s">
        <v>24</v>
      </c>
      <c r="BK103" s="202">
        <f>ROUND(I103*H103,2)</f>
        <v>0</v>
      </c>
      <c r="BL103" s="23" t="s">
        <v>175</v>
      </c>
      <c r="BM103" s="23" t="s">
        <v>585</v>
      </c>
    </row>
    <row r="104" spans="2:47" s="1" customFormat="1" ht="216">
      <c r="B104" s="40"/>
      <c r="C104" s="62"/>
      <c r="D104" s="203" t="s">
        <v>177</v>
      </c>
      <c r="E104" s="62"/>
      <c r="F104" s="204" t="s">
        <v>586</v>
      </c>
      <c r="G104" s="62"/>
      <c r="H104" s="62"/>
      <c r="I104" s="162"/>
      <c r="J104" s="62"/>
      <c r="K104" s="62"/>
      <c r="L104" s="60"/>
      <c r="M104" s="205"/>
      <c r="N104" s="41"/>
      <c r="O104" s="41"/>
      <c r="P104" s="41"/>
      <c r="Q104" s="41"/>
      <c r="R104" s="41"/>
      <c r="S104" s="41"/>
      <c r="T104" s="77"/>
      <c r="AT104" s="23" t="s">
        <v>177</v>
      </c>
      <c r="AU104" s="23" t="s">
        <v>86</v>
      </c>
    </row>
    <row r="105" spans="2:51" s="11" customFormat="1" ht="13.5">
      <c r="B105" s="206"/>
      <c r="C105" s="207"/>
      <c r="D105" s="203" t="s">
        <v>179</v>
      </c>
      <c r="E105" s="208" t="s">
        <v>22</v>
      </c>
      <c r="F105" s="209" t="s">
        <v>577</v>
      </c>
      <c r="G105" s="207"/>
      <c r="H105" s="210">
        <v>3076</v>
      </c>
      <c r="I105" s="211"/>
      <c r="J105" s="207"/>
      <c r="K105" s="207"/>
      <c r="L105" s="212"/>
      <c r="M105" s="213"/>
      <c r="N105" s="214"/>
      <c r="O105" s="214"/>
      <c r="P105" s="214"/>
      <c r="Q105" s="214"/>
      <c r="R105" s="214"/>
      <c r="S105" s="214"/>
      <c r="T105" s="215"/>
      <c r="AT105" s="216" t="s">
        <v>179</v>
      </c>
      <c r="AU105" s="216" t="s">
        <v>86</v>
      </c>
      <c r="AV105" s="11" t="s">
        <v>86</v>
      </c>
      <c r="AW105" s="11" t="s">
        <v>41</v>
      </c>
      <c r="AX105" s="11" t="s">
        <v>77</v>
      </c>
      <c r="AY105" s="216" t="s">
        <v>168</v>
      </c>
    </row>
    <row r="106" spans="2:51" s="12" customFormat="1" ht="13.5">
      <c r="B106" s="217"/>
      <c r="C106" s="218"/>
      <c r="D106" s="203" t="s">
        <v>179</v>
      </c>
      <c r="E106" s="219" t="s">
        <v>22</v>
      </c>
      <c r="F106" s="220" t="s">
        <v>191</v>
      </c>
      <c r="G106" s="218"/>
      <c r="H106" s="219" t="s">
        <v>22</v>
      </c>
      <c r="I106" s="221"/>
      <c r="J106" s="218"/>
      <c r="K106" s="218"/>
      <c r="L106" s="222"/>
      <c r="M106" s="223"/>
      <c r="N106" s="224"/>
      <c r="O106" s="224"/>
      <c r="P106" s="224"/>
      <c r="Q106" s="224"/>
      <c r="R106" s="224"/>
      <c r="S106" s="224"/>
      <c r="T106" s="225"/>
      <c r="AT106" s="226" t="s">
        <v>179</v>
      </c>
      <c r="AU106" s="226" t="s">
        <v>86</v>
      </c>
      <c r="AV106" s="12" t="s">
        <v>24</v>
      </c>
      <c r="AW106" s="12" t="s">
        <v>41</v>
      </c>
      <c r="AX106" s="12" t="s">
        <v>77</v>
      </c>
      <c r="AY106" s="226" t="s">
        <v>168</v>
      </c>
    </row>
    <row r="107" spans="2:51" s="13" customFormat="1" ht="13.5">
      <c r="B107" s="227"/>
      <c r="C107" s="228"/>
      <c r="D107" s="203" t="s">
        <v>179</v>
      </c>
      <c r="E107" s="229" t="s">
        <v>22</v>
      </c>
      <c r="F107" s="230" t="s">
        <v>182</v>
      </c>
      <c r="G107" s="228"/>
      <c r="H107" s="231">
        <v>3076</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195</v>
      </c>
      <c r="D108" s="191" t="s">
        <v>170</v>
      </c>
      <c r="E108" s="192" t="s">
        <v>196</v>
      </c>
      <c r="F108" s="193" t="s">
        <v>197</v>
      </c>
      <c r="G108" s="194" t="s">
        <v>198</v>
      </c>
      <c r="H108" s="195">
        <v>112.44</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587</v>
      </c>
    </row>
    <row r="109" spans="2:51" s="11" customFormat="1" ht="13.5">
      <c r="B109" s="206"/>
      <c r="C109" s="207"/>
      <c r="D109" s="203" t="s">
        <v>179</v>
      </c>
      <c r="E109" s="208" t="s">
        <v>22</v>
      </c>
      <c r="F109" s="209" t="s">
        <v>588</v>
      </c>
      <c r="G109" s="207"/>
      <c r="H109" s="210">
        <v>112.44</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51" s="12" customFormat="1" ht="13.5">
      <c r="B110" s="217"/>
      <c r="C110" s="218"/>
      <c r="D110" s="203" t="s">
        <v>179</v>
      </c>
      <c r="E110" s="219" t="s">
        <v>22</v>
      </c>
      <c r="F110" s="220" t="s">
        <v>181</v>
      </c>
      <c r="G110" s="218"/>
      <c r="H110" s="219" t="s">
        <v>22</v>
      </c>
      <c r="I110" s="221"/>
      <c r="J110" s="218"/>
      <c r="K110" s="218"/>
      <c r="L110" s="222"/>
      <c r="M110" s="223"/>
      <c r="N110" s="224"/>
      <c r="O110" s="224"/>
      <c r="P110" s="224"/>
      <c r="Q110" s="224"/>
      <c r="R110" s="224"/>
      <c r="S110" s="224"/>
      <c r="T110" s="225"/>
      <c r="AT110" s="226" t="s">
        <v>179</v>
      </c>
      <c r="AU110" s="226" t="s">
        <v>86</v>
      </c>
      <c r="AV110" s="12" t="s">
        <v>24</v>
      </c>
      <c r="AW110" s="12" t="s">
        <v>41</v>
      </c>
      <c r="AX110" s="12" t="s">
        <v>77</v>
      </c>
      <c r="AY110" s="226" t="s">
        <v>168</v>
      </c>
    </row>
    <row r="111" spans="2:51" s="13" customFormat="1" ht="13.5">
      <c r="B111" s="227"/>
      <c r="C111" s="228"/>
      <c r="D111" s="203" t="s">
        <v>179</v>
      </c>
      <c r="E111" s="229" t="s">
        <v>22</v>
      </c>
      <c r="F111" s="230" t="s">
        <v>182</v>
      </c>
      <c r="G111" s="228"/>
      <c r="H111" s="231">
        <v>112.44</v>
      </c>
      <c r="I111" s="232"/>
      <c r="J111" s="228"/>
      <c r="K111" s="228"/>
      <c r="L111" s="233"/>
      <c r="M111" s="234"/>
      <c r="N111" s="235"/>
      <c r="O111" s="235"/>
      <c r="P111" s="235"/>
      <c r="Q111" s="235"/>
      <c r="R111" s="235"/>
      <c r="S111" s="235"/>
      <c r="T111" s="236"/>
      <c r="AT111" s="237" t="s">
        <v>179</v>
      </c>
      <c r="AU111" s="237" t="s">
        <v>86</v>
      </c>
      <c r="AV111" s="13" t="s">
        <v>175</v>
      </c>
      <c r="AW111" s="13" t="s">
        <v>41</v>
      </c>
      <c r="AX111" s="13" t="s">
        <v>24</v>
      </c>
      <c r="AY111" s="237" t="s">
        <v>168</v>
      </c>
    </row>
    <row r="112" spans="2:65" s="1" customFormat="1" ht="25.5" customHeight="1">
      <c r="B112" s="40"/>
      <c r="C112" s="191" t="s">
        <v>201</v>
      </c>
      <c r="D112" s="191" t="s">
        <v>170</v>
      </c>
      <c r="E112" s="192" t="s">
        <v>202</v>
      </c>
      <c r="F112" s="193" t="s">
        <v>203</v>
      </c>
      <c r="G112" s="194" t="s">
        <v>198</v>
      </c>
      <c r="H112" s="195">
        <v>1905.5</v>
      </c>
      <c r="I112" s="196"/>
      <c r="J112" s="197">
        <f>ROUND(I112*H112,2)</f>
        <v>0</v>
      </c>
      <c r="K112" s="193" t="s">
        <v>174</v>
      </c>
      <c r="L112" s="60"/>
      <c r="M112" s="198" t="s">
        <v>22</v>
      </c>
      <c r="N112" s="199" t="s">
        <v>48</v>
      </c>
      <c r="O112" s="41"/>
      <c r="P112" s="200">
        <f>O112*H112</f>
        <v>0</v>
      </c>
      <c r="Q112" s="200">
        <v>0</v>
      </c>
      <c r="R112" s="200">
        <f>Q112*H112</f>
        <v>0</v>
      </c>
      <c r="S112" s="200">
        <v>0</v>
      </c>
      <c r="T112" s="201">
        <f>S112*H112</f>
        <v>0</v>
      </c>
      <c r="AR112" s="23" t="s">
        <v>175</v>
      </c>
      <c r="AT112" s="23" t="s">
        <v>170</v>
      </c>
      <c r="AU112" s="23" t="s">
        <v>86</v>
      </c>
      <c r="AY112" s="23" t="s">
        <v>168</v>
      </c>
      <c r="BE112" s="202">
        <f>IF(N112="základní",J112,0)</f>
        <v>0</v>
      </c>
      <c r="BF112" s="202">
        <f>IF(N112="snížená",J112,0)</f>
        <v>0</v>
      </c>
      <c r="BG112" s="202">
        <f>IF(N112="zákl. přenesená",J112,0)</f>
        <v>0</v>
      </c>
      <c r="BH112" s="202">
        <f>IF(N112="sníž. přenesená",J112,0)</f>
        <v>0</v>
      </c>
      <c r="BI112" s="202">
        <f>IF(N112="nulová",J112,0)</f>
        <v>0</v>
      </c>
      <c r="BJ112" s="23" t="s">
        <v>24</v>
      </c>
      <c r="BK112" s="202">
        <f>ROUND(I112*H112,2)</f>
        <v>0</v>
      </c>
      <c r="BL112" s="23" t="s">
        <v>175</v>
      </c>
      <c r="BM112" s="23" t="s">
        <v>589</v>
      </c>
    </row>
    <row r="113" spans="2:51" s="11" customFormat="1" ht="13.5">
      <c r="B113" s="206"/>
      <c r="C113" s="207"/>
      <c r="D113" s="203" t="s">
        <v>179</v>
      </c>
      <c r="E113" s="208" t="s">
        <v>22</v>
      </c>
      <c r="F113" s="209" t="s">
        <v>590</v>
      </c>
      <c r="G113" s="207"/>
      <c r="H113" s="210">
        <v>367.5</v>
      </c>
      <c r="I113" s="211"/>
      <c r="J113" s="207"/>
      <c r="K113" s="207"/>
      <c r="L113" s="212"/>
      <c r="M113" s="213"/>
      <c r="N113" s="214"/>
      <c r="O113" s="214"/>
      <c r="P113" s="214"/>
      <c r="Q113" s="214"/>
      <c r="R113" s="214"/>
      <c r="S113" s="214"/>
      <c r="T113" s="215"/>
      <c r="AT113" s="216" t="s">
        <v>179</v>
      </c>
      <c r="AU113" s="216" t="s">
        <v>86</v>
      </c>
      <c r="AV113" s="11" t="s">
        <v>86</v>
      </c>
      <c r="AW113" s="11" t="s">
        <v>41</v>
      </c>
      <c r="AX113" s="11" t="s">
        <v>77</v>
      </c>
      <c r="AY113" s="216" t="s">
        <v>168</v>
      </c>
    </row>
    <row r="114" spans="2:51" s="12" customFormat="1" ht="13.5">
      <c r="B114" s="217"/>
      <c r="C114" s="218"/>
      <c r="D114" s="203" t="s">
        <v>179</v>
      </c>
      <c r="E114" s="219" t="s">
        <v>22</v>
      </c>
      <c r="F114" s="220" t="s">
        <v>591</v>
      </c>
      <c r="G114" s="218"/>
      <c r="H114" s="219" t="s">
        <v>22</v>
      </c>
      <c r="I114" s="221"/>
      <c r="J114" s="218"/>
      <c r="K114" s="218"/>
      <c r="L114" s="222"/>
      <c r="M114" s="223"/>
      <c r="N114" s="224"/>
      <c r="O114" s="224"/>
      <c r="P114" s="224"/>
      <c r="Q114" s="224"/>
      <c r="R114" s="224"/>
      <c r="S114" s="224"/>
      <c r="T114" s="225"/>
      <c r="AT114" s="226" t="s">
        <v>179</v>
      </c>
      <c r="AU114" s="226" t="s">
        <v>86</v>
      </c>
      <c r="AV114" s="12" t="s">
        <v>24</v>
      </c>
      <c r="AW114" s="12" t="s">
        <v>41</v>
      </c>
      <c r="AX114" s="12" t="s">
        <v>77</v>
      </c>
      <c r="AY114" s="226" t="s">
        <v>168</v>
      </c>
    </row>
    <row r="115" spans="2:51" s="11" customFormat="1" ht="13.5">
      <c r="B115" s="206"/>
      <c r="C115" s="207"/>
      <c r="D115" s="203" t="s">
        <v>179</v>
      </c>
      <c r="E115" s="208" t="s">
        <v>22</v>
      </c>
      <c r="F115" s="209" t="s">
        <v>592</v>
      </c>
      <c r="G115" s="207"/>
      <c r="H115" s="210">
        <v>1538</v>
      </c>
      <c r="I115" s="211"/>
      <c r="J115" s="207"/>
      <c r="K115" s="207"/>
      <c r="L115" s="212"/>
      <c r="M115" s="213"/>
      <c r="N115" s="214"/>
      <c r="O115" s="214"/>
      <c r="P115" s="214"/>
      <c r="Q115" s="214"/>
      <c r="R115" s="214"/>
      <c r="S115" s="214"/>
      <c r="T115" s="215"/>
      <c r="AT115" s="216" t="s">
        <v>179</v>
      </c>
      <c r="AU115" s="216" t="s">
        <v>86</v>
      </c>
      <c r="AV115" s="11" t="s">
        <v>86</v>
      </c>
      <c r="AW115" s="11" t="s">
        <v>41</v>
      </c>
      <c r="AX115" s="11" t="s">
        <v>77</v>
      </c>
      <c r="AY115" s="216" t="s">
        <v>168</v>
      </c>
    </row>
    <row r="116" spans="2:51" s="12" customFormat="1" ht="13.5">
      <c r="B116" s="217"/>
      <c r="C116" s="218"/>
      <c r="D116" s="203" t="s">
        <v>179</v>
      </c>
      <c r="E116" s="219" t="s">
        <v>22</v>
      </c>
      <c r="F116" s="220" t="s">
        <v>593</v>
      </c>
      <c r="G116" s="218"/>
      <c r="H116" s="219" t="s">
        <v>22</v>
      </c>
      <c r="I116" s="221"/>
      <c r="J116" s="218"/>
      <c r="K116" s="218"/>
      <c r="L116" s="222"/>
      <c r="M116" s="223"/>
      <c r="N116" s="224"/>
      <c r="O116" s="224"/>
      <c r="P116" s="224"/>
      <c r="Q116" s="224"/>
      <c r="R116" s="224"/>
      <c r="S116" s="224"/>
      <c r="T116" s="225"/>
      <c r="AT116" s="226" t="s">
        <v>179</v>
      </c>
      <c r="AU116" s="226" t="s">
        <v>86</v>
      </c>
      <c r="AV116" s="12" t="s">
        <v>24</v>
      </c>
      <c r="AW116" s="12" t="s">
        <v>41</v>
      </c>
      <c r="AX116" s="12" t="s">
        <v>77</v>
      </c>
      <c r="AY116" s="226" t="s">
        <v>168</v>
      </c>
    </row>
    <row r="117" spans="2:51" s="13" customFormat="1" ht="13.5">
      <c r="B117" s="227"/>
      <c r="C117" s="228"/>
      <c r="D117" s="203" t="s">
        <v>179</v>
      </c>
      <c r="E117" s="229" t="s">
        <v>22</v>
      </c>
      <c r="F117" s="230" t="s">
        <v>182</v>
      </c>
      <c r="G117" s="228"/>
      <c r="H117" s="231">
        <v>1905.5</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25.5" customHeight="1">
      <c r="B118" s="40"/>
      <c r="C118" s="191" t="s">
        <v>209</v>
      </c>
      <c r="D118" s="191" t="s">
        <v>170</v>
      </c>
      <c r="E118" s="192" t="s">
        <v>210</v>
      </c>
      <c r="F118" s="193" t="s">
        <v>211</v>
      </c>
      <c r="G118" s="194" t="s">
        <v>198</v>
      </c>
      <c r="H118" s="195">
        <v>847.449</v>
      </c>
      <c r="I118" s="196"/>
      <c r="J118" s="197">
        <f>ROUND(I118*H118,2)</f>
        <v>0</v>
      </c>
      <c r="K118" s="193" t="s">
        <v>174</v>
      </c>
      <c r="L118" s="60"/>
      <c r="M118" s="198" t="s">
        <v>22</v>
      </c>
      <c r="N118" s="199" t="s">
        <v>48</v>
      </c>
      <c r="O118" s="41"/>
      <c r="P118" s="200">
        <f>O118*H118</f>
        <v>0</v>
      </c>
      <c r="Q118" s="200">
        <v>0</v>
      </c>
      <c r="R118" s="200">
        <f>Q118*H118</f>
        <v>0</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594</v>
      </c>
    </row>
    <row r="119" spans="2:51" s="11" customFormat="1" ht="13.5">
      <c r="B119" s="206"/>
      <c r="C119" s="207"/>
      <c r="D119" s="203" t="s">
        <v>179</v>
      </c>
      <c r="E119" s="208" t="s">
        <v>22</v>
      </c>
      <c r="F119" s="209" t="s">
        <v>595</v>
      </c>
      <c r="G119" s="207"/>
      <c r="H119" s="210">
        <v>847.449</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51" s="13" customFormat="1" ht="13.5">
      <c r="B120" s="227"/>
      <c r="C120" s="228"/>
      <c r="D120" s="203" t="s">
        <v>179</v>
      </c>
      <c r="E120" s="229" t="s">
        <v>22</v>
      </c>
      <c r="F120" s="230" t="s">
        <v>182</v>
      </c>
      <c r="G120" s="228"/>
      <c r="H120" s="231">
        <v>847.449</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16.5" customHeight="1">
      <c r="B121" s="40"/>
      <c r="C121" s="191" t="s">
        <v>214</v>
      </c>
      <c r="D121" s="191" t="s">
        <v>170</v>
      </c>
      <c r="E121" s="192" t="s">
        <v>215</v>
      </c>
      <c r="F121" s="193" t="s">
        <v>216</v>
      </c>
      <c r="G121" s="194" t="s">
        <v>198</v>
      </c>
      <c r="H121" s="195">
        <v>40</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596</v>
      </c>
    </row>
    <row r="122" spans="2:51" s="11" customFormat="1" ht="13.5">
      <c r="B122" s="206"/>
      <c r="C122" s="207"/>
      <c r="D122" s="203" t="s">
        <v>179</v>
      </c>
      <c r="E122" s="208" t="s">
        <v>22</v>
      </c>
      <c r="F122" s="209" t="s">
        <v>597</v>
      </c>
      <c r="G122" s="207"/>
      <c r="H122" s="210">
        <v>40</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51" s="13" customFormat="1" ht="13.5">
      <c r="B123" s="227"/>
      <c r="C123" s="228"/>
      <c r="D123" s="203" t="s">
        <v>179</v>
      </c>
      <c r="E123" s="229" t="s">
        <v>22</v>
      </c>
      <c r="F123" s="230" t="s">
        <v>182</v>
      </c>
      <c r="G123" s="228"/>
      <c r="H123" s="231">
        <v>40</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220</v>
      </c>
      <c r="D124" s="191" t="s">
        <v>170</v>
      </c>
      <c r="E124" s="192" t="s">
        <v>221</v>
      </c>
      <c r="F124" s="193" t="s">
        <v>222</v>
      </c>
      <c r="G124" s="194" t="s">
        <v>198</v>
      </c>
      <c r="H124" s="195">
        <v>20</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598</v>
      </c>
    </row>
    <row r="125" spans="2:51" s="11" customFormat="1" ht="13.5">
      <c r="B125" s="206"/>
      <c r="C125" s="207"/>
      <c r="D125" s="203" t="s">
        <v>179</v>
      </c>
      <c r="E125" s="208" t="s">
        <v>22</v>
      </c>
      <c r="F125" s="209" t="s">
        <v>599</v>
      </c>
      <c r="G125" s="207"/>
      <c r="H125" s="210">
        <v>20</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51" s="13" customFormat="1" ht="13.5">
      <c r="B126" s="227"/>
      <c r="C126" s="228"/>
      <c r="D126" s="203" t="s">
        <v>179</v>
      </c>
      <c r="E126" s="229" t="s">
        <v>22</v>
      </c>
      <c r="F126" s="230" t="s">
        <v>182</v>
      </c>
      <c r="G126" s="228"/>
      <c r="H126" s="231">
        <v>20</v>
      </c>
      <c r="I126" s="232"/>
      <c r="J126" s="228"/>
      <c r="K126" s="228"/>
      <c r="L126" s="233"/>
      <c r="M126" s="234"/>
      <c r="N126" s="235"/>
      <c r="O126" s="235"/>
      <c r="P126" s="235"/>
      <c r="Q126" s="235"/>
      <c r="R126" s="235"/>
      <c r="S126" s="235"/>
      <c r="T126" s="236"/>
      <c r="AT126" s="237" t="s">
        <v>179</v>
      </c>
      <c r="AU126" s="237" t="s">
        <v>86</v>
      </c>
      <c r="AV126" s="13" t="s">
        <v>175</v>
      </c>
      <c r="AW126" s="13" t="s">
        <v>41</v>
      </c>
      <c r="AX126" s="13" t="s">
        <v>24</v>
      </c>
      <c r="AY126" s="237" t="s">
        <v>168</v>
      </c>
    </row>
    <row r="127" spans="2:65" s="1" customFormat="1" ht="16.5" customHeight="1">
      <c r="B127" s="40"/>
      <c r="C127" s="191" t="s">
        <v>29</v>
      </c>
      <c r="D127" s="191" t="s">
        <v>170</v>
      </c>
      <c r="E127" s="192" t="s">
        <v>600</v>
      </c>
      <c r="F127" s="193" t="s">
        <v>601</v>
      </c>
      <c r="G127" s="194" t="s">
        <v>198</v>
      </c>
      <c r="H127" s="195">
        <v>76.79</v>
      </c>
      <c r="I127" s="196"/>
      <c r="J127" s="197">
        <f>ROUND(I127*H127,2)</f>
        <v>0</v>
      </c>
      <c r="K127" s="193" t="s">
        <v>174</v>
      </c>
      <c r="L127" s="60"/>
      <c r="M127" s="198" t="s">
        <v>22</v>
      </c>
      <c r="N127" s="199" t="s">
        <v>48</v>
      </c>
      <c r="O127" s="41"/>
      <c r="P127" s="200">
        <f>O127*H127</f>
        <v>0</v>
      </c>
      <c r="Q127" s="200">
        <v>0</v>
      </c>
      <c r="R127" s="200">
        <f>Q127*H127</f>
        <v>0</v>
      </c>
      <c r="S127" s="200">
        <v>0</v>
      </c>
      <c r="T127" s="201">
        <f>S127*H127</f>
        <v>0</v>
      </c>
      <c r="AR127" s="23" t="s">
        <v>175</v>
      </c>
      <c r="AT127" s="23" t="s">
        <v>170</v>
      </c>
      <c r="AU127" s="23" t="s">
        <v>86</v>
      </c>
      <c r="AY127" s="23" t="s">
        <v>168</v>
      </c>
      <c r="BE127" s="202">
        <f>IF(N127="základní",J127,0)</f>
        <v>0</v>
      </c>
      <c r="BF127" s="202">
        <f>IF(N127="snížená",J127,0)</f>
        <v>0</v>
      </c>
      <c r="BG127" s="202">
        <f>IF(N127="zákl. přenesená",J127,0)</f>
        <v>0</v>
      </c>
      <c r="BH127" s="202">
        <f>IF(N127="sníž. přenesená",J127,0)</f>
        <v>0</v>
      </c>
      <c r="BI127" s="202">
        <f>IF(N127="nulová",J127,0)</f>
        <v>0</v>
      </c>
      <c r="BJ127" s="23" t="s">
        <v>24</v>
      </c>
      <c r="BK127" s="202">
        <f>ROUND(I127*H127,2)</f>
        <v>0</v>
      </c>
      <c r="BL127" s="23" t="s">
        <v>175</v>
      </c>
      <c r="BM127" s="23" t="s">
        <v>602</v>
      </c>
    </row>
    <row r="128" spans="2:51" s="11" customFormat="1" ht="13.5">
      <c r="B128" s="206"/>
      <c r="C128" s="207"/>
      <c r="D128" s="203" t="s">
        <v>179</v>
      </c>
      <c r="E128" s="208" t="s">
        <v>22</v>
      </c>
      <c r="F128" s="209" t="s">
        <v>603</v>
      </c>
      <c r="G128" s="207"/>
      <c r="H128" s="210">
        <v>66.99</v>
      </c>
      <c r="I128" s="211"/>
      <c r="J128" s="207"/>
      <c r="K128" s="207"/>
      <c r="L128" s="212"/>
      <c r="M128" s="213"/>
      <c r="N128" s="214"/>
      <c r="O128" s="214"/>
      <c r="P128" s="214"/>
      <c r="Q128" s="214"/>
      <c r="R128" s="214"/>
      <c r="S128" s="214"/>
      <c r="T128" s="215"/>
      <c r="AT128" s="216" t="s">
        <v>179</v>
      </c>
      <c r="AU128" s="216" t="s">
        <v>86</v>
      </c>
      <c r="AV128" s="11" t="s">
        <v>86</v>
      </c>
      <c r="AW128" s="11" t="s">
        <v>41</v>
      </c>
      <c r="AX128" s="11" t="s">
        <v>77</v>
      </c>
      <c r="AY128" s="216" t="s">
        <v>168</v>
      </c>
    </row>
    <row r="129" spans="2:51" s="12" customFormat="1" ht="13.5">
      <c r="B129" s="217"/>
      <c r="C129" s="218"/>
      <c r="D129" s="203" t="s">
        <v>179</v>
      </c>
      <c r="E129" s="219" t="s">
        <v>22</v>
      </c>
      <c r="F129" s="220" t="s">
        <v>604</v>
      </c>
      <c r="G129" s="218"/>
      <c r="H129" s="219" t="s">
        <v>22</v>
      </c>
      <c r="I129" s="221"/>
      <c r="J129" s="218"/>
      <c r="K129" s="218"/>
      <c r="L129" s="222"/>
      <c r="M129" s="223"/>
      <c r="N129" s="224"/>
      <c r="O129" s="224"/>
      <c r="P129" s="224"/>
      <c r="Q129" s="224"/>
      <c r="R129" s="224"/>
      <c r="S129" s="224"/>
      <c r="T129" s="225"/>
      <c r="AT129" s="226" t="s">
        <v>179</v>
      </c>
      <c r="AU129" s="226" t="s">
        <v>86</v>
      </c>
      <c r="AV129" s="12" t="s">
        <v>24</v>
      </c>
      <c r="AW129" s="12" t="s">
        <v>41</v>
      </c>
      <c r="AX129" s="12" t="s">
        <v>77</v>
      </c>
      <c r="AY129" s="226" t="s">
        <v>168</v>
      </c>
    </row>
    <row r="130" spans="2:51" s="11" customFormat="1" ht="13.5">
      <c r="B130" s="206"/>
      <c r="C130" s="207"/>
      <c r="D130" s="203" t="s">
        <v>179</v>
      </c>
      <c r="E130" s="208" t="s">
        <v>22</v>
      </c>
      <c r="F130" s="209" t="s">
        <v>605</v>
      </c>
      <c r="G130" s="207"/>
      <c r="H130" s="210">
        <v>9.8</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51" s="12" customFormat="1" ht="13.5">
      <c r="B131" s="217"/>
      <c r="C131" s="218"/>
      <c r="D131" s="203" t="s">
        <v>179</v>
      </c>
      <c r="E131" s="219" t="s">
        <v>22</v>
      </c>
      <c r="F131" s="220" t="s">
        <v>606</v>
      </c>
      <c r="G131" s="218"/>
      <c r="H131" s="219" t="s">
        <v>22</v>
      </c>
      <c r="I131" s="221"/>
      <c r="J131" s="218"/>
      <c r="K131" s="218"/>
      <c r="L131" s="222"/>
      <c r="M131" s="223"/>
      <c r="N131" s="224"/>
      <c r="O131" s="224"/>
      <c r="P131" s="224"/>
      <c r="Q131" s="224"/>
      <c r="R131" s="224"/>
      <c r="S131" s="224"/>
      <c r="T131" s="225"/>
      <c r="AT131" s="226" t="s">
        <v>179</v>
      </c>
      <c r="AU131" s="226" t="s">
        <v>86</v>
      </c>
      <c r="AV131" s="12" t="s">
        <v>24</v>
      </c>
      <c r="AW131" s="12" t="s">
        <v>41</v>
      </c>
      <c r="AX131" s="12" t="s">
        <v>77</v>
      </c>
      <c r="AY131" s="226" t="s">
        <v>168</v>
      </c>
    </row>
    <row r="132" spans="2:51" s="12" customFormat="1" ht="13.5">
      <c r="B132" s="217"/>
      <c r="C132" s="218"/>
      <c r="D132" s="203" t="s">
        <v>179</v>
      </c>
      <c r="E132" s="219" t="s">
        <v>22</v>
      </c>
      <c r="F132" s="220" t="s">
        <v>181</v>
      </c>
      <c r="G132" s="218"/>
      <c r="H132" s="219" t="s">
        <v>22</v>
      </c>
      <c r="I132" s="221"/>
      <c r="J132" s="218"/>
      <c r="K132" s="218"/>
      <c r="L132" s="222"/>
      <c r="M132" s="223"/>
      <c r="N132" s="224"/>
      <c r="O132" s="224"/>
      <c r="P132" s="224"/>
      <c r="Q132" s="224"/>
      <c r="R132" s="224"/>
      <c r="S132" s="224"/>
      <c r="T132" s="225"/>
      <c r="AT132" s="226" t="s">
        <v>179</v>
      </c>
      <c r="AU132" s="226" t="s">
        <v>86</v>
      </c>
      <c r="AV132" s="12" t="s">
        <v>24</v>
      </c>
      <c r="AW132" s="12" t="s">
        <v>41</v>
      </c>
      <c r="AX132" s="12" t="s">
        <v>77</v>
      </c>
      <c r="AY132" s="226" t="s">
        <v>168</v>
      </c>
    </row>
    <row r="133" spans="2:51" s="13" customFormat="1" ht="13.5">
      <c r="B133" s="227"/>
      <c r="C133" s="228"/>
      <c r="D133" s="203" t="s">
        <v>179</v>
      </c>
      <c r="E133" s="229" t="s">
        <v>22</v>
      </c>
      <c r="F133" s="230" t="s">
        <v>182</v>
      </c>
      <c r="G133" s="228"/>
      <c r="H133" s="231">
        <v>76.79</v>
      </c>
      <c r="I133" s="232"/>
      <c r="J133" s="228"/>
      <c r="K133" s="228"/>
      <c r="L133" s="233"/>
      <c r="M133" s="234"/>
      <c r="N133" s="235"/>
      <c r="O133" s="235"/>
      <c r="P133" s="235"/>
      <c r="Q133" s="235"/>
      <c r="R133" s="235"/>
      <c r="S133" s="235"/>
      <c r="T133" s="236"/>
      <c r="AT133" s="237" t="s">
        <v>179</v>
      </c>
      <c r="AU133" s="237" t="s">
        <v>86</v>
      </c>
      <c r="AV133" s="13" t="s">
        <v>175</v>
      </c>
      <c r="AW133" s="13" t="s">
        <v>41</v>
      </c>
      <c r="AX133" s="13" t="s">
        <v>24</v>
      </c>
      <c r="AY133" s="237" t="s">
        <v>168</v>
      </c>
    </row>
    <row r="134" spans="2:65" s="1" customFormat="1" ht="16.5" customHeight="1">
      <c r="B134" s="40"/>
      <c r="C134" s="191" t="s">
        <v>232</v>
      </c>
      <c r="D134" s="191" t="s">
        <v>170</v>
      </c>
      <c r="E134" s="192" t="s">
        <v>233</v>
      </c>
      <c r="F134" s="193" t="s">
        <v>234</v>
      </c>
      <c r="G134" s="194" t="s">
        <v>198</v>
      </c>
      <c r="H134" s="195">
        <v>38.395</v>
      </c>
      <c r="I134" s="196"/>
      <c r="J134" s="197">
        <f>ROUND(I134*H134,2)</f>
        <v>0</v>
      </c>
      <c r="K134" s="193" t="s">
        <v>174</v>
      </c>
      <c r="L134" s="60"/>
      <c r="M134" s="198" t="s">
        <v>22</v>
      </c>
      <c r="N134" s="199" t="s">
        <v>48</v>
      </c>
      <c r="O134" s="41"/>
      <c r="P134" s="200">
        <f>O134*H134</f>
        <v>0</v>
      </c>
      <c r="Q134" s="200">
        <v>0</v>
      </c>
      <c r="R134" s="200">
        <f>Q134*H134</f>
        <v>0</v>
      </c>
      <c r="S134" s="200">
        <v>0</v>
      </c>
      <c r="T134" s="201">
        <f>S134*H134</f>
        <v>0</v>
      </c>
      <c r="AR134" s="23" t="s">
        <v>175</v>
      </c>
      <c r="AT134" s="23" t="s">
        <v>170</v>
      </c>
      <c r="AU134" s="23" t="s">
        <v>86</v>
      </c>
      <c r="AY134" s="23" t="s">
        <v>168</v>
      </c>
      <c r="BE134" s="202">
        <f>IF(N134="základní",J134,0)</f>
        <v>0</v>
      </c>
      <c r="BF134" s="202">
        <f>IF(N134="snížená",J134,0)</f>
        <v>0</v>
      </c>
      <c r="BG134" s="202">
        <f>IF(N134="zákl. přenesená",J134,0)</f>
        <v>0</v>
      </c>
      <c r="BH134" s="202">
        <f>IF(N134="sníž. přenesená",J134,0)</f>
        <v>0</v>
      </c>
      <c r="BI134" s="202">
        <f>IF(N134="nulová",J134,0)</f>
        <v>0</v>
      </c>
      <c r="BJ134" s="23" t="s">
        <v>24</v>
      </c>
      <c r="BK134" s="202">
        <f>ROUND(I134*H134,2)</f>
        <v>0</v>
      </c>
      <c r="BL134" s="23" t="s">
        <v>175</v>
      </c>
      <c r="BM134" s="23" t="s">
        <v>607</v>
      </c>
    </row>
    <row r="135" spans="2:51" s="11" customFormat="1" ht="13.5">
      <c r="B135" s="206"/>
      <c r="C135" s="207"/>
      <c r="D135" s="203" t="s">
        <v>179</v>
      </c>
      <c r="E135" s="208" t="s">
        <v>22</v>
      </c>
      <c r="F135" s="209" t="s">
        <v>608</v>
      </c>
      <c r="G135" s="207"/>
      <c r="H135" s="210">
        <v>38.395</v>
      </c>
      <c r="I135" s="211"/>
      <c r="J135" s="207"/>
      <c r="K135" s="207"/>
      <c r="L135" s="212"/>
      <c r="M135" s="213"/>
      <c r="N135" s="214"/>
      <c r="O135" s="214"/>
      <c r="P135" s="214"/>
      <c r="Q135" s="214"/>
      <c r="R135" s="214"/>
      <c r="S135" s="214"/>
      <c r="T135" s="215"/>
      <c r="AT135" s="216" t="s">
        <v>179</v>
      </c>
      <c r="AU135" s="216" t="s">
        <v>86</v>
      </c>
      <c r="AV135" s="11" t="s">
        <v>86</v>
      </c>
      <c r="AW135" s="11" t="s">
        <v>41</v>
      </c>
      <c r="AX135" s="11" t="s">
        <v>77</v>
      </c>
      <c r="AY135" s="216" t="s">
        <v>168</v>
      </c>
    </row>
    <row r="136" spans="2:51" s="13" customFormat="1" ht="13.5">
      <c r="B136" s="227"/>
      <c r="C136" s="228"/>
      <c r="D136" s="203" t="s">
        <v>179</v>
      </c>
      <c r="E136" s="229" t="s">
        <v>22</v>
      </c>
      <c r="F136" s="230" t="s">
        <v>182</v>
      </c>
      <c r="G136" s="228"/>
      <c r="H136" s="231">
        <v>38.395</v>
      </c>
      <c r="I136" s="232"/>
      <c r="J136" s="228"/>
      <c r="K136" s="228"/>
      <c r="L136" s="233"/>
      <c r="M136" s="234"/>
      <c r="N136" s="235"/>
      <c r="O136" s="235"/>
      <c r="P136" s="235"/>
      <c r="Q136" s="235"/>
      <c r="R136" s="235"/>
      <c r="S136" s="235"/>
      <c r="T136" s="236"/>
      <c r="AT136" s="237" t="s">
        <v>179</v>
      </c>
      <c r="AU136" s="237" t="s">
        <v>86</v>
      </c>
      <c r="AV136" s="13" t="s">
        <v>175</v>
      </c>
      <c r="AW136" s="13" t="s">
        <v>41</v>
      </c>
      <c r="AX136" s="13" t="s">
        <v>24</v>
      </c>
      <c r="AY136" s="237" t="s">
        <v>168</v>
      </c>
    </row>
    <row r="137" spans="2:65" s="1" customFormat="1" ht="16.5" customHeight="1">
      <c r="B137" s="40"/>
      <c r="C137" s="191" t="s">
        <v>237</v>
      </c>
      <c r="D137" s="191" t="s">
        <v>170</v>
      </c>
      <c r="E137" s="192" t="s">
        <v>242</v>
      </c>
      <c r="F137" s="193" t="s">
        <v>243</v>
      </c>
      <c r="G137" s="194" t="s">
        <v>198</v>
      </c>
      <c r="H137" s="195">
        <v>2022.29</v>
      </c>
      <c r="I137" s="196"/>
      <c r="J137" s="197">
        <f>ROUND(I137*H137,2)</f>
        <v>0</v>
      </c>
      <c r="K137" s="193" t="s">
        <v>174</v>
      </c>
      <c r="L137" s="60"/>
      <c r="M137" s="198" t="s">
        <v>22</v>
      </c>
      <c r="N137" s="199" t="s">
        <v>48</v>
      </c>
      <c r="O137" s="41"/>
      <c r="P137" s="200">
        <f>O137*H137</f>
        <v>0</v>
      </c>
      <c r="Q137" s="200">
        <v>0</v>
      </c>
      <c r="R137" s="200">
        <f>Q137*H137</f>
        <v>0</v>
      </c>
      <c r="S137" s="200">
        <v>0</v>
      </c>
      <c r="T137" s="201">
        <f>S137*H137</f>
        <v>0</v>
      </c>
      <c r="AR137" s="23" t="s">
        <v>175</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175</v>
      </c>
      <c r="BM137" s="23" t="s">
        <v>609</v>
      </c>
    </row>
    <row r="138" spans="2:51" s="11" customFormat="1" ht="13.5">
      <c r="B138" s="206"/>
      <c r="C138" s="207"/>
      <c r="D138" s="203" t="s">
        <v>179</v>
      </c>
      <c r="E138" s="208" t="s">
        <v>22</v>
      </c>
      <c r="F138" s="209" t="s">
        <v>610</v>
      </c>
      <c r="G138" s="207"/>
      <c r="H138" s="210">
        <v>2022.29</v>
      </c>
      <c r="I138" s="211"/>
      <c r="J138" s="207"/>
      <c r="K138" s="207"/>
      <c r="L138" s="212"/>
      <c r="M138" s="213"/>
      <c r="N138" s="214"/>
      <c r="O138" s="214"/>
      <c r="P138" s="214"/>
      <c r="Q138" s="214"/>
      <c r="R138" s="214"/>
      <c r="S138" s="214"/>
      <c r="T138" s="215"/>
      <c r="AT138" s="216" t="s">
        <v>179</v>
      </c>
      <c r="AU138" s="216" t="s">
        <v>86</v>
      </c>
      <c r="AV138" s="11" t="s">
        <v>86</v>
      </c>
      <c r="AW138" s="11" t="s">
        <v>41</v>
      </c>
      <c r="AX138" s="11" t="s">
        <v>77</v>
      </c>
      <c r="AY138" s="216" t="s">
        <v>168</v>
      </c>
    </row>
    <row r="139" spans="2:51" s="13" customFormat="1" ht="13.5">
      <c r="B139" s="227"/>
      <c r="C139" s="228"/>
      <c r="D139" s="203" t="s">
        <v>179</v>
      </c>
      <c r="E139" s="229" t="s">
        <v>22</v>
      </c>
      <c r="F139" s="230" t="s">
        <v>182</v>
      </c>
      <c r="G139" s="228"/>
      <c r="H139" s="231">
        <v>2022.29</v>
      </c>
      <c r="I139" s="232"/>
      <c r="J139" s="228"/>
      <c r="K139" s="228"/>
      <c r="L139" s="233"/>
      <c r="M139" s="234"/>
      <c r="N139" s="235"/>
      <c r="O139" s="235"/>
      <c r="P139" s="235"/>
      <c r="Q139" s="235"/>
      <c r="R139" s="235"/>
      <c r="S139" s="235"/>
      <c r="T139" s="236"/>
      <c r="AT139" s="237" t="s">
        <v>179</v>
      </c>
      <c r="AU139" s="237" t="s">
        <v>86</v>
      </c>
      <c r="AV139" s="13" t="s">
        <v>175</v>
      </c>
      <c r="AW139" s="13" t="s">
        <v>41</v>
      </c>
      <c r="AX139" s="13" t="s">
        <v>24</v>
      </c>
      <c r="AY139" s="237" t="s">
        <v>168</v>
      </c>
    </row>
    <row r="140" spans="2:65" s="1" customFormat="1" ht="25.5" customHeight="1">
      <c r="B140" s="40"/>
      <c r="C140" s="191" t="s">
        <v>241</v>
      </c>
      <c r="D140" s="191" t="s">
        <v>170</v>
      </c>
      <c r="E140" s="192" t="s">
        <v>247</v>
      </c>
      <c r="F140" s="193" t="s">
        <v>248</v>
      </c>
      <c r="G140" s="194" t="s">
        <v>198</v>
      </c>
      <c r="H140" s="195">
        <v>6066.87</v>
      </c>
      <c r="I140" s="196"/>
      <c r="J140" s="197">
        <f>ROUND(I140*H140,2)</f>
        <v>0</v>
      </c>
      <c r="K140" s="193" t="s">
        <v>174</v>
      </c>
      <c r="L140" s="60"/>
      <c r="M140" s="198" t="s">
        <v>22</v>
      </c>
      <c r="N140" s="199" t="s">
        <v>48</v>
      </c>
      <c r="O140" s="41"/>
      <c r="P140" s="200">
        <f>O140*H140</f>
        <v>0</v>
      </c>
      <c r="Q140" s="200">
        <v>0</v>
      </c>
      <c r="R140" s="200">
        <f>Q140*H140</f>
        <v>0</v>
      </c>
      <c r="S140" s="200">
        <v>0</v>
      </c>
      <c r="T140" s="201">
        <f>S140*H140</f>
        <v>0</v>
      </c>
      <c r="AR140" s="23" t="s">
        <v>175</v>
      </c>
      <c r="AT140" s="23" t="s">
        <v>170</v>
      </c>
      <c r="AU140" s="23" t="s">
        <v>86</v>
      </c>
      <c r="AY140" s="23" t="s">
        <v>168</v>
      </c>
      <c r="BE140" s="202">
        <f>IF(N140="základní",J140,0)</f>
        <v>0</v>
      </c>
      <c r="BF140" s="202">
        <f>IF(N140="snížená",J140,0)</f>
        <v>0</v>
      </c>
      <c r="BG140" s="202">
        <f>IF(N140="zákl. přenesená",J140,0)</f>
        <v>0</v>
      </c>
      <c r="BH140" s="202">
        <f>IF(N140="sníž. přenesená",J140,0)</f>
        <v>0</v>
      </c>
      <c r="BI140" s="202">
        <f>IF(N140="nulová",J140,0)</f>
        <v>0</v>
      </c>
      <c r="BJ140" s="23" t="s">
        <v>24</v>
      </c>
      <c r="BK140" s="202">
        <f>ROUND(I140*H140,2)</f>
        <v>0</v>
      </c>
      <c r="BL140" s="23" t="s">
        <v>175</v>
      </c>
      <c r="BM140" s="23" t="s">
        <v>611</v>
      </c>
    </row>
    <row r="141" spans="2:51" s="11" customFormat="1" ht="13.5">
      <c r="B141" s="206"/>
      <c r="C141" s="207"/>
      <c r="D141" s="203" t="s">
        <v>179</v>
      </c>
      <c r="E141" s="208" t="s">
        <v>22</v>
      </c>
      <c r="F141" s="209" t="s">
        <v>612</v>
      </c>
      <c r="G141" s="207"/>
      <c r="H141" s="210">
        <v>6066.87</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51" s="13" customFormat="1" ht="13.5">
      <c r="B142" s="227"/>
      <c r="C142" s="228"/>
      <c r="D142" s="203" t="s">
        <v>179</v>
      </c>
      <c r="E142" s="229" t="s">
        <v>22</v>
      </c>
      <c r="F142" s="230" t="s">
        <v>182</v>
      </c>
      <c r="G142" s="228"/>
      <c r="H142" s="231">
        <v>6066.87</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246</v>
      </c>
      <c r="D143" s="191" t="s">
        <v>170</v>
      </c>
      <c r="E143" s="192" t="s">
        <v>255</v>
      </c>
      <c r="F143" s="193" t="s">
        <v>256</v>
      </c>
      <c r="G143" s="194" t="s">
        <v>198</v>
      </c>
      <c r="H143" s="195">
        <v>2022.29</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613</v>
      </c>
    </row>
    <row r="144" spans="2:65" s="1" customFormat="1" ht="16.5" customHeight="1">
      <c r="B144" s="40"/>
      <c r="C144" s="191" t="s">
        <v>10</v>
      </c>
      <c r="D144" s="191" t="s">
        <v>170</v>
      </c>
      <c r="E144" s="192" t="s">
        <v>259</v>
      </c>
      <c r="F144" s="193" t="s">
        <v>260</v>
      </c>
      <c r="G144" s="194" t="s">
        <v>261</v>
      </c>
      <c r="H144" s="195">
        <v>3437.893</v>
      </c>
      <c r="I144" s="196"/>
      <c r="J144" s="197">
        <f>ROUND(I144*H144,2)</f>
        <v>0</v>
      </c>
      <c r="K144" s="193" t="s">
        <v>174</v>
      </c>
      <c r="L144" s="60"/>
      <c r="M144" s="198" t="s">
        <v>22</v>
      </c>
      <c r="N144" s="199" t="s">
        <v>48</v>
      </c>
      <c r="O144" s="41"/>
      <c r="P144" s="200">
        <f>O144*H144</f>
        <v>0</v>
      </c>
      <c r="Q144" s="200">
        <v>0</v>
      </c>
      <c r="R144" s="200">
        <f>Q144*H144</f>
        <v>0</v>
      </c>
      <c r="S144" s="200">
        <v>0</v>
      </c>
      <c r="T144" s="201">
        <f>S144*H144</f>
        <v>0</v>
      </c>
      <c r="AR144" s="23" t="s">
        <v>175</v>
      </c>
      <c r="AT144" s="23" t="s">
        <v>170</v>
      </c>
      <c r="AU144" s="23" t="s">
        <v>86</v>
      </c>
      <c r="AY144" s="23" t="s">
        <v>168</v>
      </c>
      <c r="BE144" s="202">
        <f>IF(N144="základní",J144,0)</f>
        <v>0</v>
      </c>
      <c r="BF144" s="202">
        <f>IF(N144="snížená",J144,0)</f>
        <v>0</v>
      </c>
      <c r="BG144" s="202">
        <f>IF(N144="zákl. přenesená",J144,0)</f>
        <v>0</v>
      </c>
      <c r="BH144" s="202">
        <f>IF(N144="sníž. přenesená",J144,0)</f>
        <v>0</v>
      </c>
      <c r="BI144" s="202">
        <f>IF(N144="nulová",J144,0)</f>
        <v>0</v>
      </c>
      <c r="BJ144" s="23" t="s">
        <v>24</v>
      </c>
      <c r="BK144" s="202">
        <f>ROUND(I144*H144,2)</f>
        <v>0</v>
      </c>
      <c r="BL144" s="23" t="s">
        <v>175</v>
      </c>
      <c r="BM144" s="23" t="s">
        <v>614</v>
      </c>
    </row>
    <row r="145" spans="2:51" s="11" customFormat="1" ht="13.5">
      <c r="B145" s="206"/>
      <c r="C145" s="207"/>
      <c r="D145" s="203" t="s">
        <v>179</v>
      </c>
      <c r="E145" s="208" t="s">
        <v>22</v>
      </c>
      <c r="F145" s="209" t="s">
        <v>615</v>
      </c>
      <c r="G145" s="207"/>
      <c r="H145" s="210">
        <v>3437.893</v>
      </c>
      <c r="I145" s="211"/>
      <c r="J145" s="207"/>
      <c r="K145" s="207"/>
      <c r="L145" s="212"/>
      <c r="M145" s="213"/>
      <c r="N145" s="214"/>
      <c r="O145" s="214"/>
      <c r="P145" s="214"/>
      <c r="Q145" s="214"/>
      <c r="R145" s="214"/>
      <c r="S145" s="214"/>
      <c r="T145" s="215"/>
      <c r="AT145" s="216" t="s">
        <v>179</v>
      </c>
      <c r="AU145" s="216" t="s">
        <v>86</v>
      </c>
      <c r="AV145" s="11" t="s">
        <v>86</v>
      </c>
      <c r="AW145" s="11" t="s">
        <v>41</v>
      </c>
      <c r="AX145" s="11" t="s">
        <v>77</v>
      </c>
      <c r="AY145" s="216" t="s">
        <v>168</v>
      </c>
    </row>
    <row r="146" spans="2:51" s="13" customFormat="1" ht="13.5">
      <c r="B146" s="227"/>
      <c r="C146" s="228"/>
      <c r="D146" s="203" t="s">
        <v>179</v>
      </c>
      <c r="E146" s="229" t="s">
        <v>22</v>
      </c>
      <c r="F146" s="230" t="s">
        <v>182</v>
      </c>
      <c r="G146" s="228"/>
      <c r="H146" s="231">
        <v>3437.893</v>
      </c>
      <c r="I146" s="232"/>
      <c r="J146" s="228"/>
      <c r="K146" s="228"/>
      <c r="L146" s="233"/>
      <c r="M146" s="234"/>
      <c r="N146" s="235"/>
      <c r="O146" s="235"/>
      <c r="P146" s="235"/>
      <c r="Q146" s="235"/>
      <c r="R146" s="235"/>
      <c r="S146" s="235"/>
      <c r="T146" s="236"/>
      <c r="AT146" s="237" t="s">
        <v>179</v>
      </c>
      <c r="AU146" s="237" t="s">
        <v>86</v>
      </c>
      <c r="AV146" s="13" t="s">
        <v>175</v>
      </c>
      <c r="AW146" s="13" t="s">
        <v>41</v>
      </c>
      <c r="AX146" s="13" t="s">
        <v>24</v>
      </c>
      <c r="AY146" s="237" t="s">
        <v>168</v>
      </c>
    </row>
    <row r="147" spans="2:65" s="1" customFormat="1" ht="16.5" customHeight="1">
      <c r="B147" s="40"/>
      <c r="C147" s="191" t="s">
        <v>254</v>
      </c>
      <c r="D147" s="191" t="s">
        <v>170</v>
      </c>
      <c r="E147" s="192" t="s">
        <v>265</v>
      </c>
      <c r="F147" s="193" t="s">
        <v>616</v>
      </c>
      <c r="G147" s="194" t="s">
        <v>198</v>
      </c>
      <c r="H147" s="195">
        <v>33.495</v>
      </c>
      <c r="I147" s="196"/>
      <c r="J147" s="197">
        <f>ROUND(I147*H147,2)</f>
        <v>0</v>
      </c>
      <c r="K147" s="193" t="s">
        <v>174</v>
      </c>
      <c r="L147" s="60"/>
      <c r="M147" s="198" t="s">
        <v>22</v>
      </c>
      <c r="N147" s="199" t="s">
        <v>48</v>
      </c>
      <c r="O147" s="41"/>
      <c r="P147" s="200">
        <f>O147*H147</f>
        <v>0</v>
      </c>
      <c r="Q147" s="200">
        <v>0</v>
      </c>
      <c r="R147" s="200">
        <f>Q147*H147</f>
        <v>0</v>
      </c>
      <c r="S147" s="200">
        <v>0</v>
      </c>
      <c r="T147" s="201">
        <f>S147*H147</f>
        <v>0</v>
      </c>
      <c r="AR147" s="23" t="s">
        <v>175</v>
      </c>
      <c r="AT147" s="23" t="s">
        <v>170</v>
      </c>
      <c r="AU147" s="23" t="s">
        <v>86</v>
      </c>
      <c r="AY147" s="23" t="s">
        <v>168</v>
      </c>
      <c r="BE147" s="202">
        <f>IF(N147="základní",J147,0)</f>
        <v>0</v>
      </c>
      <c r="BF147" s="202">
        <f>IF(N147="snížená",J147,0)</f>
        <v>0</v>
      </c>
      <c r="BG147" s="202">
        <f>IF(N147="zákl. přenesená",J147,0)</f>
        <v>0</v>
      </c>
      <c r="BH147" s="202">
        <f>IF(N147="sníž. přenesená",J147,0)</f>
        <v>0</v>
      </c>
      <c r="BI147" s="202">
        <f>IF(N147="nulová",J147,0)</f>
        <v>0</v>
      </c>
      <c r="BJ147" s="23" t="s">
        <v>24</v>
      </c>
      <c r="BK147" s="202">
        <f>ROUND(I147*H147,2)</f>
        <v>0</v>
      </c>
      <c r="BL147" s="23" t="s">
        <v>175</v>
      </c>
      <c r="BM147" s="23" t="s">
        <v>617</v>
      </c>
    </row>
    <row r="148" spans="2:51" s="11" customFormat="1" ht="13.5">
      <c r="B148" s="206"/>
      <c r="C148" s="207"/>
      <c r="D148" s="203" t="s">
        <v>179</v>
      </c>
      <c r="E148" s="208" t="s">
        <v>22</v>
      </c>
      <c r="F148" s="209" t="s">
        <v>618</v>
      </c>
      <c r="G148" s="207"/>
      <c r="H148" s="210">
        <v>33.495</v>
      </c>
      <c r="I148" s="211"/>
      <c r="J148" s="207"/>
      <c r="K148" s="207"/>
      <c r="L148" s="212"/>
      <c r="M148" s="213"/>
      <c r="N148" s="214"/>
      <c r="O148" s="214"/>
      <c r="P148" s="214"/>
      <c r="Q148" s="214"/>
      <c r="R148" s="214"/>
      <c r="S148" s="214"/>
      <c r="T148" s="215"/>
      <c r="AT148" s="216" t="s">
        <v>179</v>
      </c>
      <c r="AU148" s="216" t="s">
        <v>86</v>
      </c>
      <c r="AV148" s="11" t="s">
        <v>86</v>
      </c>
      <c r="AW148" s="11" t="s">
        <v>41</v>
      </c>
      <c r="AX148" s="11" t="s">
        <v>77</v>
      </c>
      <c r="AY148" s="216" t="s">
        <v>168</v>
      </c>
    </row>
    <row r="149" spans="2:51" s="13" customFormat="1" ht="13.5">
      <c r="B149" s="227"/>
      <c r="C149" s="228"/>
      <c r="D149" s="203" t="s">
        <v>179</v>
      </c>
      <c r="E149" s="229" t="s">
        <v>22</v>
      </c>
      <c r="F149" s="230" t="s">
        <v>182</v>
      </c>
      <c r="G149" s="228"/>
      <c r="H149" s="231">
        <v>33.495</v>
      </c>
      <c r="I149" s="232"/>
      <c r="J149" s="228"/>
      <c r="K149" s="228"/>
      <c r="L149" s="233"/>
      <c r="M149" s="234"/>
      <c r="N149" s="235"/>
      <c r="O149" s="235"/>
      <c r="P149" s="235"/>
      <c r="Q149" s="235"/>
      <c r="R149" s="235"/>
      <c r="S149" s="235"/>
      <c r="T149" s="236"/>
      <c r="AT149" s="237" t="s">
        <v>179</v>
      </c>
      <c r="AU149" s="237" t="s">
        <v>86</v>
      </c>
      <c r="AV149" s="13" t="s">
        <v>175</v>
      </c>
      <c r="AW149" s="13" t="s">
        <v>41</v>
      </c>
      <c r="AX149" s="13" t="s">
        <v>24</v>
      </c>
      <c r="AY149" s="237" t="s">
        <v>168</v>
      </c>
    </row>
    <row r="150" spans="2:65" s="1" customFormat="1" ht="16.5" customHeight="1">
      <c r="B150" s="40"/>
      <c r="C150" s="238" t="s">
        <v>258</v>
      </c>
      <c r="D150" s="238" t="s">
        <v>270</v>
      </c>
      <c r="E150" s="239" t="s">
        <v>271</v>
      </c>
      <c r="F150" s="240" t="s">
        <v>272</v>
      </c>
      <c r="G150" s="241" t="s">
        <v>261</v>
      </c>
      <c r="H150" s="242">
        <v>66.99</v>
      </c>
      <c r="I150" s="243"/>
      <c r="J150" s="244">
        <f>ROUND(I150*H150,2)</f>
        <v>0</v>
      </c>
      <c r="K150" s="240" t="s">
        <v>174</v>
      </c>
      <c r="L150" s="245"/>
      <c r="M150" s="246" t="s">
        <v>22</v>
      </c>
      <c r="N150" s="247" t="s">
        <v>48</v>
      </c>
      <c r="O150" s="41"/>
      <c r="P150" s="200">
        <f>O150*H150</f>
        <v>0</v>
      </c>
      <c r="Q150" s="200">
        <v>1</v>
      </c>
      <c r="R150" s="200">
        <f>Q150*H150</f>
        <v>66.99</v>
      </c>
      <c r="S150" s="200">
        <v>0</v>
      </c>
      <c r="T150" s="201">
        <f>S150*H150</f>
        <v>0</v>
      </c>
      <c r="AR150" s="23" t="s">
        <v>214</v>
      </c>
      <c r="AT150" s="23" t="s">
        <v>270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175</v>
      </c>
      <c r="BM150" s="23" t="s">
        <v>619</v>
      </c>
    </row>
    <row r="151" spans="2:51" s="11" customFormat="1" ht="13.5">
      <c r="B151" s="206"/>
      <c r="C151" s="207"/>
      <c r="D151" s="203" t="s">
        <v>179</v>
      </c>
      <c r="E151" s="207"/>
      <c r="F151" s="209" t="s">
        <v>620</v>
      </c>
      <c r="G151" s="207"/>
      <c r="H151" s="210">
        <v>66.99</v>
      </c>
      <c r="I151" s="211"/>
      <c r="J151" s="207"/>
      <c r="K151" s="207"/>
      <c r="L151" s="212"/>
      <c r="M151" s="213"/>
      <c r="N151" s="214"/>
      <c r="O151" s="214"/>
      <c r="P151" s="214"/>
      <c r="Q151" s="214"/>
      <c r="R151" s="214"/>
      <c r="S151" s="214"/>
      <c r="T151" s="215"/>
      <c r="AT151" s="216" t="s">
        <v>179</v>
      </c>
      <c r="AU151" s="216" t="s">
        <v>86</v>
      </c>
      <c r="AV151" s="11" t="s">
        <v>86</v>
      </c>
      <c r="AW151" s="11" t="s">
        <v>6</v>
      </c>
      <c r="AX151" s="11" t="s">
        <v>24</v>
      </c>
      <c r="AY151" s="216" t="s">
        <v>168</v>
      </c>
    </row>
    <row r="152" spans="2:65" s="1" customFormat="1" ht="16.5" customHeight="1">
      <c r="B152" s="40"/>
      <c r="C152" s="191" t="s">
        <v>264</v>
      </c>
      <c r="D152" s="191" t="s">
        <v>170</v>
      </c>
      <c r="E152" s="192" t="s">
        <v>276</v>
      </c>
      <c r="F152" s="193" t="s">
        <v>277</v>
      </c>
      <c r="G152" s="194" t="s">
        <v>198</v>
      </c>
      <c r="H152" s="195">
        <v>10.049</v>
      </c>
      <c r="I152" s="196"/>
      <c r="J152" s="197">
        <f>ROUND(I152*H152,2)</f>
        <v>0</v>
      </c>
      <c r="K152" s="193" t="s">
        <v>174</v>
      </c>
      <c r="L152" s="60"/>
      <c r="M152" s="198" t="s">
        <v>22</v>
      </c>
      <c r="N152" s="199" t="s">
        <v>48</v>
      </c>
      <c r="O152" s="41"/>
      <c r="P152" s="200">
        <f>O152*H152</f>
        <v>0</v>
      </c>
      <c r="Q152" s="200">
        <v>0</v>
      </c>
      <c r="R152" s="200">
        <f>Q152*H152</f>
        <v>0</v>
      </c>
      <c r="S152" s="200">
        <v>0</v>
      </c>
      <c r="T152" s="201">
        <f>S152*H152</f>
        <v>0</v>
      </c>
      <c r="AR152" s="23" t="s">
        <v>175</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175</v>
      </c>
      <c r="BM152" s="23" t="s">
        <v>621</v>
      </c>
    </row>
    <row r="153" spans="2:51" s="11" customFormat="1" ht="13.5">
      <c r="B153" s="206"/>
      <c r="C153" s="207"/>
      <c r="D153" s="203" t="s">
        <v>179</v>
      </c>
      <c r="E153" s="208" t="s">
        <v>22</v>
      </c>
      <c r="F153" s="209" t="s">
        <v>622</v>
      </c>
      <c r="G153" s="207"/>
      <c r="H153" s="210">
        <v>10.049</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51" s="13" customFormat="1" ht="13.5">
      <c r="B154" s="227"/>
      <c r="C154" s="228"/>
      <c r="D154" s="203" t="s">
        <v>179</v>
      </c>
      <c r="E154" s="229" t="s">
        <v>22</v>
      </c>
      <c r="F154" s="230" t="s">
        <v>182</v>
      </c>
      <c r="G154" s="228"/>
      <c r="H154" s="231">
        <v>10.049</v>
      </c>
      <c r="I154" s="232"/>
      <c r="J154" s="228"/>
      <c r="K154" s="228"/>
      <c r="L154" s="233"/>
      <c r="M154" s="234"/>
      <c r="N154" s="235"/>
      <c r="O154" s="235"/>
      <c r="P154" s="235"/>
      <c r="Q154" s="235"/>
      <c r="R154" s="235"/>
      <c r="S154" s="235"/>
      <c r="T154" s="236"/>
      <c r="AT154" s="237" t="s">
        <v>179</v>
      </c>
      <c r="AU154" s="237" t="s">
        <v>86</v>
      </c>
      <c r="AV154" s="13" t="s">
        <v>175</v>
      </c>
      <c r="AW154" s="13" t="s">
        <v>41</v>
      </c>
      <c r="AX154" s="13" t="s">
        <v>24</v>
      </c>
      <c r="AY154" s="237" t="s">
        <v>168</v>
      </c>
    </row>
    <row r="155" spans="2:65" s="1" customFormat="1" ht="16.5" customHeight="1">
      <c r="B155" s="40"/>
      <c r="C155" s="238" t="s">
        <v>269</v>
      </c>
      <c r="D155" s="238" t="s">
        <v>270</v>
      </c>
      <c r="E155" s="239" t="s">
        <v>281</v>
      </c>
      <c r="F155" s="240" t="s">
        <v>282</v>
      </c>
      <c r="G155" s="241" t="s">
        <v>261</v>
      </c>
      <c r="H155" s="242">
        <v>20.098</v>
      </c>
      <c r="I155" s="243"/>
      <c r="J155" s="244">
        <f>ROUND(I155*H155,2)</f>
        <v>0</v>
      </c>
      <c r="K155" s="240" t="s">
        <v>174</v>
      </c>
      <c r="L155" s="245"/>
      <c r="M155" s="246" t="s">
        <v>22</v>
      </c>
      <c r="N155" s="247" t="s">
        <v>48</v>
      </c>
      <c r="O155" s="41"/>
      <c r="P155" s="200">
        <f>O155*H155</f>
        <v>0</v>
      </c>
      <c r="Q155" s="200">
        <v>1</v>
      </c>
      <c r="R155" s="200">
        <f>Q155*H155</f>
        <v>20.098</v>
      </c>
      <c r="S155" s="200">
        <v>0</v>
      </c>
      <c r="T155" s="201">
        <f>S155*H155</f>
        <v>0</v>
      </c>
      <c r="AR155" s="23" t="s">
        <v>214</v>
      </c>
      <c r="AT155" s="23" t="s">
        <v>270</v>
      </c>
      <c r="AU155" s="23" t="s">
        <v>86</v>
      </c>
      <c r="AY155" s="23" t="s">
        <v>168</v>
      </c>
      <c r="BE155" s="202">
        <f>IF(N155="základní",J155,0)</f>
        <v>0</v>
      </c>
      <c r="BF155" s="202">
        <f>IF(N155="snížená",J155,0)</f>
        <v>0</v>
      </c>
      <c r="BG155" s="202">
        <f>IF(N155="zákl. přenesená",J155,0)</f>
        <v>0</v>
      </c>
      <c r="BH155" s="202">
        <f>IF(N155="sníž. přenesená",J155,0)</f>
        <v>0</v>
      </c>
      <c r="BI155" s="202">
        <f>IF(N155="nulová",J155,0)</f>
        <v>0</v>
      </c>
      <c r="BJ155" s="23" t="s">
        <v>24</v>
      </c>
      <c r="BK155" s="202">
        <f>ROUND(I155*H155,2)</f>
        <v>0</v>
      </c>
      <c r="BL155" s="23" t="s">
        <v>175</v>
      </c>
      <c r="BM155" s="23" t="s">
        <v>623</v>
      </c>
    </row>
    <row r="156" spans="2:51" s="11" customFormat="1" ht="13.5">
      <c r="B156" s="206"/>
      <c r="C156" s="207"/>
      <c r="D156" s="203" t="s">
        <v>179</v>
      </c>
      <c r="E156" s="207"/>
      <c r="F156" s="209" t="s">
        <v>624</v>
      </c>
      <c r="G156" s="207"/>
      <c r="H156" s="210">
        <v>20.098</v>
      </c>
      <c r="I156" s="211"/>
      <c r="J156" s="207"/>
      <c r="K156" s="207"/>
      <c r="L156" s="212"/>
      <c r="M156" s="213"/>
      <c r="N156" s="214"/>
      <c r="O156" s="214"/>
      <c r="P156" s="214"/>
      <c r="Q156" s="214"/>
      <c r="R156" s="214"/>
      <c r="S156" s="214"/>
      <c r="T156" s="215"/>
      <c r="AT156" s="216" t="s">
        <v>179</v>
      </c>
      <c r="AU156" s="216" t="s">
        <v>86</v>
      </c>
      <c r="AV156" s="11" t="s">
        <v>86</v>
      </c>
      <c r="AW156" s="11" t="s">
        <v>6</v>
      </c>
      <c r="AX156" s="11" t="s">
        <v>24</v>
      </c>
      <c r="AY156" s="216" t="s">
        <v>168</v>
      </c>
    </row>
    <row r="157" spans="2:65" s="1" customFormat="1" ht="16.5" customHeight="1">
      <c r="B157" s="40"/>
      <c r="C157" s="191" t="s">
        <v>275</v>
      </c>
      <c r="D157" s="191" t="s">
        <v>170</v>
      </c>
      <c r="E157" s="192" t="s">
        <v>286</v>
      </c>
      <c r="F157" s="193" t="s">
        <v>287</v>
      </c>
      <c r="G157" s="194" t="s">
        <v>173</v>
      </c>
      <c r="H157" s="195">
        <v>2648.275</v>
      </c>
      <c r="I157" s="196"/>
      <c r="J157" s="197">
        <f>ROUND(I157*H157,2)</f>
        <v>0</v>
      </c>
      <c r="K157" s="193" t="s">
        <v>174</v>
      </c>
      <c r="L157" s="60"/>
      <c r="M157" s="198" t="s">
        <v>22</v>
      </c>
      <c r="N157" s="199" t="s">
        <v>48</v>
      </c>
      <c r="O157" s="41"/>
      <c r="P157" s="200">
        <f>O157*H157</f>
        <v>0</v>
      </c>
      <c r="Q157" s="200">
        <v>0</v>
      </c>
      <c r="R157" s="200">
        <f>Q157*H157</f>
        <v>0</v>
      </c>
      <c r="S157" s="200">
        <v>0</v>
      </c>
      <c r="T157" s="201">
        <f>S157*H157</f>
        <v>0</v>
      </c>
      <c r="AR157" s="23" t="s">
        <v>175</v>
      </c>
      <c r="AT157" s="23" t="s">
        <v>170</v>
      </c>
      <c r="AU157" s="23" t="s">
        <v>86</v>
      </c>
      <c r="AY157" s="23" t="s">
        <v>168</v>
      </c>
      <c r="BE157" s="202">
        <f>IF(N157="základní",J157,0)</f>
        <v>0</v>
      </c>
      <c r="BF157" s="202">
        <f>IF(N157="snížená",J157,0)</f>
        <v>0</v>
      </c>
      <c r="BG157" s="202">
        <f>IF(N157="zákl. přenesená",J157,0)</f>
        <v>0</v>
      </c>
      <c r="BH157" s="202">
        <f>IF(N157="sníž. přenesená",J157,0)</f>
        <v>0</v>
      </c>
      <c r="BI157" s="202">
        <f>IF(N157="nulová",J157,0)</f>
        <v>0</v>
      </c>
      <c r="BJ157" s="23" t="s">
        <v>24</v>
      </c>
      <c r="BK157" s="202">
        <f>ROUND(I157*H157,2)</f>
        <v>0</v>
      </c>
      <c r="BL157" s="23" t="s">
        <v>175</v>
      </c>
      <c r="BM157" s="23" t="s">
        <v>625</v>
      </c>
    </row>
    <row r="158" spans="2:51" s="11" customFormat="1" ht="13.5">
      <c r="B158" s="206"/>
      <c r="C158" s="207"/>
      <c r="D158" s="203" t="s">
        <v>179</v>
      </c>
      <c r="E158" s="208" t="s">
        <v>22</v>
      </c>
      <c r="F158" s="209" t="s">
        <v>626</v>
      </c>
      <c r="G158" s="207"/>
      <c r="H158" s="210">
        <v>2648.275</v>
      </c>
      <c r="I158" s="211"/>
      <c r="J158" s="207"/>
      <c r="K158" s="207"/>
      <c r="L158" s="212"/>
      <c r="M158" s="213"/>
      <c r="N158" s="214"/>
      <c r="O158" s="214"/>
      <c r="P158" s="214"/>
      <c r="Q158" s="214"/>
      <c r="R158" s="214"/>
      <c r="S158" s="214"/>
      <c r="T158" s="215"/>
      <c r="AT158" s="216" t="s">
        <v>179</v>
      </c>
      <c r="AU158" s="216" t="s">
        <v>86</v>
      </c>
      <c r="AV158" s="11" t="s">
        <v>86</v>
      </c>
      <c r="AW158" s="11" t="s">
        <v>41</v>
      </c>
      <c r="AX158" s="11" t="s">
        <v>77</v>
      </c>
      <c r="AY158" s="216" t="s">
        <v>168</v>
      </c>
    </row>
    <row r="159" spans="2:51" s="12" customFormat="1" ht="13.5">
      <c r="B159" s="217"/>
      <c r="C159" s="218"/>
      <c r="D159" s="203" t="s">
        <v>179</v>
      </c>
      <c r="E159" s="219" t="s">
        <v>22</v>
      </c>
      <c r="F159" s="220" t="s">
        <v>181</v>
      </c>
      <c r="G159" s="218"/>
      <c r="H159" s="219" t="s">
        <v>22</v>
      </c>
      <c r="I159" s="221"/>
      <c r="J159" s="218"/>
      <c r="K159" s="218"/>
      <c r="L159" s="222"/>
      <c r="M159" s="223"/>
      <c r="N159" s="224"/>
      <c r="O159" s="224"/>
      <c r="P159" s="224"/>
      <c r="Q159" s="224"/>
      <c r="R159" s="224"/>
      <c r="S159" s="224"/>
      <c r="T159" s="225"/>
      <c r="AT159" s="226" t="s">
        <v>179</v>
      </c>
      <c r="AU159" s="226" t="s">
        <v>86</v>
      </c>
      <c r="AV159" s="12" t="s">
        <v>24</v>
      </c>
      <c r="AW159" s="12" t="s">
        <v>41</v>
      </c>
      <c r="AX159" s="12" t="s">
        <v>77</v>
      </c>
      <c r="AY159" s="226" t="s">
        <v>168</v>
      </c>
    </row>
    <row r="160" spans="2:51" s="13" customFormat="1" ht="13.5">
      <c r="B160" s="227"/>
      <c r="C160" s="228"/>
      <c r="D160" s="203" t="s">
        <v>179</v>
      </c>
      <c r="E160" s="229" t="s">
        <v>22</v>
      </c>
      <c r="F160" s="230" t="s">
        <v>182</v>
      </c>
      <c r="G160" s="228"/>
      <c r="H160" s="231">
        <v>2648.275</v>
      </c>
      <c r="I160" s="232"/>
      <c r="J160" s="228"/>
      <c r="K160" s="228"/>
      <c r="L160" s="233"/>
      <c r="M160" s="234"/>
      <c r="N160" s="235"/>
      <c r="O160" s="235"/>
      <c r="P160" s="235"/>
      <c r="Q160" s="235"/>
      <c r="R160" s="235"/>
      <c r="S160" s="235"/>
      <c r="T160" s="236"/>
      <c r="AT160" s="237" t="s">
        <v>179</v>
      </c>
      <c r="AU160" s="237" t="s">
        <v>86</v>
      </c>
      <c r="AV160" s="13" t="s">
        <v>175</v>
      </c>
      <c r="AW160" s="13" t="s">
        <v>41</v>
      </c>
      <c r="AX160" s="13" t="s">
        <v>24</v>
      </c>
      <c r="AY160" s="237" t="s">
        <v>168</v>
      </c>
    </row>
    <row r="161" spans="2:63" s="10" customFormat="1" ht="29.85" customHeight="1">
      <c r="B161" s="175"/>
      <c r="C161" s="176"/>
      <c r="D161" s="177" t="s">
        <v>76</v>
      </c>
      <c r="E161" s="189" t="s">
        <v>86</v>
      </c>
      <c r="F161" s="189" t="s">
        <v>290</v>
      </c>
      <c r="G161" s="176"/>
      <c r="H161" s="176"/>
      <c r="I161" s="179"/>
      <c r="J161" s="190">
        <f>BK161</f>
        <v>0</v>
      </c>
      <c r="K161" s="176"/>
      <c r="L161" s="181"/>
      <c r="M161" s="182"/>
      <c r="N161" s="183"/>
      <c r="O161" s="183"/>
      <c r="P161" s="184">
        <f>SUM(P162:P168)</f>
        <v>0</v>
      </c>
      <c r="Q161" s="183"/>
      <c r="R161" s="184">
        <f>SUM(R162:R168)</f>
        <v>445.324</v>
      </c>
      <c r="S161" s="183"/>
      <c r="T161" s="185">
        <f>SUM(T162:T168)</f>
        <v>0</v>
      </c>
      <c r="AR161" s="186" t="s">
        <v>24</v>
      </c>
      <c r="AT161" s="187" t="s">
        <v>76</v>
      </c>
      <c r="AU161" s="187" t="s">
        <v>24</v>
      </c>
      <c r="AY161" s="186" t="s">
        <v>168</v>
      </c>
      <c r="BK161" s="188">
        <f>SUM(BK162:BK168)</f>
        <v>0</v>
      </c>
    </row>
    <row r="162" spans="2:65" s="1" customFormat="1" ht="25.5" customHeight="1">
      <c r="B162" s="40"/>
      <c r="C162" s="191" t="s">
        <v>9</v>
      </c>
      <c r="D162" s="191" t="s">
        <v>170</v>
      </c>
      <c r="E162" s="192" t="s">
        <v>292</v>
      </c>
      <c r="F162" s="193" t="s">
        <v>293</v>
      </c>
      <c r="G162" s="194" t="s">
        <v>294</v>
      </c>
      <c r="H162" s="195">
        <v>200</v>
      </c>
      <c r="I162" s="196"/>
      <c r="J162" s="197">
        <f>ROUND(I162*H162,2)</f>
        <v>0</v>
      </c>
      <c r="K162" s="193" t="s">
        <v>174</v>
      </c>
      <c r="L162" s="60"/>
      <c r="M162" s="198" t="s">
        <v>22</v>
      </c>
      <c r="N162" s="199" t="s">
        <v>48</v>
      </c>
      <c r="O162" s="41"/>
      <c r="P162" s="200">
        <f>O162*H162</f>
        <v>0</v>
      </c>
      <c r="Q162" s="200">
        <v>0.22657</v>
      </c>
      <c r="R162" s="200">
        <f>Q162*H162</f>
        <v>45.314</v>
      </c>
      <c r="S162" s="200">
        <v>0</v>
      </c>
      <c r="T162" s="201">
        <f>S162*H162</f>
        <v>0</v>
      </c>
      <c r="AR162" s="23" t="s">
        <v>175</v>
      </c>
      <c r="AT162" s="23" t="s">
        <v>170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627</v>
      </c>
    </row>
    <row r="163" spans="2:51" s="11" customFormat="1" ht="13.5">
      <c r="B163" s="206"/>
      <c r="C163" s="207"/>
      <c r="D163" s="203" t="s">
        <v>179</v>
      </c>
      <c r="E163" s="208" t="s">
        <v>22</v>
      </c>
      <c r="F163" s="209" t="s">
        <v>628</v>
      </c>
      <c r="G163" s="207"/>
      <c r="H163" s="210">
        <v>200</v>
      </c>
      <c r="I163" s="211"/>
      <c r="J163" s="207"/>
      <c r="K163" s="207"/>
      <c r="L163" s="212"/>
      <c r="M163" s="213"/>
      <c r="N163" s="214"/>
      <c r="O163" s="214"/>
      <c r="P163" s="214"/>
      <c r="Q163" s="214"/>
      <c r="R163" s="214"/>
      <c r="S163" s="214"/>
      <c r="T163" s="215"/>
      <c r="AT163" s="216" t="s">
        <v>179</v>
      </c>
      <c r="AU163" s="216" t="s">
        <v>86</v>
      </c>
      <c r="AV163" s="11" t="s">
        <v>86</v>
      </c>
      <c r="AW163" s="11" t="s">
        <v>41</v>
      </c>
      <c r="AX163" s="11" t="s">
        <v>77</v>
      </c>
      <c r="AY163" s="216" t="s">
        <v>168</v>
      </c>
    </row>
    <row r="164" spans="2:51" s="13" customFormat="1" ht="13.5">
      <c r="B164" s="227"/>
      <c r="C164" s="228"/>
      <c r="D164" s="203" t="s">
        <v>179</v>
      </c>
      <c r="E164" s="229" t="s">
        <v>22</v>
      </c>
      <c r="F164" s="230" t="s">
        <v>182</v>
      </c>
      <c r="G164" s="228"/>
      <c r="H164" s="231">
        <v>200</v>
      </c>
      <c r="I164" s="232"/>
      <c r="J164" s="228"/>
      <c r="K164" s="228"/>
      <c r="L164" s="233"/>
      <c r="M164" s="234"/>
      <c r="N164" s="235"/>
      <c r="O164" s="235"/>
      <c r="P164" s="235"/>
      <c r="Q164" s="235"/>
      <c r="R164" s="235"/>
      <c r="S164" s="235"/>
      <c r="T164" s="236"/>
      <c r="AT164" s="237" t="s">
        <v>179</v>
      </c>
      <c r="AU164" s="237" t="s">
        <v>86</v>
      </c>
      <c r="AV164" s="13" t="s">
        <v>175</v>
      </c>
      <c r="AW164" s="13" t="s">
        <v>41</v>
      </c>
      <c r="AX164" s="13" t="s">
        <v>24</v>
      </c>
      <c r="AY164" s="237" t="s">
        <v>168</v>
      </c>
    </row>
    <row r="165" spans="2:65" s="1" customFormat="1" ht="16.5" customHeight="1">
      <c r="B165" s="40"/>
      <c r="C165" s="191" t="s">
        <v>285</v>
      </c>
      <c r="D165" s="191" t="s">
        <v>170</v>
      </c>
      <c r="E165" s="192" t="s">
        <v>298</v>
      </c>
      <c r="F165" s="193" t="s">
        <v>299</v>
      </c>
      <c r="G165" s="194" t="s">
        <v>294</v>
      </c>
      <c r="H165" s="195">
        <v>200</v>
      </c>
      <c r="I165" s="196"/>
      <c r="J165" s="197">
        <f>ROUND(I165*H165,2)</f>
        <v>0</v>
      </c>
      <c r="K165" s="193" t="s">
        <v>174</v>
      </c>
      <c r="L165" s="60"/>
      <c r="M165" s="198" t="s">
        <v>22</v>
      </c>
      <c r="N165" s="199" t="s">
        <v>48</v>
      </c>
      <c r="O165" s="41"/>
      <c r="P165" s="200">
        <f>O165*H165</f>
        <v>0</v>
      </c>
      <c r="Q165" s="200">
        <v>5E-05</v>
      </c>
      <c r="R165" s="200">
        <f>Q165*H165</f>
        <v>0.01</v>
      </c>
      <c r="S165" s="200">
        <v>0</v>
      </c>
      <c r="T165" s="201">
        <f>S165*H165</f>
        <v>0</v>
      </c>
      <c r="AR165" s="23" t="s">
        <v>175</v>
      </c>
      <c r="AT165" s="23" t="s">
        <v>170</v>
      </c>
      <c r="AU165" s="23" t="s">
        <v>86</v>
      </c>
      <c r="AY165" s="23" t="s">
        <v>168</v>
      </c>
      <c r="BE165" s="202">
        <f>IF(N165="základní",J165,0)</f>
        <v>0</v>
      </c>
      <c r="BF165" s="202">
        <f>IF(N165="snížená",J165,0)</f>
        <v>0</v>
      </c>
      <c r="BG165" s="202">
        <f>IF(N165="zákl. přenesená",J165,0)</f>
        <v>0</v>
      </c>
      <c r="BH165" s="202">
        <f>IF(N165="sníž. přenesená",J165,0)</f>
        <v>0</v>
      </c>
      <c r="BI165" s="202">
        <f>IF(N165="nulová",J165,0)</f>
        <v>0</v>
      </c>
      <c r="BJ165" s="23" t="s">
        <v>24</v>
      </c>
      <c r="BK165" s="202">
        <f>ROUND(I165*H165,2)</f>
        <v>0</v>
      </c>
      <c r="BL165" s="23" t="s">
        <v>175</v>
      </c>
      <c r="BM165" s="23" t="s">
        <v>629</v>
      </c>
    </row>
    <row r="166" spans="2:65" s="1" customFormat="1" ht="25.5" customHeight="1">
      <c r="B166" s="40"/>
      <c r="C166" s="191" t="s">
        <v>291</v>
      </c>
      <c r="D166" s="191" t="s">
        <v>170</v>
      </c>
      <c r="E166" s="192" t="s">
        <v>302</v>
      </c>
      <c r="F166" s="193" t="s">
        <v>303</v>
      </c>
      <c r="G166" s="194" t="s">
        <v>294</v>
      </c>
      <c r="H166" s="195">
        <v>200</v>
      </c>
      <c r="I166" s="196"/>
      <c r="J166" s="197">
        <f>ROUND(I166*H166,2)</f>
        <v>0</v>
      </c>
      <c r="K166" s="193" t="s">
        <v>174</v>
      </c>
      <c r="L166" s="60"/>
      <c r="M166" s="198" t="s">
        <v>22</v>
      </c>
      <c r="N166" s="199" t="s">
        <v>48</v>
      </c>
      <c r="O166" s="41"/>
      <c r="P166" s="200">
        <f>O166*H166</f>
        <v>0</v>
      </c>
      <c r="Q166" s="200">
        <v>0</v>
      </c>
      <c r="R166" s="200">
        <f>Q166*H166</f>
        <v>0</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630</v>
      </c>
    </row>
    <row r="167" spans="2:65" s="1" customFormat="1" ht="16.5" customHeight="1">
      <c r="B167" s="40"/>
      <c r="C167" s="238" t="s">
        <v>297</v>
      </c>
      <c r="D167" s="238" t="s">
        <v>270</v>
      </c>
      <c r="E167" s="239" t="s">
        <v>306</v>
      </c>
      <c r="F167" s="240" t="s">
        <v>307</v>
      </c>
      <c r="G167" s="241" t="s">
        <v>261</v>
      </c>
      <c r="H167" s="242">
        <v>400</v>
      </c>
      <c r="I167" s="243"/>
      <c r="J167" s="244">
        <f>ROUND(I167*H167,2)</f>
        <v>0</v>
      </c>
      <c r="K167" s="240" t="s">
        <v>174</v>
      </c>
      <c r="L167" s="245"/>
      <c r="M167" s="246" t="s">
        <v>22</v>
      </c>
      <c r="N167" s="247" t="s">
        <v>48</v>
      </c>
      <c r="O167" s="41"/>
      <c r="P167" s="200">
        <f>O167*H167</f>
        <v>0</v>
      </c>
      <c r="Q167" s="200">
        <v>1</v>
      </c>
      <c r="R167" s="200">
        <f>Q167*H167</f>
        <v>400</v>
      </c>
      <c r="S167" s="200">
        <v>0</v>
      </c>
      <c r="T167" s="201">
        <f>S167*H167</f>
        <v>0</v>
      </c>
      <c r="AR167" s="23" t="s">
        <v>214</v>
      </c>
      <c r="AT167" s="23" t="s">
        <v>270</v>
      </c>
      <c r="AU167" s="23" t="s">
        <v>86</v>
      </c>
      <c r="AY167" s="23" t="s">
        <v>168</v>
      </c>
      <c r="BE167" s="202">
        <f>IF(N167="základní",J167,0)</f>
        <v>0</v>
      </c>
      <c r="BF167" s="202">
        <f>IF(N167="snížená",J167,0)</f>
        <v>0</v>
      </c>
      <c r="BG167" s="202">
        <f>IF(N167="zákl. přenesená",J167,0)</f>
        <v>0</v>
      </c>
      <c r="BH167" s="202">
        <f>IF(N167="sníž. přenesená",J167,0)</f>
        <v>0</v>
      </c>
      <c r="BI167" s="202">
        <f>IF(N167="nulová",J167,0)</f>
        <v>0</v>
      </c>
      <c r="BJ167" s="23" t="s">
        <v>24</v>
      </c>
      <c r="BK167" s="202">
        <f>ROUND(I167*H167,2)</f>
        <v>0</v>
      </c>
      <c r="BL167" s="23" t="s">
        <v>175</v>
      </c>
      <c r="BM167" s="23" t="s">
        <v>631</v>
      </c>
    </row>
    <row r="168" spans="2:51" s="11" customFormat="1" ht="13.5">
      <c r="B168" s="206"/>
      <c r="C168" s="207"/>
      <c r="D168" s="203" t="s">
        <v>179</v>
      </c>
      <c r="E168" s="207"/>
      <c r="F168" s="209" t="s">
        <v>632</v>
      </c>
      <c r="G168" s="207"/>
      <c r="H168" s="210">
        <v>400</v>
      </c>
      <c r="I168" s="211"/>
      <c r="J168" s="207"/>
      <c r="K168" s="207"/>
      <c r="L168" s="212"/>
      <c r="M168" s="213"/>
      <c r="N168" s="214"/>
      <c r="O168" s="214"/>
      <c r="P168" s="214"/>
      <c r="Q168" s="214"/>
      <c r="R168" s="214"/>
      <c r="S168" s="214"/>
      <c r="T168" s="215"/>
      <c r="AT168" s="216" t="s">
        <v>179</v>
      </c>
      <c r="AU168" s="216" t="s">
        <v>86</v>
      </c>
      <c r="AV168" s="11" t="s">
        <v>86</v>
      </c>
      <c r="AW168" s="11" t="s">
        <v>6</v>
      </c>
      <c r="AX168" s="11" t="s">
        <v>24</v>
      </c>
      <c r="AY168" s="216" t="s">
        <v>168</v>
      </c>
    </row>
    <row r="169" spans="2:63" s="10" customFormat="1" ht="29.85" customHeight="1">
      <c r="B169" s="175"/>
      <c r="C169" s="176"/>
      <c r="D169" s="177" t="s">
        <v>76</v>
      </c>
      <c r="E169" s="189" t="s">
        <v>187</v>
      </c>
      <c r="F169" s="189" t="s">
        <v>310</v>
      </c>
      <c r="G169" s="176"/>
      <c r="H169" s="176"/>
      <c r="I169" s="179"/>
      <c r="J169" s="190">
        <f>BK169</f>
        <v>0</v>
      </c>
      <c r="K169" s="176"/>
      <c r="L169" s="181"/>
      <c r="M169" s="182"/>
      <c r="N169" s="183"/>
      <c r="O169" s="183"/>
      <c r="P169" s="184">
        <f>SUM(P170:P172)</f>
        <v>0</v>
      </c>
      <c r="Q169" s="183"/>
      <c r="R169" s="184">
        <f>SUM(R170:R172)</f>
        <v>0.058505999999999996</v>
      </c>
      <c r="S169" s="183"/>
      <c r="T169" s="185">
        <f>SUM(T170:T172)</f>
        <v>0</v>
      </c>
      <c r="AR169" s="186" t="s">
        <v>24</v>
      </c>
      <c r="AT169" s="187" t="s">
        <v>76</v>
      </c>
      <c r="AU169" s="187" t="s">
        <v>24</v>
      </c>
      <c r="AY169" s="186" t="s">
        <v>168</v>
      </c>
      <c r="BK169" s="188">
        <f>SUM(BK170:BK172)</f>
        <v>0</v>
      </c>
    </row>
    <row r="170" spans="2:65" s="1" customFormat="1" ht="16.5" customHeight="1">
      <c r="B170" s="40"/>
      <c r="C170" s="191" t="s">
        <v>301</v>
      </c>
      <c r="D170" s="191" t="s">
        <v>170</v>
      </c>
      <c r="E170" s="192" t="s">
        <v>312</v>
      </c>
      <c r="F170" s="193" t="s">
        <v>633</v>
      </c>
      <c r="G170" s="194" t="s">
        <v>294</v>
      </c>
      <c r="H170" s="195">
        <v>39.8</v>
      </c>
      <c r="I170" s="196"/>
      <c r="J170" s="197">
        <f>ROUND(I170*H170,2)</f>
        <v>0</v>
      </c>
      <c r="K170" s="193" t="s">
        <v>174</v>
      </c>
      <c r="L170" s="60"/>
      <c r="M170" s="198" t="s">
        <v>22</v>
      </c>
      <c r="N170" s="199" t="s">
        <v>48</v>
      </c>
      <c r="O170" s="41"/>
      <c r="P170" s="200">
        <f>O170*H170</f>
        <v>0</v>
      </c>
      <c r="Q170" s="200">
        <v>0.00147</v>
      </c>
      <c r="R170" s="200">
        <f>Q170*H170</f>
        <v>0.058505999999999996</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634</v>
      </c>
    </row>
    <row r="171" spans="2:51" s="11" customFormat="1" ht="13.5">
      <c r="B171" s="206"/>
      <c r="C171" s="207"/>
      <c r="D171" s="203" t="s">
        <v>179</v>
      </c>
      <c r="E171" s="208" t="s">
        <v>22</v>
      </c>
      <c r="F171" s="209" t="s">
        <v>635</v>
      </c>
      <c r="G171" s="207"/>
      <c r="H171" s="210">
        <v>39.8</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51" s="13" customFormat="1" ht="13.5">
      <c r="B172" s="227"/>
      <c r="C172" s="228"/>
      <c r="D172" s="203" t="s">
        <v>179</v>
      </c>
      <c r="E172" s="229" t="s">
        <v>22</v>
      </c>
      <c r="F172" s="230" t="s">
        <v>182</v>
      </c>
      <c r="G172" s="228"/>
      <c r="H172" s="231">
        <v>39.8</v>
      </c>
      <c r="I172" s="232"/>
      <c r="J172" s="228"/>
      <c r="K172" s="228"/>
      <c r="L172" s="233"/>
      <c r="M172" s="234"/>
      <c r="N172" s="235"/>
      <c r="O172" s="235"/>
      <c r="P172" s="235"/>
      <c r="Q172" s="235"/>
      <c r="R172" s="235"/>
      <c r="S172" s="235"/>
      <c r="T172" s="236"/>
      <c r="AT172" s="237" t="s">
        <v>179</v>
      </c>
      <c r="AU172" s="237" t="s">
        <v>86</v>
      </c>
      <c r="AV172" s="13" t="s">
        <v>175</v>
      </c>
      <c r="AW172" s="13" t="s">
        <v>41</v>
      </c>
      <c r="AX172" s="13" t="s">
        <v>24</v>
      </c>
      <c r="AY172" s="237" t="s">
        <v>168</v>
      </c>
    </row>
    <row r="173" spans="2:63" s="10" customFormat="1" ht="29.85" customHeight="1">
      <c r="B173" s="175"/>
      <c r="C173" s="176"/>
      <c r="D173" s="177" t="s">
        <v>76</v>
      </c>
      <c r="E173" s="189" t="s">
        <v>175</v>
      </c>
      <c r="F173" s="189" t="s">
        <v>316</v>
      </c>
      <c r="G173" s="176"/>
      <c r="H173" s="176"/>
      <c r="I173" s="179"/>
      <c r="J173" s="190">
        <f>BK173</f>
        <v>0</v>
      </c>
      <c r="K173" s="176"/>
      <c r="L173" s="181"/>
      <c r="M173" s="182"/>
      <c r="N173" s="183"/>
      <c r="O173" s="183"/>
      <c r="P173" s="184">
        <f>SUM(P174:P179)</f>
        <v>0</v>
      </c>
      <c r="Q173" s="183"/>
      <c r="R173" s="184">
        <f>SUM(R174:R179)</f>
        <v>2574.1233</v>
      </c>
      <c r="S173" s="183"/>
      <c r="T173" s="185">
        <f>SUM(T174:T179)</f>
        <v>0</v>
      </c>
      <c r="AR173" s="186" t="s">
        <v>24</v>
      </c>
      <c r="AT173" s="187" t="s">
        <v>76</v>
      </c>
      <c r="AU173" s="187" t="s">
        <v>24</v>
      </c>
      <c r="AY173" s="186" t="s">
        <v>168</v>
      </c>
      <c r="BK173" s="188">
        <f>SUM(BK174:BK179)</f>
        <v>0</v>
      </c>
    </row>
    <row r="174" spans="2:65" s="1" customFormat="1" ht="16.5" customHeight="1">
      <c r="B174" s="40"/>
      <c r="C174" s="191" t="s">
        <v>305</v>
      </c>
      <c r="D174" s="191" t="s">
        <v>170</v>
      </c>
      <c r="E174" s="192" t="s">
        <v>318</v>
      </c>
      <c r="F174" s="193" t="s">
        <v>319</v>
      </c>
      <c r="G174" s="194" t="s">
        <v>198</v>
      </c>
      <c r="H174" s="195">
        <v>3.35</v>
      </c>
      <c r="I174" s="196"/>
      <c r="J174" s="197">
        <f>ROUND(I174*H174,2)</f>
        <v>0</v>
      </c>
      <c r="K174" s="193" t="s">
        <v>174</v>
      </c>
      <c r="L174" s="60"/>
      <c r="M174" s="198" t="s">
        <v>22</v>
      </c>
      <c r="N174" s="199" t="s">
        <v>48</v>
      </c>
      <c r="O174" s="41"/>
      <c r="P174" s="200">
        <f>O174*H174</f>
        <v>0</v>
      </c>
      <c r="Q174" s="200">
        <v>0</v>
      </c>
      <c r="R174" s="200">
        <f>Q174*H174</f>
        <v>0</v>
      </c>
      <c r="S174" s="200">
        <v>0</v>
      </c>
      <c r="T174" s="201">
        <f>S174*H174</f>
        <v>0</v>
      </c>
      <c r="AR174" s="23" t="s">
        <v>175</v>
      </c>
      <c r="AT174" s="23" t="s">
        <v>170</v>
      </c>
      <c r="AU174" s="23" t="s">
        <v>86</v>
      </c>
      <c r="AY174" s="23" t="s">
        <v>168</v>
      </c>
      <c r="BE174" s="202">
        <f>IF(N174="základní",J174,0)</f>
        <v>0</v>
      </c>
      <c r="BF174" s="202">
        <f>IF(N174="snížená",J174,0)</f>
        <v>0</v>
      </c>
      <c r="BG174" s="202">
        <f>IF(N174="zákl. přenesená",J174,0)</f>
        <v>0</v>
      </c>
      <c r="BH174" s="202">
        <f>IF(N174="sníž. přenesená",J174,0)</f>
        <v>0</v>
      </c>
      <c r="BI174" s="202">
        <f>IF(N174="nulová",J174,0)</f>
        <v>0</v>
      </c>
      <c r="BJ174" s="23" t="s">
        <v>24</v>
      </c>
      <c r="BK174" s="202">
        <f>ROUND(I174*H174,2)</f>
        <v>0</v>
      </c>
      <c r="BL174" s="23" t="s">
        <v>175</v>
      </c>
      <c r="BM174" s="23" t="s">
        <v>636</v>
      </c>
    </row>
    <row r="175" spans="2:51" s="11" customFormat="1" ht="13.5">
      <c r="B175" s="206"/>
      <c r="C175" s="207"/>
      <c r="D175" s="203" t="s">
        <v>179</v>
      </c>
      <c r="E175" s="208" t="s">
        <v>22</v>
      </c>
      <c r="F175" s="209" t="s">
        <v>637</v>
      </c>
      <c r="G175" s="207"/>
      <c r="H175" s="210">
        <v>3.35</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51" s="13" customFormat="1" ht="13.5">
      <c r="B176" s="227"/>
      <c r="C176" s="228"/>
      <c r="D176" s="203" t="s">
        <v>179</v>
      </c>
      <c r="E176" s="229" t="s">
        <v>22</v>
      </c>
      <c r="F176" s="230" t="s">
        <v>182</v>
      </c>
      <c r="G176" s="228"/>
      <c r="H176" s="231">
        <v>3.35</v>
      </c>
      <c r="I176" s="232"/>
      <c r="J176" s="228"/>
      <c r="K176" s="228"/>
      <c r="L176" s="233"/>
      <c r="M176" s="234"/>
      <c r="N176" s="235"/>
      <c r="O176" s="235"/>
      <c r="P176" s="235"/>
      <c r="Q176" s="235"/>
      <c r="R176" s="235"/>
      <c r="S176" s="235"/>
      <c r="T176" s="236"/>
      <c r="AT176" s="237" t="s">
        <v>179</v>
      </c>
      <c r="AU176" s="237" t="s">
        <v>86</v>
      </c>
      <c r="AV176" s="13" t="s">
        <v>175</v>
      </c>
      <c r="AW176" s="13" t="s">
        <v>41</v>
      </c>
      <c r="AX176" s="13" t="s">
        <v>24</v>
      </c>
      <c r="AY176" s="237" t="s">
        <v>168</v>
      </c>
    </row>
    <row r="177" spans="2:65" s="1" customFormat="1" ht="16.5" customHeight="1">
      <c r="B177" s="40"/>
      <c r="C177" s="191" t="s">
        <v>311</v>
      </c>
      <c r="D177" s="191" t="s">
        <v>170</v>
      </c>
      <c r="E177" s="192" t="s">
        <v>324</v>
      </c>
      <c r="F177" s="193" t="s">
        <v>325</v>
      </c>
      <c r="G177" s="194" t="s">
        <v>198</v>
      </c>
      <c r="H177" s="195">
        <v>1059.31</v>
      </c>
      <c r="I177" s="196"/>
      <c r="J177" s="197">
        <f>ROUND(I177*H177,2)</f>
        <v>0</v>
      </c>
      <c r="K177" s="193" t="s">
        <v>22</v>
      </c>
      <c r="L177" s="60"/>
      <c r="M177" s="198" t="s">
        <v>22</v>
      </c>
      <c r="N177" s="199" t="s">
        <v>48</v>
      </c>
      <c r="O177" s="41"/>
      <c r="P177" s="200">
        <f>O177*H177</f>
        <v>0</v>
      </c>
      <c r="Q177" s="200">
        <v>2.43</v>
      </c>
      <c r="R177" s="200">
        <f>Q177*H177</f>
        <v>2574.1233</v>
      </c>
      <c r="S177" s="200">
        <v>0</v>
      </c>
      <c r="T177" s="201">
        <f>S177*H177</f>
        <v>0</v>
      </c>
      <c r="AR177" s="23" t="s">
        <v>175</v>
      </c>
      <c r="AT177" s="23" t="s">
        <v>170</v>
      </c>
      <c r="AU177" s="23" t="s">
        <v>86</v>
      </c>
      <c r="AY177" s="23" t="s">
        <v>168</v>
      </c>
      <c r="BE177" s="202">
        <f>IF(N177="základní",J177,0)</f>
        <v>0</v>
      </c>
      <c r="BF177" s="202">
        <f>IF(N177="snížená",J177,0)</f>
        <v>0</v>
      </c>
      <c r="BG177" s="202">
        <f>IF(N177="zákl. přenesená",J177,0)</f>
        <v>0</v>
      </c>
      <c r="BH177" s="202">
        <f>IF(N177="sníž. přenesená",J177,0)</f>
        <v>0</v>
      </c>
      <c r="BI177" s="202">
        <f>IF(N177="nulová",J177,0)</f>
        <v>0</v>
      </c>
      <c r="BJ177" s="23" t="s">
        <v>24</v>
      </c>
      <c r="BK177" s="202">
        <f>ROUND(I177*H177,2)</f>
        <v>0</v>
      </c>
      <c r="BL177" s="23" t="s">
        <v>175</v>
      </c>
      <c r="BM177" s="23" t="s">
        <v>638</v>
      </c>
    </row>
    <row r="178" spans="2:51" s="11" customFormat="1" ht="13.5">
      <c r="B178" s="206"/>
      <c r="C178" s="207"/>
      <c r="D178" s="203" t="s">
        <v>179</v>
      </c>
      <c r="E178" s="208" t="s">
        <v>22</v>
      </c>
      <c r="F178" s="209" t="s">
        <v>639</v>
      </c>
      <c r="G178" s="207"/>
      <c r="H178" s="210">
        <v>1059.31</v>
      </c>
      <c r="I178" s="211"/>
      <c r="J178" s="207"/>
      <c r="K178" s="207"/>
      <c r="L178" s="212"/>
      <c r="M178" s="213"/>
      <c r="N178" s="214"/>
      <c r="O178" s="214"/>
      <c r="P178" s="214"/>
      <c r="Q178" s="214"/>
      <c r="R178" s="214"/>
      <c r="S178" s="214"/>
      <c r="T178" s="215"/>
      <c r="AT178" s="216" t="s">
        <v>179</v>
      </c>
      <c r="AU178" s="216" t="s">
        <v>86</v>
      </c>
      <c r="AV178" s="11" t="s">
        <v>86</v>
      </c>
      <c r="AW178" s="11" t="s">
        <v>41</v>
      </c>
      <c r="AX178" s="11" t="s">
        <v>77</v>
      </c>
      <c r="AY178" s="216" t="s">
        <v>168</v>
      </c>
    </row>
    <row r="179" spans="2:51" s="13" customFormat="1" ht="13.5">
      <c r="B179" s="227"/>
      <c r="C179" s="228"/>
      <c r="D179" s="203" t="s">
        <v>179</v>
      </c>
      <c r="E179" s="229" t="s">
        <v>22</v>
      </c>
      <c r="F179" s="230" t="s">
        <v>182</v>
      </c>
      <c r="G179" s="228"/>
      <c r="H179" s="231">
        <v>1059.31</v>
      </c>
      <c r="I179" s="232"/>
      <c r="J179" s="228"/>
      <c r="K179" s="228"/>
      <c r="L179" s="233"/>
      <c r="M179" s="234"/>
      <c r="N179" s="235"/>
      <c r="O179" s="235"/>
      <c r="P179" s="235"/>
      <c r="Q179" s="235"/>
      <c r="R179" s="235"/>
      <c r="S179" s="235"/>
      <c r="T179" s="236"/>
      <c r="AT179" s="237" t="s">
        <v>179</v>
      </c>
      <c r="AU179" s="237" t="s">
        <v>86</v>
      </c>
      <c r="AV179" s="13" t="s">
        <v>175</v>
      </c>
      <c r="AW179" s="13" t="s">
        <v>41</v>
      </c>
      <c r="AX179" s="13" t="s">
        <v>24</v>
      </c>
      <c r="AY179" s="237" t="s">
        <v>168</v>
      </c>
    </row>
    <row r="180" spans="2:63" s="10" customFormat="1" ht="29.85" customHeight="1">
      <c r="B180" s="175"/>
      <c r="C180" s="176"/>
      <c r="D180" s="177" t="s">
        <v>76</v>
      </c>
      <c r="E180" s="189" t="s">
        <v>195</v>
      </c>
      <c r="F180" s="189" t="s">
        <v>329</v>
      </c>
      <c r="G180" s="176"/>
      <c r="H180" s="176"/>
      <c r="I180" s="179"/>
      <c r="J180" s="190">
        <f>BK180</f>
        <v>0</v>
      </c>
      <c r="K180" s="176"/>
      <c r="L180" s="181"/>
      <c r="M180" s="182"/>
      <c r="N180" s="183"/>
      <c r="O180" s="183"/>
      <c r="P180" s="184">
        <f>SUM(P181:P221)</f>
        <v>0</v>
      </c>
      <c r="Q180" s="183"/>
      <c r="R180" s="184">
        <f>SUM(R181:R221)</f>
        <v>53.244582</v>
      </c>
      <c r="S180" s="183"/>
      <c r="T180" s="185">
        <f>SUM(T181:T221)</f>
        <v>0</v>
      </c>
      <c r="AR180" s="186" t="s">
        <v>24</v>
      </c>
      <c r="AT180" s="187" t="s">
        <v>76</v>
      </c>
      <c r="AU180" s="187" t="s">
        <v>24</v>
      </c>
      <c r="AY180" s="186" t="s">
        <v>168</v>
      </c>
      <c r="BK180" s="188">
        <f>SUM(BK181:BK221)</f>
        <v>0</v>
      </c>
    </row>
    <row r="181" spans="2:65" s="1" customFormat="1" ht="16.5" customHeight="1">
      <c r="B181" s="40"/>
      <c r="C181" s="191" t="s">
        <v>317</v>
      </c>
      <c r="D181" s="191" t="s">
        <v>170</v>
      </c>
      <c r="E181" s="192" t="s">
        <v>331</v>
      </c>
      <c r="F181" s="193" t="s">
        <v>640</v>
      </c>
      <c r="G181" s="194" t="s">
        <v>173</v>
      </c>
      <c r="H181" s="195">
        <v>2648.275</v>
      </c>
      <c r="I181" s="196"/>
      <c r="J181" s="197">
        <f>ROUND(I181*H181,2)</f>
        <v>0</v>
      </c>
      <c r="K181" s="193" t="s">
        <v>22</v>
      </c>
      <c r="L181" s="60"/>
      <c r="M181" s="198" t="s">
        <v>22</v>
      </c>
      <c r="N181" s="199" t="s">
        <v>48</v>
      </c>
      <c r="O181" s="41"/>
      <c r="P181" s="200">
        <f>O181*H181</f>
        <v>0</v>
      </c>
      <c r="Q181" s="200">
        <v>0</v>
      </c>
      <c r="R181" s="200">
        <f>Q181*H181</f>
        <v>0</v>
      </c>
      <c r="S181" s="200">
        <v>0</v>
      </c>
      <c r="T181" s="201">
        <f>S181*H181</f>
        <v>0</v>
      </c>
      <c r="AR181" s="23" t="s">
        <v>175</v>
      </c>
      <c r="AT181" s="23" t="s">
        <v>170</v>
      </c>
      <c r="AU181" s="23" t="s">
        <v>86</v>
      </c>
      <c r="AY181" s="23" t="s">
        <v>168</v>
      </c>
      <c r="BE181" s="202">
        <f>IF(N181="základní",J181,0)</f>
        <v>0</v>
      </c>
      <c r="BF181" s="202">
        <f>IF(N181="snížená",J181,0)</f>
        <v>0</v>
      </c>
      <c r="BG181" s="202">
        <f>IF(N181="zákl. přenesená",J181,0)</f>
        <v>0</v>
      </c>
      <c r="BH181" s="202">
        <f>IF(N181="sníž. přenesená",J181,0)</f>
        <v>0</v>
      </c>
      <c r="BI181" s="202">
        <f>IF(N181="nulová",J181,0)</f>
        <v>0</v>
      </c>
      <c r="BJ181" s="23" t="s">
        <v>24</v>
      </c>
      <c r="BK181" s="202">
        <f>ROUND(I181*H181,2)</f>
        <v>0</v>
      </c>
      <c r="BL181" s="23" t="s">
        <v>175</v>
      </c>
      <c r="BM181" s="23" t="s">
        <v>641</v>
      </c>
    </row>
    <row r="182" spans="2:51" s="11" customFormat="1" ht="13.5">
      <c r="B182" s="206"/>
      <c r="C182" s="207"/>
      <c r="D182" s="203" t="s">
        <v>179</v>
      </c>
      <c r="E182" s="208" t="s">
        <v>22</v>
      </c>
      <c r="F182" s="209" t="s">
        <v>626</v>
      </c>
      <c r="G182" s="207"/>
      <c r="H182" s="210">
        <v>2648.275</v>
      </c>
      <c r="I182" s="211"/>
      <c r="J182" s="207"/>
      <c r="K182" s="207"/>
      <c r="L182" s="212"/>
      <c r="M182" s="213"/>
      <c r="N182" s="214"/>
      <c r="O182" s="214"/>
      <c r="P182" s="214"/>
      <c r="Q182" s="214"/>
      <c r="R182" s="214"/>
      <c r="S182" s="214"/>
      <c r="T182" s="215"/>
      <c r="AT182" s="216" t="s">
        <v>179</v>
      </c>
      <c r="AU182" s="216" t="s">
        <v>86</v>
      </c>
      <c r="AV182" s="11" t="s">
        <v>86</v>
      </c>
      <c r="AW182" s="11" t="s">
        <v>41</v>
      </c>
      <c r="AX182" s="11" t="s">
        <v>77</v>
      </c>
      <c r="AY182" s="216" t="s">
        <v>168</v>
      </c>
    </row>
    <row r="183" spans="2:51" s="13" customFormat="1" ht="13.5">
      <c r="B183" s="227"/>
      <c r="C183" s="228"/>
      <c r="D183" s="203" t="s">
        <v>179</v>
      </c>
      <c r="E183" s="229" t="s">
        <v>22</v>
      </c>
      <c r="F183" s="230" t="s">
        <v>182</v>
      </c>
      <c r="G183" s="228"/>
      <c r="H183" s="231">
        <v>2648.275</v>
      </c>
      <c r="I183" s="232"/>
      <c r="J183" s="228"/>
      <c r="K183" s="228"/>
      <c r="L183" s="233"/>
      <c r="M183" s="234"/>
      <c r="N183" s="235"/>
      <c r="O183" s="235"/>
      <c r="P183" s="235"/>
      <c r="Q183" s="235"/>
      <c r="R183" s="235"/>
      <c r="S183" s="235"/>
      <c r="T183" s="236"/>
      <c r="AT183" s="237" t="s">
        <v>179</v>
      </c>
      <c r="AU183" s="237" t="s">
        <v>86</v>
      </c>
      <c r="AV183" s="13" t="s">
        <v>175</v>
      </c>
      <c r="AW183" s="13" t="s">
        <v>41</v>
      </c>
      <c r="AX183" s="13" t="s">
        <v>24</v>
      </c>
      <c r="AY183" s="237" t="s">
        <v>168</v>
      </c>
    </row>
    <row r="184" spans="2:65" s="1" customFormat="1" ht="16.5" customHeight="1">
      <c r="B184" s="40"/>
      <c r="C184" s="191" t="s">
        <v>323</v>
      </c>
      <c r="D184" s="191" t="s">
        <v>170</v>
      </c>
      <c r="E184" s="192" t="s">
        <v>335</v>
      </c>
      <c r="F184" s="193" t="s">
        <v>336</v>
      </c>
      <c r="G184" s="194" t="s">
        <v>173</v>
      </c>
      <c r="H184" s="195">
        <v>2648.275</v>
      </c>
      <c r="I184" s="196"/>
      <c r="J184" s="197">
        <f>ROUND(I184*H184,2)</f>
        <v>0</v>
      </c>
      <c r="K184" s="193" t="s">
        <v>174</v>
      </c>
      <c r="L184" s="60"/>
      <c r="M184" s="198" t="s">
        <v>22</v>
      </c>
      <c r="N184" s="199" t="s">
        <v>48</v>
      </c>
      <c r="O184" s="41"/>
      <c r="P184" s="200">
        <f>O184*H184</f>
        <v>0</v>
      </c>
      <c r="Q184" s="200">
        <v>0</v>
      </c>
      <c r="R184" s="200">
        <f>Q184*H184</f>
        <v>0</v>
      </c>
      <c r="S184" s="200">
        <v>0</v>
      </c>
      <c r="T184" s="201">
        <f>S184*H184</f>
        <v>0</v>
      </c>
      <c r="AR184" s="23" t="s">
        <v>175</v>
      </c>
      <c r="AT184" s="23" t="s">
        <v>170</v>
      </c>
      <c r="AU184" s="23" t="s">
        <v>86</v>
      </c>
      <c r="AY184" s="23" t="s">
        <v>168</v>
      </c>
      <c r="BE184" s="202">
        <f>IF(N184="základní",J184,0)</f>
        <v>0</v>
      </c>
      <c r="BF184" s="202">
        <f>IF(N184="snížená",J184,0)</f>
        <v>0</v>
      </c>
      <c r="BG184" s="202">
        <f>IF(N184="zákl. přenesená",J184,0)</f>
        <v>0</v>
      </c>
      <c r="BH184" s="202">
        <f>IF(N184="sníž. přenesená",J184,0)</f>
        <v>0</v>
      </c>
      <c r="BI184" s="202">
        <f>IF(N184="nulová",J184,0)</f>
        <v>0</v>
      </c>
      <c r="BJ184" s="23" t="s">
        <v>24</v>
      </c>
      <c r="BK184" s="202">
        <f>ROUND(I184*H184,2)</f>
        <v>0</v>
      </c>
      <c r="BL184" s="23" t="s">
        <v>175</v>
      </c>
      <c r="BM184" s="23" t="s">
        <v>642</v>
      </c>
    </row>
    <row r="185" spans="2:51" s="11" customFormat="1" ht="13.5">
      <c r="B185" s="206"/>
      <c r="C185" s="207"/>
      <c r="D185" s="203" t="s">
        <v>179</v>
      </c>
      <c r="E185" s="208" t="s">
        <v>22</v>
      </c>
      <c r="F185" s="209" t="s">
        <v>643</v>
      </c>
      <c r="G185" s="207"/>
      <c r="H185" s="210">
        <v>2625</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51" s="11" customFormat="1" ht="13.5">
      <c r="B186" s="206"/>
      <c r="C186" s="207"/>
      <c r="D186" s="203" t="s">
        <v>179</v>
      </c>
      <c r="E186" s="208" t="s">
        <v>22</v>
      </c>
      <c r="F186" s="209" t="s">
        <v>644</v>
      </c>
      <c r="G186" s="207"/>
      <c r="H186" s="210">
        <v>23.275</v>
      </c>
      <c r="I186" s="211"/>
      <c r="J186" s="207"/>
      <c r="K186" s="207"/>
      <c r="L186" s="212"/>
      <c r="M186" s="213"/>
      <c r="N186" s="214"/>
      <c r="O186" s="214"/>
      <c r="P186" s="214"/>
      <c r="Q186" s="214"/>
      <c r="R186" s="214"/>
      <c r="S186" s="214"/>
      <c r="T186" s="215"/>
      <c r="AT186" s="216" t="s">
        <v>179</v>
      </c>
      <c r="AU186" s="216" t="s">
        <v>86</v>
      </c>
      <c r="AV186" s="11" t="s">
        <v>86</v>
      </c>
      <c r="AW186" s="11" t="s">
        <v>41</v>
      </c>
      <c r="AX186" s="11" t="s">
        <v>77</v>
      </c>
      <c r="AY186" s="216" t="s">
        <v>168</v>
      </c>
    </row>
    <row r="187" spans="2:51" s="12" customFormat="1" ht="13.5">
      <c r="B187" s="217"/>
      <c r="C187" s="218"/>
      <c r="D187" s="203" t="s">
        <v>179</v>
      </c>
      <c r="E187" s="219" t="s">
        <v>22</v>
      </c>
      <c r="F187" s="220" t="s">
        <v>181</v>
      </c>
      <c r="G187" s="218"/>
      <c r="H187" s="219" t="s">
        <v>22</v>
      </c>
      <c r="I187" s="221"/>
      <c r="J187" s="218"/>
      <c r="K187" s="218"/>
      <c r="L187" s="222"/>
      <c r="M187" s="223"/>
      <c r="N187" s="224"/>
      <c r="O187" s="224"/>
      <c r="P187" s="224"/>
      <c r="Q187" s="224"/>
      <c r="R187" s="224"/>
      <c r="S187" s="224"/>
      <c r="T187" s="225"/>
      <c r="AT187" s="226" t="s">
        <v>179</v>
      </c>
      <c r="AU187" s="226" t="s">
        <v>86</v>
      </c>
      <c r="AV187" s="12" t="s">
        <v>24</v>
      </c>
      <c r="AW187" s="12" t="s">
        <v>41</v>
      </c>
      <c r="AX187" s="12" t="s">
        <v>77</v>
      </c>
      <c r="AY187" s="226" t="s">
        <v>168</v>
      </c>
    </row>
    <row r="188" spans="2:51" s="13" customFormat="1" ht="13.5">
      <c r="B188" s="227"/>
      <c r="C188" s="228"/>
      <c r="D188" s="203" t="s">
        <v>179</v>
      </c>
      <c r="E188" s="229" t="s">
        <v>22</v>
      </c>
      <c r="F188" s="230" t="s">
        <v>182</v>
      </c>
      <c r="G188" s="228"/>
      <c r="H188" s="231">
        <v>2648.275</v>
      </c>
      <c r="I188" s="232"/>
      <c r="J188" s="228"/>
      <c r="K188" s="228"/>
      <c r="L188" s="233"/>
      <c r="M188" s="234"/>
      <c r="N188" s="235"/>
      <c r="O188" s="235"/>
      <c r="P188" s="235"/>
      <c r="Q188" s="235"/>
      <c r="R188" s="235"/>
      <c r="S188" s="235"/>
      <c r="T188" s="236"/>
      <c r="AT188" s="237" t="s">
        <v>179</v>
      </c>
      <c r="AU188" s="237" t="s">
        <v>86</v>
      </c>
      <c r="AV188" s="13" t="s">
        <v>175</v>
      </c>
      <c r="AW188" s="13" t="s">
        <v>41</v>
      </c>
      <c r="AX188" s="13" t="s">
        <v>24</v>
      </c>
      <c r="AY188" s="237" t="s">
        <v>168</v>
      </c>
    </row>
    <row r="189" spans="2:65" s="1" customFormat="1" ht="25.5" customHeight="1">
      <c r="B189" s="40"/>
      <c r="C189" s="191" t="s">
        <v>330</v>
      </c>
      <c r="D189" s="191" t="s">
        <v>170</v>
      </c>
      <c r="E189" s="192" t="s">
        <v>343</v>
      </c>
      <c r="F189" s="193" t="s">
        <v>645</v>
      </c>
      <c r="G189" s="194" t="s">
        <v>173</v>
      </c>
      <c r="H189" s="195">
        <v>2625</v>
      </c>
      <c r="I189" s="196"/>
      <c r="J189" s="197">
        <f>ROUND(I189*H189,2)</f>
        <v>0</v>
      </c>
      <c r="K189" s="193" t="s">
        <v>174</v>
      </c>
      <c r="L189" s="60"/>
      <c r="M189" s="198" t="s">
        <v>22</v>
      </c>
      <c r="N189" s="199" t="s">
        <v>48</v>
      </c>
      <c r="O189" s="41"/>
      <c r="P189" s="200">
        <f>O189*H189</f>
        <v>0</v>
      </c>
      <c r="Q189" s="200">
        <v>0</v>
      </c>
      <c r="R189" s="200">
        <f>Q189*H189</f>
        <v>0</v>
      </c>
      <c r="S189" s="200">
        <v>0</v>
      </c>
      <c r="T189" s="201">
        <f>S189*H189</f>
        <v>0</v>
      </c>
      <c r="AR189" s="23" t="s">
        <v>175</v>
      </c>
      <c r="AT189" s="23" t="s">
        <v>170</v>
      </c>
      <c r="AU189" s="23" t="s">
        <v>86</v>
      </c>
      <c r="AY189" s="23" t="s">
        <v>168</v>
      </c>
      <c r="BE189" s="202">
        <f>IF(N189="základní",J189,0)</f>
        <v>0</v>
      </c>
      <c r="BF189" s="202">
        <f>IF(N189="snížená",J189,0)</f>
        <v>0</v>
      </c>
      <c r="BG189" s="202">
        <f>IF(N189="zákl. přenesená",J189,0)</f>
        <v>0</v>
      </c>
      <c r="BH189" s="202">
        <f>IF(N189="sníž. přenesená",J189,0)</f>
        <v>0</v>
      </c>
      <c r="BI189" s="202">
        <f>IF(N189="nulová",J189,0)</f>
        <v>0</v>
      </c>
      <c r="BJ189" s="23" t="s">
        <v>24</v>
      </c>
      <c r="BK189" s="202">
        <f>ROUND(I189*H189,2)</f>
        <v>0</v>
      </c>
      <c r="BL189" s="23" t="s">
        <v>175</v>
      </c>
      <c r="BM189" s="23" t="s">
        <v>646</v>
      </c>
    </row>
    <row r="190" spans="2:51" s="11" customFormat="1" ht="13.5">
      <c r="B190" s="206"/>
      <c r="C190" s="207"/>
      <c r="D190" s="203" t="s">
        <v>179</v>
      </c>
      <c r="E190" s="208" t="s">
        <v>22</v>
      </c>
      <c r="F190" s="209" t="s">
        <v>643</v>
      </c>
      <c r="G190" s="207"/>
      <c r="H190" s="210">
        <v>2625</v>
      </c>
      <c r="I190" s="211"/>
      <c r="J190" s="207"/>
      <c r="K190" s="207"/>
      <c r="L190" s="212"/>
      <c r="M190" s="213"/>
      <c r="N190" s="214"/>
      <c r="O190" s="214"/>
      <c r="P190" s="214"/>
      <c r="Q190" s="214"/>
      <c r="R190" s="214"/>
      <c r="S190" s="214"/>
      <c r="T190" s="215"/>
      <c r="AT190" s="216" t="s">
        <v>179</v>
      </c>
      <c r="AU190" s="216" t="s">
        <v>86</v>
      </c>
      <c r="AV190" s="11" t="s">
        <v>86</v>
      </c>
      <c r="AW190" s="11" t="s">
        <v>41</v>
      </c>
      <c r="AX190" s="11" t="s">
        <v>77</v>
      </c>
      <c r="AY190" s="216" t="s">
        <v>168</v>
      </c>
    </row>
    <row r="191" spans="2:51" s="12" customFormat="1" ht="13.5">
      <c r="B191" s="217"/>
      <c r="C191" s="218"/>
      <c r="D191" s="203" t="s">
        <v>179</v>
      </c>
      <c r="E191" s="219" t="s">
        <v>22</v>
      </c>
      <c r="F191" s="220" t="s">
        <v>181</v>
      </c>
      <c r="G191" s="218"/>
      <c r="H191" s="219" t="s">
        <v>22</v>
      </c>
      <c r="I191" s="221"/>
      <c r="J191" s="218"/>
      <c r="K191" s="218"/>
      <c r="L191" s="222"/>
      <c r="M191" s="223"/>
      <c r="N191" s="224"/>
      <c r="O191" s="224"/>
      <c r="P191" s="224"/>
      <c r="Q191" s="224"/>
      <c r="R191" s="224"/>
      <c r="S191" s="224"/>
      <c r="T191" s="225"/>
      <c r="AT191" s="226" t="s">
        <v>179</v>
      </c>
      <c r="AU191" s="226" t="s">
        <v>86</v>
      </c>
      <c r="AV191" s="12" t="s">
        <v>24</v>
      </c>
      <c r="AW191" s="12" t="s">
        <v>41</v>
      </c>
      <c r="AX191" s="12" t="s">
        <v>77</v>
      </c>
      <c r="AY191" s="226" t="s">
        <v>168</v>
      </c>
    </row>
    <row r="192" spans="2:51" s="13" customFormat="1" ht="13.5">
      <c r="B192" s="227"/>
      <c r="C192" s="228"/>
      <c r="D192" s="203" t="s">
        <v>179</v>
      </c>
      <c r="E192" s="229" t="s">
        <v>22</v>
      </c>
      <c r="F192" s="230" t="s">
        <v>182</v>
      </c>
      <c r="G192" s="228"/>
      <c r="H192" s="231">
        <v>2625</v>
      </c>
      <c r="I192" s="232"/>
      <c r="J192" s="228"/>
      <c r="K192" s="228"/>
      <c r="L192" s="233"/>
      <c r="M192" s="234"/>
      <c r="N192" s="235"/>
      <c r="O192" s="235"/>
      <c r="P192" s="235"/>
      <c r="Q192" s="235"/>
      <c r="R192" s="235"/>
      <c r="S192" s="235"/>
      <c r="T192" s="236"/>
      <c r="AT192" s="237" t="s">
        <v>179</v>
      </c>
      <c r="AU192" s="237" t="s">
        <v>86</v>
      </c>
      <c r="AV192" s="13" t="s">
        <v>175</v>
      </c>
      <c r="AW192" s="13" t="s">
        <v>41</v>
      </c>
      <c r="AX192" s="13" t="s">
        <v>24</v>
      </c>
      <c r="AY192" s="237" t="s">
        <v>168</v>
      </c>
    </row>
    <row r="193" spans="2:65" s="1" customFormat="1" ht="16.5" customHeight="1">
      <c r="B193" s="40"/>
      <c r="C193" s="191" t="s">
        <v>334</v>
      </c>
      <c r="D193" s="191" t="s">
        <v>170</v>
      </c>
      <c r="E193" s="192" t="s">
        <v>353</v>
      </c>
      <c r="F193" s="193" t="s">
        <v>354</v>
      </c>
      <c r="G193" s="194" t="s">
        <v>173</v>
      </c>
      <c r="H193" s="195">
        <v>2641.625</v>
      </c>
      <c r="I193" s="196"/>
      <c r="J193" s="197">
        <f>ROUND(I193*H193,2)</f>
        <v>0</v>
      </c>
      <c r="K193" s="193" t="s">
        <v>174</v>
      </c>
      <c r="L193" s="60"/>
      <c r="M193" s="198" t="s">
        <v>22</v>
      </c>
      <c r="N193" s="199" t="s">
        <v>48</v>
      </c>
      <c r="O193" s="41"/>
      <c r="P193" s="200">
        <f>O193*H193</f>
        <v>0</v>
      </c>
      <c r="Q193" s="200">
        <v>0</v>
      </c>
      <c r="R193" s="200">
        <f>Q193*H193</f>
        <v>0</v>
      </c>
      <c r="S193" s="200">
        <v>0</v>
      </c>
      <c r="T193" s="201">
        <f>S193*H193</f>
        <v>0</v>
      </c>
      <c r="AR193" s="23" t="s">
        <v>175</v>
      </c>
      <c r="AT193" s="23" t="s">
        <v>170</v>
      </c>
      <c r="AU193" s="23" t="s">
        <v>86</v>
      </c>
      <c r="AY193" s="23" t="s">
        <v>168</v>
      </c>
      <c r="BE193" s="202">
        <f>IF(N193="základní",J193,0)</f>
        <v>0</v>
      </c>
      <c r="BF193" s="202">
        <f>IF(N193="snížená",J193,0)</f>
        <v>0</v>
      </c>
      <c r="BG193" s="202">
        <f>IF(N193="zákl. přenesená",J193,0)</f>
        <v>0</v>
      </c>
      <c r="BH193" s="202">
        <f>IF(N193="sníž. přenesená",J193,0)</f>
        <v>0</v>
      </c>
      <c r="BI193" s="202">
        <f>IF(N193="nulová",J193,0)</f>
        <v>0</v>
      </c>
      <c r="BJ193" s="23" t="s">
        <v>24</v>
      </c>
      <c r="BK193" s="202">
        <f>ROUND(I193*H193,2)</f>
        <v>0</v>
      </c>
      <c r="BL193" s="23" t="s">
        <v>175</v>
      </c>
      <c r="BM193" s="23" t="s">
        <v>647</v>
      </c>
    </row>
    <row r="194" spans="2:51" s="11" customFormat="1" ht="13.5">
      <c r="B194" s="206"/>
      <c r="C194" s="207"/>
      <c r="D194" s="203" t="s">
        <v>179</v>
      </c>
      <c r="E194" s="208" t="s">
        <v>22</v>
      </c>
      <c r="F194" s="209" t="s">
        <v>643</v>
      </c>
      <c r="G194" s="207"/>
      <c r="H194" s="210">
        <v>2625</v>
      </c>
      <c r="I194" s="211"/>
      <c r="J194" s="207"/>
      <c r="K194" s="207"/>
      <c r="L194" s="212"/>
      <c r="M194" s="213"/>
      <c r="N194" s="214"/>
      <c r="O194" s="214"/>
      <c r="P194" s="214"/>
      <c r="Q194" s="214"/>
      <c r="R194" s="214"/>
      <c r="S194" s="214"/>
      <c r="T194" s="215"/>
      <c r="AT194" s="216" t="s">
        <v>179</v>
      </c>
      <c r="AU194" s="216" t="s">
        <v>86</v>
      </c>
      <c r="AV194" s="11" t="s">
        <v>86</v>
      </c>
      <c r="AW194" s="11" t="s">
        <v>41</v>
      </c>
      <c r="AX194" s="11" t="s">
        <v>77</v>
      </c>
      <c r="AY194" s="216" t="s">
        <v>168</v>
      </c>
    </row>
    <row r="195" spans="2:51" s="11" customFormat="1" ht="13.5">
      <c r="B195" s="206"/>
      <c r="C195" s="207"/>
      <c r="D195" s="203" t="s">
        <v>179</v>
      </c>
      <c r="E195" s="208" t="s">
        <v>22</v>
      </c>
      <c r="F195" s="209" t="s">
        <v>648</v>
      </c>
      <c r="G195" s="207"/>
      <c r="H195" s="210">
        <v>16.625</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51" s="12" customFormat="1" ht="13.5">
      <c r="B196" s="217"/>
      <c r="C196" s="218"/>
      <c r="D196" s="203" t="s">
        <v>179</v>
      </c>
      <c r="E196" s="219" t="s">
        <v>22</v>
      </c>
      <c r="F196" s="220" t="s">
        <v>181</v>
      </c>
      <c r="G196" s="218"/>
      <c r="H196" s="219" t="s">
        <v>22</v>
      </c>
      <c r="I196" s="221"/>
      <c r="J196" s="218"/>
      <c r="K196" s="218"/>
      <c r="L196" s="222"/>
      <c r="M196" s="223"/>
      <c r="N196" s="224"/>
      <c r="O196" s="224"/>
      <c r="P196" s="224"/>
      <c r="Q196" s="224"/>
      <c r="R196" s="224"/>
      <c r="S196" s="224"/>
      <c r="T196" s="225"/>
      <c r="AT196" s="226" t="s">
        <v>179</v>
      </c>
      <c r="AU196" s="226" t="s">
        <v>86</v>
      </c>
      <c r="AV196" s="12" t="s">
        <v>24</v>
      </c>
      <c r="AW196" s="12" t="s">
        <v>41</v>
      </c>
      <c r="AX196" s="12" t="s">
        <v>77</v>
      </c>
      <c r="AY196" s="226" t="s">
        <v>168</v>
      </c>
    </row>
    <row r="197" spans="2:51" s="13" customFormat="1" ht="13.5">
      <c r="B197" s="227"/>
      <c r="C197" s="228"/>
      <c r="D197" s="203" t="s">
        <v>179</v>
      </c>
      <c r="E197" s="229" t="s">
        <v>22</v>
      </c>
      <c r="F197" s="230" t="s">
        <v>182</v>
      </c>
      <c r="G197" s="228"/>
      <c r="H197" s="231">
        <v>2641.625</v>
      </c>
      <c r="I197" s="232"/>
      <c r="J197" s="228"/>
      <c r="K197" s="228"/>
      <c r="L197" s="233"/>
      <c r="M197" s="234"/>
      <c r="N197" s="235"/>
      <c r="O197" s="235"/>
      <c r="P197" s="235"/>
      <c r="Q197" s="235"/>
      <c r="R197" s="235"/>
      <c r="S197" s="235"/>
      <c r="T197" s="236"/>
      <c r="AT197" s="237" t="s">
        <v>179</v>
      </c>
      <c r="AU197" s="237" t="s">
        <v>86</v>
      </c>
      <c r="AV197" s="13" t="s">
        <v>175</v>
      </c>
      <c r="AW197" s="13" t="s">
        <v>41</v>
      </c>
      <c r="AX197" s="13" t="s">
        <v>24</v>
      </c>
      <c r="AY197" s="237" t="s">
        <v>168</v>
      </c>
    </row>
    <row r="198" spans="2:65" s="1" customFormat="1" ht="16.5" customHeight="1">
      <c r="B198" s="40"/>
      <c r="C198" s="191" t="s">
        <v>342</v>
      </c>
      <c r="D198" s="191" t="s">
        <v>170</v>
      </c>
      <c r="E198" s="192" t="s">
        <v>363</v>
      </c>
      <c r="F198" s="193" t="s">
        <v>364</v>
      </c>
      <c r="G198" s="194" t="s">
        <v>173</v>
      </c>
      <c r="H198" s="195">
        <v>118.2</v>
      </c>
      <c r="I198" s="196"/>
      <c r="J198" s="197">
        <f>ROUND(I198*H198,2)</f>
        <v>0</v>
      </c>
      <c r="K198" s="193" t="s">
        <v>174</v>
      </c>
      <c r="L198" s="60"/>
      <c r="M198" s="198" t="s">
        <v>22</v>
      </c>
      <c r="N198" s="199" t="s">
        <v>48</v>
      </c>
      <c r="O198" s="41"/>
      <c r="P198" s="200">
        <f>O198*H198</f>
        <v>0</v>
      </c>
      <c r="Q198" s="200">
        <v>0.18776</v>
      </c>
      <c r="R198" s="200">
        <f>Q198*H198</f>
        <v>22.193232000000002</v>
      </c>
      <c r="S198" s="200">
        <v>0</v>
      </c>
      <c r="T198" s="201">
        <f>S198*H198</f>
        <v>0</v>
      </c>
      <c r="AR198" s="23" t="s">
        <v>175</v>
      </c>
      <c r="AT198" s="23" t="s">
        <v>170</v>
      </c>
      <c r="AU198" s="23" t="s">
        <v>86</v>
      </c>
      <c r="AY198" s="23" t="s">
        <v>168</v>
      </c>
      <c r="BE198" s="202">
        <f>IF(N198="základní",J198,0)</f>
        <v>0</v>
      </c>
      <c r="BF198" s="202">
        <f>IF(N198="snížená",J198,0)</f>
        <v>0</v>
      </c>
      <c r="BG198" s="202">
        <f>IF(N198="zákl. přenesená",J198,0)</f>
        <v>0</v>
      </c>
      <c r="BH198" s="202">
        <f>IF(N198="sníž. přenesená",J198,0)</f>
        <v>0</v>
      </c>
      <c r="BI198" s="202">
        <f>IF(N198="nulová",J198,0)</f>
        <v>0</v>
      </c>
      <c r="BJ198" s="23" t="s">
        <v>24</v>
      </c>
      <c r="BK198" s="202">
        <f>ROUND(I198*H198,2)</f>
        <v>0</v>
      </c>
      <c r="BL198" s="23" t="s">
        <v>175</v>
      </c>
      <c r="BM198" s="23" t="s">
        <v>649</v>
      </c>
    </row>
    <row r="199" spans="2:51" s="11" customFormat="1" ht="13.5">
      <c r="B199" s="206"/>
      <c r="C199" s="207"/>
      <c r="D199" s="203" t="s">
        <v>179</v>
      </c>
      <c r="E199" s="208" t="s">
        <v>22</v>
      </c>
      <c r="F199" s="209" t="s">
        <v>650</v>
      </c>
      <c r="G199" s="207"/>
      <c r="H199" s="210">
        <v>118.2</v>
      </c>
      <c r="I199" s="211"/>
      <c r="J199" s="207"/>
      <c r="K199" s="207"/>
      <c r="L199" s="212"/>
      <c r="M199" s="213"/>
      <c r="N199" s="214"/>
      <c r="O199" s="214"/>
      <c r="P199" s="214"/>
      <c r="Q199" s="214"/>
      <c r="R199" s="214"/>
      <c r="S199" s="214"/>
      <c r="T199" s="215"/>
      <c r="AT199" s="216" t="s">
        <v>179</v>
      </c>
      <c r="AU199" s="216" t="s">
        <v>86</v>
      </c>
      <c r="AV199" s="11" t="s">
        <v>86</v>
      </c>
      <c r="AW199" s="11" t="s">
        <v>41</v>
      </c>
      <c r="AX199" s="11" t="s">
        <v>77</v>
      </c>
      <c r="AY199" s="216" t="s">
        <v>168</v>
      </c>
    </row>
    <row r="200" spans="2:51" s="12" customFormat="1" ht="13.5">
      <c r="B200" s="217"/>
      <c r="C200" s="218"/>
      <c r="D200" s="203" t="s">
        <v>179</v>
      </c>
      <c r="E200" s="219" t="s">
        <v>22</v>
      </c>
      <c r="F200" s="220" t="s">
        <v>181</v>
      </c>
      <c r="G200" s="218"/>
      <c r="H200" s="219" t="s">
        <v>22</v>
      </c>
      <c r="I200" s="221"/>
      <c r="J200" s="218"/>
      <c r="K200" s="218"/>
      <c r="L200" s="222"/>
      <c r="M200" s="223"/>
      <c r="N200" s="224"/>
      <c r="O200" s="224"/>
      <c r="P200" s="224"/>
      <c r="Q200" s="224"/>
      <c r="R200" s="224"/>
      <c r="S200" s="224"/>
      <c r="T200" s="225"/>
      <c r="AT200" s="226" t="s">
        <v>179</v>
      </c>
      <c r="AU200" s="226" t="s">
        <v>86</v>
      </c>
      <c r="AV200" s="12" t="s">
        <v>24</v>
      </c>
      <c r="AW200" s="12" t="s">
        <v>41</v>
      </c>
      <c r="AX200" s="12" t="s">
        <v>77</v>
      </c>
      <c r="AY200" s="226" t="s">
        <v>168</v>
      </c>
    </row>
    <row r="201" spans="2:51" s="13" customFormat="1" ht="13.5">
      <c r="B201" s="227"/>
      <c r="C201" s="228"/>
      <c r="D201" s="203" t="s">
        <v>179</v>
      </c>
      <c r="E201" s="229" t="s">
        <v>22</v>
      </c>
      <c r="F201" s="230" t="s">
        <v>182</v>
      </c>
      <c r="G201" s="228"/>
      <c r="H201" s="231">
        <v>118.2</v>
      </c>
      <c r="I201" s="232"/>
      <c r="J201" s="228"/>
      <c r="K201" s="228"/>
      <c r="L201" s="233"/>
      <c r="M201" s="234"/>
      <c r="N201" s="235"/>
      <c r="O201" s="235"/>
      <c r="P201" s="235"/>
      <c r="Q201" s="235"/>
      <c r="R201" s="235"/>
      <c r="S201" s="235"/>
      <c r="T201" s="236"/>
      <c r="AT201" s="237" t="s">
        <v>179</v>
      </c>
      <c r="AU201" s="237" t="s">
        <v>86</v>
      </c>
      <c r="AV201" s="13" t="s">
        <v>175</v>
      </c>
      <c r="AW201" s="13" t="s">
        <v>41</v>
      </c>
      <c r="AX201" s="13" t="s">
        <v>24</v>
      </c>
      <c r="AY201" s="237" t="s">
        <v>168</v>
      </c>
    </row>
    <row r="202" spans="2:65" s="1" customFormat="1" ht="16.5" customHeight="1">
      <c r="B202" s="40"/>
      <c r="C202" s="191" t="s">
        <v>347</v>
      </c>
      <c r="D202" s="191" t="s">
        <v>170</v>
      </c>
      <c r="E202" s="192" t="s">
        <v>368</v>
      </c>
      <c r="F202" s="193" t="s">
        <v>651</v>
      </c>
      <c r="G202" s="194" t="s">
        <v>173</v>
      </c>
      <c r="H202" s="195">
        <v>2625</v>
      </c>
      <c r="I202" s="196"/>
      <c r="J202" s="197">
        <f>ROUND(I202*H202,2)</f>
        <v>0</v>
      </c>
      <c r="K202" s="193" t="s">
        <v>22</v>
      </c>
      <c r="L202" s="60"/>
      <c r="M202" s="198" t="s">
        <v>22</v>
      </c>
      <c r="N202" s="199" t="s">
        <v>48</v>
      </c>
      <c r="O202" s="41"/>
      <c r="P202" s="200">
        <f>O202*H202</f>
        <v>0</v>
      </c>
      <c r="Q202" s="200">
        <v>0.00561</v>
      </c>
      <c r="R202" s="200">
        <f>Q202*H202</f>
        <v>14.72625</v>
      </c>
      <c r="S202" s="200">
        <v>0</v>
      </c>
      <c r="T202" s="201">
        <f>S202*H202</f>
        <v>0</v>
      </c>
      <c r="AR202" s="23" t="s">
        <v>175</v>
      </c>
      <c r="AT202" s="23" t="s">
        <v>170</v>
      </c>
      <c r="AU202" s="23" t="s">
        <v>86</v>
      </c>
      <c r="AY202" s="23" t="s">
        <v>168</v>
      </c>
      <c r="BE202" s="202">
        <f>IF(N202="základní",J202,0)</f>
        <v>0</v>
      </c>
      <c r="BF202" s="202">
        <f>IF(N202="snížená",J202,0)</f>
        <v>0</v>
      </c>
      <c r="BG202" s="202">
        <f>IF(N202="zákl. přenesená",J202,0)</f>
        <v>0</v>
      </c>
      <c r="BH202" s="202">
        <f>IF(N202="sníž. přenesená",J202,0)</f>
        <v>0</v>
      </c>
      <c r="BI202" s="202">
        <f>IF(N202="nulová",J202,0)</f>
        <v>0</v>
      </c>
      <c r="BJ202" s="23" t="s">
        <v>24</v>
      </c>
      <c r="BK202" s="202">
        <f>ROUND(I202*H202,2)</f>
        <v>0</v>
      </c>
      <c r="BL202" s="23" t="s">
        <v>175</v>
      </c>
      <c r="BM202" s="23" t="s">
        <v>652</v>
      </c>
    </row>
    <row r="203" spans="2:51" s="11" customFormat="1" ht="13.5">
      <c r="B203" s="206"/>
      <c r="C203" s="207"/>
      <c r="D203" s="203" t="s">
        <v>179</v>
      </c>
      <c r="E203" s="208" t="s">
        <v>22</v>
      </c>
      <c r="F203" s="209" t="s">
        <v>643</v>
      </c>
      <c r="G203" s="207"/>
      <c r="H203" s="210">
        <v>2625</v>
      </c>
      <c r="I203" s="211"/>
      <c r="J203" s="207"/>
      <c r="K203" s="207"/>
      <c r="L203" s="212"/>
      <c r="M203" s="213"/>
      <c r="N203" s="214"/>
      <c r="O203" s="214"/>
      <c r="P203" s="214"/>
      <c r="Q203" s="214"/>
      <c r="R203" s="214"/>
      <c r="S203" s="214"/>
      <c r="T203" s="215"/>
      <c r="AT203" s="216" t="s">
        <v>179</v>
      </c>
      <c r="AU203" s="216" t="s">
        <v>86</v>
      </c>
      <c r="AV203" s="11" t="s">
        <v>86</v>
      </c>
      <c r="AW203" s="11" t="s">
        <v>41</v>
      </c>
      <c r="AX203" s="11" t="s">
        <v>77</v>
      </c>
      <c r="AY203" s="216" t="s">
        <v>168</v>
      </c>
    </row>
    <row r="204" spans="2:51" s="12" customFormat="1" ht="13.5">
      <c r="B204" s="217"/>
      <c r="C204" s="218"/>
      <c r="D204" s="203" t="s">
        <v>179</v>
      </c>
      <c r="E204" s="219" t="s">
        <v>22</v>
      </c>
      <c r="F204" s="220" t="s">
        <v>653</v>
      </c>
      <c r="G204" s="218"/>
      <c r="H204" s="219" t="s">
        <v>22</v>
      </c>
      <c r="I204" s="221"/>
      <c r="J204" s="218"/>
      <c r="K204" s="218"/>
      <c r="L204" s="222"/>
      <c r="M204" s="223"/>
      <c r="N204" s="224"/>
      <c r="O204" s="224"/>
      <c r="P204" s="224"/>
      <c r="Q204" s="224"/>
      <c r="R204" s="224"/>
      <c r="S204" s="224"/>
      <c r="T204" s="225"/>
      <c r="AT204" s="226" t="s">
        <v>179</v>
      </c>
      <c r="AU204" s="226" t="s">
        <v>86</v>
      </c>
      <c r="AV204" s="12" t="s">
        <v>24</v>
      </c>
      <c r="AW204" s="12" t="s">
        <v>41</v>
      </c>
      <c r="AX204" s="12" t="s">
        <v>77</v>
      </c>
      <c r="AY204" s="226" t="s">
        <v>168</v>
      </c>
    </row>
    <row r="205" spans="2:51" s="13" customFormat="1" ht="13.5">
      <c r="B205" s="227"/>
      <c r="C205" s="228"/>
      <c r="D205" s="203" t="s">
        <v>179</v>
      </c>
      <c r="E205" s="229" t="s">
        <v>22</v>
      </c>
      <c r="F205" s="230" t="s">
        <v>182</v>
      </c>
      <c r="G205" s="228"/>
      <c r="H205" s="231">
        <v>2625</v>
      </c>
      <c r="I205" s="232"/>
      <c r="J205" s="228"/>
      <c r="K205" s="228"/>
      <c r="L205" s="233"/>
      <c r="M205" s="234"/>
      <c r="N205" s="235"/>
      <c r="O205" s="235"/>
      <c r="P205" s="235"/>
      <c r="Q205" s="235"/>
      <c r="R205" s="235"/>
      <c r="S205" s="235"/>
      <c r="T205" s="236"/>
      <c r="AT205" s="237" t="s">
        <v>179</v>
      </c>
      <c r="AU205" s="237" t="s">
        <v>86</v>
      </c>
      <c r="AV205" s="13" t="s">
        <v>175</v>
      </c>
      <c r="AW205" s="13" t="s">
        <v>41</v>
      </c>
      <c r="AX205" s="13" t="s">
        <v>24</v>
      </c>
      <c r="AY205" s="237" t="s">
        <v>168</v>
      </c>
    </row>
    <row r="206" spans="2:65" s="1" customFormat="1" ht="16.5" customHeight="1">
      <c r="B206" s="40"/>
      <c r="C206" s="191" t="s">
        <v>352</v>
      </c>
      <c r="D206" s="191" t="s">
        <v>170</v>
      </c>
      <c r="E206" s="192" t="s">
        <v>373</v>
      </c>
      <c r="F206" s="193" t="s">
        <v>654</v>
      </c>
      <c r="G206" s="194" t="s">
        <v>173</v>
      </c>
      <c r="H206" s="195">
        <v>2625</v>
      </c>
      <c r="I206" s="196"/>
      <c r="J206" s="197">
        <f>ROUND(I206*H206,2)</f>
        <v>0</v>
      </c>
      <c r="K206" s="193" t="s">
        <v>22</v>
      </c>
      <c r="L206" s="60"/>
      <c r="M206" s="198" t="s">
        <v>22</v>
      </c>
      <c r="N206" s="199" t="s">
        <v>48</v>
      </c>
      <c r="O206" s="41"/>
      <c r="P206" s="200">
        <f>O206*H206</f>
        <v>0</v>
      </c>
      <c r="Q206" s="200">
        <v>0.00561</v>
      </c>
      <c r="R206" s="200">
        <f>Q206*H206</f>
        <v>14.72625</v>
      </c>
      <c r="S206" s="200">
        <v>0</v>
      </c>
      <c r="T206" s="201">
        <f>S206*H206</f>
        <v>0</v>
      </c>
      <c r="AR206" s="23" t="s">
        <v>175</v>
      </c>
      <c r="AT206" s="23" t="s">
        <v>170</v>
      </c>
      <c r="AU206" s="23" t="s">
        <v>86</v>
      </c>
      <c r="AY206" s="23" t="s">
        <v>168</v>
      </c>
      <c r="BE206" s="202">
        <f>IF(N206="základní",J206,0)</f>
        <v>0</v>
      </c>
      <c r="BF206" s="202">
        <f>IF(N206="snížená",J206,0)</f>
        <v>0</v>
      </c>
      <c r="BG206" s="202">
        <f>IF(N206="zákl. přenesená",J206,0)</f>
        <v>0</v>
      </c>
      <c r="BH206" s="202">
        <f>IF(N206="sníž. přenesená",J206,0)</f>
        <v>0</v>
      </c>
      <c r="BI206" s="202">
        <f>IF(N206="nulová",J206,0)</f>
        <v>0</v>
      </c>
      <c r="BJ206" s="23" t="s">
        <v>24</v>
      </c>
      <c r="BK206" s="202">
        <f>ROUND(I206*H206,2)</f>
        <v>0</v>
      </c>
      <c r="BL206" s="23" t="s">
        <v>175</v>
      </c>
      <c r="BM206" s="23" t="s">
        <v>655</v>
      </c>
    </row>
    <row r="207" spans="2:51" s="11" customFormat="1" ht="13.5">
      <c r="B207" s="206"/>
      <c r="C207" s="207"/>
      <c r="D207" s="203" t="s">
        <v>179</v>
      </c>
      <c r="E207" s="208" t="s">
        <v>22</v>
      </c>
      <c r="F207" s="209" t="s">
        <v>643</v>
      </c>
      <c r="G207" s="207"/>
      <c r="H207" s="210">
        <v>2625</v>
      </c>
      <c r="I207" s="211"/>
      <c r="J207" s="207"/>
      <c r="K207" s="207"/>
      <c r="L207" s="212"/>
      <c r="M207" s="213"/>
      <c r="N207" s="214"/>
      <c r="O207" s="214"/>
      <c r="P207" s="214"/>
      <c r="Q207" s="214"/>
      <c r="R207" s="214"/>
      <c r="S207" s="214"/>
      <c r="T207" s="215"/>
      <c r="AT207" s="216" t="s">
        <v>179</v>
      </c>
      <c r="AU207" s="216" t="s">
        <v>86</v>
      </c>
      <c r="AV207" s="11" t="s">
        <v>86</v>
      </c>
      <c r="AW207" s="11" t="s">
        <v>41</v>
      </c>
      <c r="AX207" s="11" t="s">
        <v>77</v>
      </c>
      <c r="AY207" s="216" t="s">
        <v>168</v>
      </c>
    </row>
    <row r="208" spans="2:51" s="12" customFormat="1" ht="13.5">
      <c r="B208" s="217"/>
      <c r="C208" s="218"/>
      <c r="D208" s="203" t="s">
        <v>179</v>
      </c>
      <c r="E208" s="219" t="s">
        <v>22</v>
      </c>
      <c r="F208" s="220" t="s">
        <v>371</v>
      </c>
      <c r="G208" s="218"/>
      <c r="H208" s="219" t="s">
        <v>22</v>
      </c>
      <c r="I208" s="221"/>
      <c r="J208" s="218"/>
      <c r="K208" s="218"/>
      <c r="L208" s="222"/>
      <c r="M208" s="223"/>
      <c r="N208" s="224"/>
      <c r="O208" s="224"/>
      <c r="P208" s="224"/>
      <c r="Q208" s="224"/>
      <c r="R208" s="224"/>
      <c r="S208" s="224"/>
      <c r="T208" s="225"/>
      <c r="AT208" s="226" t="s">
        <v>179</v>
      </c>
      <c r="AU208" s="226" t="s">
        <v>86</v>
      </c>
      <c r="AV208" s="12" t="s">
        <v>24</v>
      </c>
      <c r="AW208" s="12" t="s">
        <v>41</v>
      </c>
      <c r="AX208" s="12" t="s">
        <v>77</v>
      </c>
      <c r="AY208" s="226" t="s">
        <v>168</v>
      </c>
    </row>
    <row r="209" spans="2:51" s="13" customFormat="1" ht="13.5">
      <c r="B209" s="227"/>
      <c r="C209" s="228"/>
      <c r="D209" s="203" t="s">
        <v>179</v>
      </c>
      <c r="E209" s="229" t="s">
        <v>22</v>
      </c>
      <c r="F209" s="230" t="s">
        <v>182</v>
      </c>
      <c r="G209" s="228"/>
      <c r="H209" s="231">
        <v>2625</v>
      </c>
      <c r="I209" s="232"/>
      <c r="J209" s="228"/>
      <c r="K209" s="228"/>
      <c r="L209" s="233"/>
      <c r="M209" s="234"/>
      <c r="N209" s="235"/>
      <c r="O209" s="235"/>
      <c r="P209" s="235"/>
      <c r="Q209" s="235"/>
      <c r="R209" s="235"/>
      <c r="S209" s="235"/>
      <c r="T209" s="236"/>
      <c r="AT209" s="237" t="s">
        <v>179</v>
      </c>
      <c r="AU209" s="237" t="s">
        <v>86</v>
      </c>
      <c r="AV209" s="13" t="s">
        <v>175</v>
      </c>
      <c r="AW209" s="13" t="s">
        <v>41</v>
      </c>
      <c r="AX209" s="13" t="s">
        <v>24</v>
      </c>
      <c r="AY209" s="237" t="s">
        <v>168</v>
      </c>
    </row>
    <row r="210" spans="2:65" s="1" customFormat="1" ht="16.5" customHeight="1">
      <c r="B210" s="40"/>
      <c r="C210" s="191" t="s">
        <v>358</v>
      </c>
      <c r="D210" s="191" t="s">
        <v>170</v>
      </c>
      <c r="E210" s="192" t="s">
        <v>373</v>
      </c>
      <c r="F210" s="193" t="s">
        <v>654</v>
      </c>
      <c r="G210" s="194" t="s">
        <v>173</v>
      </c>
      <c r="H210" s="195">
        <v>285</v>
      </c>
      <c r="I210" s="196"/>
      <c r="J210" s="197">
        <f>ROUND(I210*H210,2)</f>
        <v>0</v>
      </c>
      <c r="K210" s="193" t="s">
        <v>22</v>
      </c>
      <c r="L210" s="60"/>
      <c r="M210" s="198" t="s">
        <v>22</v>
      </c>
      <c r="N210" s="199" t="s">
        <v>48</v>
      </c>
      <c r="O210" s="41"/>
      <c r="P210" s="200">
        <f>O210*H210</f>
        <v>0</v>
      </c>
      <c r="Q210" s="200">
        <v>0.00561</v>
      </c>
      <c r="R210" s="200">
        <f>Q210*H210</f>
        <v>1.59885</v>
      </c>
      <c r="S210" s="200">
        <v>0</v>
      </c>
      <c r="T210" s="201">
        <f>S210*H210</f>
        <v>0</v>
      </c>
      <c r="AR210" s="23" t="s">
        <v>175</v>
      </c>
      <c r="AT210" s="23" t="s">
        <v>170</v>
      </c>
      <c r="AU210" s="23" t="s">
        <v>86</v>
      </c>
      <c r="AY210" s="23" t="s">
        <v>168</v>
      </c>
      <c r="BE210" s="202">
        <f>IF(N210="základní",J210,0)</f>
        <v>0</v>
      </c>
      <c r="BF210" s="202">
        <f>IF(N210="snížená",J210,0)</f>
        <v>0</v>
      </c>
      <c r="BG210" s="202">
        <f>IF(N210="zákl. přenesená",J210,0)</f>
        <v>0</v>
      </c>
      <c r="BH210" s="202">
        <f>IF(N210="sníž. přenesená",J210,0)</f>
        <v>0</v>
      </c>
      <c r="BI210" s="202">
        <f>IF(N210="nulová",J210,0)</f>
        <v>0</v>
      </c>
      <c r="BJ210" s="23" t="s">
        <v>24</v>
      </c>
      <c r="BK210" s="202">
        <f>ROUND(I210*H210,2)</f>
        <v>0</v>
      </c>
      <c r="BL210" s="23" t="s">
        <v>175</v>
      </c>
      <c r="BM210" s="23" t="s">
        <v>656</v>
      </c>
    </row>
    <row r="211" spans="2:51" s="11" customFormat="1" ht="13.5">
      <c r="B211" s="206"/>
      <c r="C211" s="207"/>
      <c r="D211" s="203" t="s">
        <v>179</v>
      </c>
      <c r="E211" s="208" t="s">
        <v>22</v>
      </c>
      <c r="F211" s="209" t="s">
        <v>657</v>
      </c>
      <c r="G211" s="207"/>
      <c r="H211" s="210">
        <v>285</v>
      </c>
      <c r="I211" s="211"/>
      <c r="J211" s="207"/>
      <c r="K211" s="207"/>
      <c r="L211" s="212"/>
      <c r="M211" s="213"/>
      <c r="N211" s="214"/>
      <c r="O211" s="214"/>
      <c r="P211" s="214"/>
      <c r="Q211" s="214"/>
      <c r="R211" s="214"/>
      <c r="S211" s="214"/>
      <c r="T211" s="215"/>
      <c r="AT211" s="216" t="s">
        <v>179</v>
      </c>
      <c r="AU211" s="216" t="s">
        <v>86</v>
      </c>
      <c r="AV211" s="11" t="s">
        <v>86</v>
      </c>
      <c r="AW211" s="11" t="s">
        <v>41</v>
      </c>
      <c r="AX211" s="11" t="s">
        <v>77</v>
      </c>
      <c r="AY211" s="216" t="s">
        <v>168</v>
      </c>
    </row>
    <row r="212" spans="2:51" s="12" customFormat="1" ht="13.5">
      <c r="B212" s="217"/>
      <c r="C212" s="218"/>
      <c r="D212" s="203" t="s">
        <v>179</v>
      </c>
      <c r="E212" s="219" t="s">
        <v>22</v>
      </c>
      <c r="F212" s="220" t="s">
        <v>377</v>
      </c>
      <c r="G212" s="218"/>
      <c r="H212" s="219" t="s">
        <v>22</v>
      </c>
      <c r="I212" s="221"/>
      <c r="J212" s="218"/>
      <c r="K212" s="218"/>
      <c r="L212" s="222"/>
      <c r="M212" s="223"/>
      <c r="N212" s="224"/>
      <c r="O212" s="224"/>
      <c r="P212" s="224"/>
      <c r="Q212" s="224"/>
      <c r="R212" s="224"/>
      <c r="S212" s="224"/>
      <c r="T212" s="225"/>
      <c r="AT212" s="226" t="s">
        <v>179</v>
      </c>
      <c r="AU212" s="226" t="s">
        <v>86</v>
      </c>
      <c r="AV212" s="12" t="s">
        <v>24</v>
      </c>
      <c r="AW212" s="12" t="s">
        <v>41</v>
      </c>
      <c r="AX212" s="12" t="s">
        <v>77</v>
      </c>
      <c r="AY212" s="226" t="s">
        <v>168</v>
      </c>
    </row>
    <row r="213" spans="2:51" s="13" customFormat="1" ht="13.5">
      <c r="B213" s="227"/>
      <c r="C213" s="228"/>
      <c r="D213" s="203" t="s">
        <v>179</v>
      </c>
      <c r="E213" s="229" t="s">
        <v>22</v>
      </c>
      <c r="F213" s="230" t="s">
        <v>182</v>
      </c>
      <c r="G213" s="228"/>
      <c r="H213" s="231">
        <v>285</v>
      </c>
      <c r="I213" s="232"/>
      <c r="J213" s="228"/>
      <c r="K213" s="228"/>
      <c r="L213" s="233"/>
      <c r="M213" s="234"/>
      <c r="N213" s="235"/>
      <c r="O213" s="235"/>
      <c r="P213" s="235"/>
      <c r="Q213" s="235"/>
      <c r="R213" s="235"/>
      <c r="S213" s="235"/>
      <c r="T213" s="236"/>
      <c r="AT213" s="237" t="s">
        <v>179</v>
      </c>
      <c r="AU213" s="237" t="s">
        <v>86</v>
      </c>
      <c r="AV213" s="13" t="s">
        <v>175</v>
      </c>
      <c r="AW213" s="13" t="s">
        <v>41</v>
      </c>
      <c r="AX213" s="13" t="s">
        <v>24</v>
      </c>
      <c r="AY213" s="237" t="s">
        <v>168</v>
      </c>
    </row>
    <row r="214" spans="2:65" s="1" customFormat="1" ht="25.5" customHeight="1">
      <c r="B214" s="40"/>
      <c r="C214" s="191" t="s">
        <v>315</v>
      </c>
      <c r="D214" s="191" t="s">
        <v>170</v>
      </c>
      <c r="E214" s="192" t="s">
        <v>381</v>
      </c>
      <c r="F214" s="193" t="s">
        <v>658</v>
      </c>
      <c r="G214" s="194" t="s">
        <v>173</v>
      </c>
      <c r="H214" s="195">
        <v>285</v>
      </c>
      <c r="I214" s="196"/>
      <c r="J214" s="197">
        <f>ROUND(I214*H214,2)</f>
        <v>0</v>
      </c>
      <c r="K214" s="193" t="s">
        <v>174</v>
      </c>
      <c r="L214" s="60"/>
      <c r="M214" s="198" t="s">
        <v>22</v>
      </c>
      <c r="N214" s="199" t="s">
        <v>48</v>
      </c>
      <c r="O214" s="41"/>
      <c r="P214" s="200">
        <f>O214*H214</f>
        <v>0</v>
      </c>
      <c r="Q214" s="200">
        <v>0</v>
      </c>
      <c r="R214" s="200">
        <f>Q214*H214</f>
        <v>0</v>
      </c>
      <c r="S214" s="200">
        <v>0</v>
      </c>
      <c r="T214" s="201">
        <f>S214*H214</f>
        <v>0</v>
      </c>
      <c r="AR214" s="23" t="s">
        <v>175</v>
      </c>
      <c r="AT214" s="23" t="s">
        <v>170</v>
      </c>
      <c r="AU214" s="23" t="s">
        <v>86</v>
      </c>
      <c r="AY214" s="23" t="s">
        <v>168</v>
      </c>
      <c r="BE214" s="202">
        <f>IF(N214="základní",J214,0)</f>
        <v>0</v>
      </c>
      <c r="BF214" s="202">
        <f>IF(N214="snížená",J214,0)</f>
        <v>0</v>
      </c>
      <c r="BG214" s="202">
        <f>IF(N214="zákl. přenesená",J214,0)</f>
        <v>0</v>
      </c>
      <c r="BH214" s="202">
        <f>IF(N214="sníž. přenesená",J214,0)</f>
        <v>0</v>
      </c>
      <c r="BI214" s="202">
        <f>IF(N214="nulová",J214,0)</f>
        <v>0</v>
      </c>
      <c r="BJ214" s="23" t="s">
        <v>24</v>
      </c>
      <c r="BK214" s="202">
        <f>ROUND(I214*H214,2)</f>
        <v>0</v>
      </c>
      <c r="BL214" s="23" t="s">
        <v>175</v>
      </c>
      <c r="BM214" s="23" t="s">
        <v>659</v>
      </c>
    </row>
    <row r="215" spans="2:51" s="11" customFormat="1" ht="13.5">
      <c r="B215" s="206"/>
      <c r="C215" s="207"/>
      <c r="D215" s="203" t="s">
        <v>179</v>
      </c>
      <c r="E215" s="208" t="s">
        <v>22</v>
      </c>
      <c r="F215" s="209" t="s">
        <v>657</v>
      </c>
      <c r="G215" s="207"/>
      <c r="H215" s="210">
        <v>285</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51" s="12" customFormat="1" ht="13.5">
      <c r="B216" s="217"/>
      <c r="C216" s="218"/>
      <c r="D216" s="203" t="s">
        <v>179</v>
      </c>
      <c r="E216" s="219" t="s">
        <v>22</v>
      </c>
      <c r="F216" s="220" t="s">
        <v>660</v>
      </c>
      <c r="G216" s="218"/>
      <c r="H216" s="219" t="s">
        <v>22</v>
      </c>
      <c r="I216" s="221"/>
      <c r="J216" s="218"/>
      <c r="K216" s="218"/>
      <c r="L216" s="222"/>
      <c r="M216" s="223"/>
      <c r="N216" s="224"/>
      <c r="O216" s="224"/>
      <c r="P216" s="224"/>
      <c r="Q216" s="224"/>
      <c r="R216" s="224"/>
      <c r="S216" s="224"/>
      <c r="T216" s="225"/>
      <c r="AT216" s="226" t="s">
        <v>179</v>
      </c>
      <c r="AU216" s="226" t="s">
        <v>86</v>
      </c>
      <c r="AV216" s="12" t="s">
        <v>24</v>
      </c>
      <c r="AW216" s="12" t="s">
        <v>41</v>
      </c>
      <c r="AX216" s="12" t="s">
        <v>77</v>
      </c>
      <c r="AY216" s="226" t="s">
        <v>168</v>
      </c>
    </row>
    <row r="217" spans="2:51" s="13" customFormat="1" ht="13.5">
      <c r="B217" s="227"/>
      <c r="C217" s="228"/>
      <c r="D217" s="203" t="s">
        <v>179</v>
      </c>
      <c r="E217" s="229" t="s">
        <v>22</v>
      </c>
      <c r="F217" s="230" t="s">
        <v>182</v>
      </c>
      <c r="G217" s="228"/>
      <c r="H217" s="231">
        <v>285</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25.5" customHeight="1">
      <c r="B218" s="40"/>
      <c r="C218" s="191" t="s">
        <v>367</v>
      </c>
      <c r="D218" s="191" t="s">
        <v>170</v>
      </c>
      <c r="E218" s="192" t="s">
        <v>381</v>
      </c>
      <c r="F218" s="193" t="s">
        <v>658</v>
      </c>
      <c r="G218" s="194" t="s">
        <v>173</v>
      </c>
      <c r="H218" s="195">
        <v>2625</v>
      </c>
      <c r="I218" s="196"/>
      <c r="J218" s="197">
        <f>ROUND(I218*H218,2)</f>
        <v>0</v>
      </c>
      <c r="K218" s="193" t="s">
        <v>174</v>
      </c>
      <c r="L218" s="60"/>
      <c r="M218" s="198" t="s">
        <v>22</v>
      </c>
      <c r="N218" s="199" t="s">
        <v>48</v>
      </c>
      <c r="O218" s="41"/>
      <c r="P218" s="200">
        <f>O218*H218</f>
        <v>0</v>
      </c>
      <c r="Q218" s="200">
        <v>0</v>
      </c>
      <c r="R218" s="200">
        <f>Q218*H218</f>
        <v>0</v>
      </c>
      <c r="S218" s="200">
        <v>0</v>
      </c>
      <c r="T218" s="201">
        <f>S218*H218</f>
        <v>0</v>
      </c>
      <c r="AR218" s="23" t="s">
        <v>175</v>
      </c>
      <c r="AT218" s="23" t="s">
        <v>170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661</v>
      </c>
    </row>
    <row r="219" spans="2:51" s="11" customFormat="1" ht="13.5">
      <c r="B219" s="206"/>
      <c r="C219" s="207"/>
      <c r="D219" s="203" t="s">
        <v>179</v>
      </c>
      <c r="E219" s="208" t="s">
        <v>22</v>
      </c>
      <c r="F219" s="209" t="s">
        <v>643</v>
      </c>
      <c r="G219" s="207"/>
      <c r="H219" s="210">
        <v>2625</v>
      </c>
      <c r="I219" s="211"/>
      <c r="J219" s="207"/>
      <c r="K219" s="207"/>
      <c r="L219" s="212"/>
      <c r="M219" s="213"/>
      <c r="N219" s="214"/>
      <c r="O219" s="214"/>
      <c r="P219" s="214"/>
      <c r="Q219" s="214"/>
      <c r="R219" s="214"/>
      <c r="S219" s="214"/>
      <c r="T219" s="215"/>
      <c r="AT219" s="216" t="s">
        <v>179</v>
      </c>
      <c r="AU219" s="216" t="s">
        <v>86</v>
      </c>
      <c r="AV219" s="11" t="s">
        <v>86</v>
      </c>
      <c r="AW219" s="11" t="s">
        <v>41</v>
      </c>
      <c r="AX219" s="11" t="s">
        <v>77</v>
      </c>
      <c r="AY219" s="216" t="s">
        <v>168</v>
      </c>
    </row>
    <row r="220" spans="2:51" s="12" customFormat="1" ht="13.5">
      <c r="B220" s="217"/>
      <c r="C220" s="218"/>
      <c r="D220" s="203" t="s">
        <v>179</v>
      </c>
      <c r="E220" s="219" t="s">
        <v>22</v>
      </c>
      <c r="F220" s="220" t="s">
        <v>662</v>
      </c>
      <c r="G220" s="218"/>
      <c r="H220" s="219" t="s">
        <v>22</v>
      </c>
      <c r="I220" s="221"/>
      <c r="J220" s="218"/>
      <c r="K220" s="218"/>
      <c r="L220" s="222"/>
      <c r="M220" s="223"/>
      <c r="N220" s="224"/>
      <c r="O220" s="224"/>
      <c r="P220" s="224"/>
      <c r="Q220" s="224"/>
      <c r="R220" s="224"/>
      <c r="S220" s="224"/>
      <c r="T220" s="225"/>
      <c r="AT220" s="226" t="s">
        <v>179</v>
      </c>
      <c r="AU220" s="226" t="s">
        <v>86</v>
      </c>
      <c r="AV220" s="12" t="s">
        <v>24</v>
      </c>
      <c r="AW220" s="12" t="s">
        <v>41</v>
      </c>
      <c r="AX220" s="12" t="s">
        <v>77</v>
      </c>
      <c r="AY220" s="226" t="s">
        <v>168</v>
      </c>
    </row>
    <row r="221" spans="2:51" s="13" customFormat="1" ht="13.5">
      <c r="B221" s="227"/>
      <c r="C221" s="228"/>
      <c r="D221" s="203" t="s">
        <v>179</v>
      </c>
      <c r="E221" s="229" t="s">
        <v>22</v>
      </c>
      <c r="F221" s="230" t="s">
        <v>182</v>
      </c>
      <c r="G221" s="228"/>
      <c r="H221" s="231">
        <v>2625</v>
      </c>
      <c r="I221" s="232"/>
      <c r="J221" s="228"/>
      <c r="K221" s="228"/>
      <c r="L221" s="233"/>
      <c r="M221" s="234"/>
      <c r="N221" s="235"/>
      <c r="O221" s="235"/>
      <c r="P221" s="235"/>
      <c r="Q221" s="235"/>
      <c r="R221" s="235"/>
      <c r="S221" s="235"/>
      <c r="T221" s="236"/>
      <c r="AT221" s="237" t="s">
        <v>179</v>
      </c>
      <c r="AU221" s="237" t="s">
        <v>86</v>
      </c>
      <c r="AV221" s="13" t="s">
        <v>175</v>
      </c>
      <c r="AW221" s="13" t="s">
        <v>41</v>
      </c>
      <c r="AX221" s="13" t="s">
        <v>24</v>
      </c>
      <c r="AY221" s="237" t="s">
        <v>168</v>
      </c>
    </row>
    <row r="222" spans="2:63" s="10" customFormat="1" ht="29.85" customHeight="1">
      <c r="B222" s="175"/>
      <c r="C222" s="176"/>
      <c r="D222" s="177" t="s">
        <v>76</v>
      </c>
      <c r="E222" s="189" t="s">
        <v>214</v>
      </c>
      <c r="F222" s="189" t="s">
        <v>387</v>
      </c>
      <c r="G222" s="176"/>
      <c r="H222" s="176"/>
      <c r="I222" s="179"/>
      <c r="J222" s="190">
        <f>BK222</f>
        <v>0</v>
      </c>
      <c r="K222" s="176"/>
      <c r="L222" s="181"/>
      <c r="M222" s="182"/>
      <c r="N222" s="183"/>
      <c r="O222" s="183"/>
      <c r="P222" s="184">
        <f>SUM(P223:P238)</f>
        <v>0</v>
      </c>
      <c r="Q222" s="183"/>
      <c r="R222" s="184">
        <f>SUM(R223:R238)</f>
        <v>6.900505000000001</v>
      </c>
      <c r="S222" s="183"/>
      <c r="T222" s="185">
        <f>SUM(T223:T238)</f>
        <v>0</v>
      </c>
      <c r="AR222" s="186" t="s">
        <v>24</v>
      </c>
      <c r="AT222" s="187" t="s">
        <v>76</v>
      </c>
      <c r="AU222" s="187" t="s">
        <v>24</v>
      </c>
      <c r="AY222" s="186" t="s">
        <v>168</v>
      </c>
      <c r="BK222" s="188">
        <f>SUM(BK223:BK238)</f>
        <v>0</v>
      </c>
    </row>
    <row r="223" spans="2:65" s="1" customFormat="1" ht="25.5" customHeight="1">
      <c r="B223" s="40"/>
      <c r="C223" s="191" t="s">
        <v>372</v>
      </c>
      <c r="D223" s="191" t="s">
        <v>170</v>
      </c>
      <c r="E223" s="192" t="s">
        <v>389</v>
      </c>
      <c r="F223" s="193" t="s">
        <v>663</v>
      </c>
      <c r="G223" s="194" t="s">
        <v>294</v>
      </c>
      <c r="H223" s="195">
        <v>47.85</v>
      </c>
      <c r="I223" s="196"/>
      <c r="J223" s="197">
        <f>ROUND(I223*H223,2)</f>
        <v>0</v>
      </c>
      <c r="K223" s="193" t="s">
        <v>174</v>
      </c>
      <c r="L223" s="60"/>
      <c r="M223" s="198" t="s">
        <v>22</v>
      </c>
      <c r="N223" s="199" t="s">
        <v>48</v>
      </c>
      <c r="O223" s="41"/>
      <c r="P223" s="200">
        <f>O223*H223</f>
        <v>0</v>
      </c>
      <c r="Q223" s="200">
        <v>0.0033</v>
      </c>
      <c r="R223" s="200">
        <f>Q223*H223</f>
        <v>0.15790500000000002</v>
      </c>
      <c r="S223" s="200">
        <v>0</v>
      </c>
      <c r="T223" s="201">
        <f>S223*H223</f>
        <v>0</v>
      </c>
      <c r="AR223" s="23" t="s">
        <v>175</v>
      </c>
      <c r="AT223" s="23" t="s">
        <v>170</v>
      </c>
      <c r="AU223" s="23" t="s">
        <v>86</v>
      </c>
      <c r="AY223" s="23" t="s">
        <v>168</v>
      </c>
      <c r="BE223" s="202">
        <f>IF(N223="základní",J223,0)</f>
        <v>0</v>
      </c>
      <c r="BF223" s="202">
        <f>IF(N223="snížená",J223,0)</f>
        <v>0</v>
      </c>
      <c r="BG223" s="202">
        <f>IF(N223="zákl. přenesená",J223,0)</f>
        <v>0</v>
      </c>
      <c r="BH223" s="202">
        <f>IF(N223="sníž. přenesená",J223,0)</f>
        <v>0</v>
      </c>
      <c r="BI223" s="202">
        <f>IF(N223="nulová",J223,0)</f>
        <v>0</v>
      </c>
      <c r="BJ223" s="23" t="s">
        <v>24</v>
      </c>
      <c r="BK223" s="202">
        <f>ROUND(I223*H223,2)</f>
        <v>0</v>
      </c>
      <c r="BL223" s="23" t="s">
        <v>175</v>
      </c>
      <c r="BM223" s="23" t="s">
        <v>664</v>
      </c>
    </row>
    <row r="224" spans="2:51" s="11" customFormat="1" ht="13.5">
      <c r="B224" s="206"/>
      <c r="C224" s="207"/>
      <c r="D224" s="203" t="s">
        <v>179</v>
      </c>
      <c r="E224" s="208" t="s">
        <v>22</v>
      </c>
      <c r="F224" s="209" t="s">
        <v>665</v>
      </c>
      <c r="G224" s="207"/>
      <c r="H224" s="210">
        <v>47.85</v>
      </c>
      <c r="I224" s="211"/>
      <c r="J224" s="207"/>
      <c r="K224" s="207"/>
      <c r="L224" s="212"/>
      <c r="M224" s="213"/>
      <c r="N224" s="214"/>
      <c r="O224" s="214"/>
      <c r="P224" s="214"/>
      <c r="Q224" s="214"/>
      <c r="R224" s="214"/>
      <c r="S224" s="214"/>
      <c r="T224" s="215"/>
      <c r="AT224" s="216" t="s">
        <v>179</v>
      </c>
      <c r="AU224" s="216" t="s">
        <v>86</v>
      </c>
      <c r="AV224" s="11" t="s">
        <v>86</v>
      </c>
      <c r="AW224" s="11" t="s">
        <v>41</v>
      </c>
      <c r="AX224" s="11" t="s">
        <v>77</v>
      </c>
      <c r="AY224" s="216" t="s">
        <v>168</v>
      </c>
    </row>
    <row r="225" spans="2:51" s="12" customFormat="1" ht="13.5">
      <c r="B225" s="217"/>
      <c r="C225" s="218"/>
      <c r="D225" s="203" t="s">
        <v>179</v>
      </c>
      <c r="E225" s="219" t="s">
        <v>22</v>
      </c>
      <c r="F225" s="220" t="s">
        <v>181</v>
      </c>
      <c r="G225" s="218"/>
      <c r="H225" s="219" t="s">
        <v>22</v>
      </c>
      <c r="I225" s="221"/>
      <c r="J225" s="218"/>
      <c r="K225" s="218"/>
      <c r="L225" s="222"/>
      <c r="M225" s="223"/>
      <c r="N225" s="224"/>
      <c r="O225" s="224"/>
      <c r="P225" s="224"/>
      <c r="Q225" s="224"/>
      <c r="R225" s="224"/>
      <c r="S225" s="224"/>
      <c r="T225" s="225"/>
      <c r="AT225" s="226" t="s">
        <v>179</v>
      </c>
      <c r="AU225" s="226" t="s">
        <v>86</v>
      </c>
      <c r="AV225" s="12" t="s">
        <v>24</v>
      </c>
      <c r="AW225" s="12" t="s">
        <v>41</v>
      </c>
      <c r="AX225" s="12" t="s">
        <v>77</v>
      </c>
      <c r="AY225" s="226" t="s">
        <v>168</v>
      </c>
    </row>
    <row r="226" spans="2:51" s="13" customFormat="1" ht="13.5">
      <c r="B226" s="227"/>
      <c r="C226" s="228"/>
      <c r="D226" s="203" t="s">
        <v>179</v>
      </c>
      <c r="E226" s="229" t="s">
        <v>22</v>
      </c>
      <c r="F226" s="230" t="s">
        <v>182</v>
      </c>
      <c r="G226" s="228"/>
      <c r="H226" s="231">
        <v>47.85</v>
      </c>
      <c r="I226" s="232"/>
      <c r="J226" s="228"/>
      <c r="K226" s="228"/>
      <c r="L226" s="233"/>
      <c r="M226" s="234"/>
      <c r="N226" s="235"/>
      <c r="O226" s="235"/>
      <c r="P226" s="235"/>
      <c r="Q226" s="235"/>
      <c r="R226" s="235"/>
      <c r="S226" s="235"/>
      <c r="T226" s="236"/>
      <c r="AT226" s="237" t="s">
        <v>179</v>
      </c>
      <c r="AU226" s="237" t="s">
        <v>86</v>
      </c>
      <c r="AV226" s="13" t="s">
        <v>175</v>
      </c>
      <c r="AW226" s="13" t="s">
        <v>41</v>
      </c>
      <c r="AX226" s="13" t="s">
        <v>24</v>
      </c>
      <c r="AY226" s="237" t="s">
        <v>168</v>
      </c>
    </row>
    <row r="227" spans="2:65" s="1" customFormat="1" ht="16.5" customHeight="1">
      <c r="B227" s="40"/>
      <c r="C227" s="191" t="s">
        <v>378</v>
      </c>
      <c r="D227" s="191" t="s">
        <v>170</v>
      </c>
      <c r="E227" s="192" t="s">
        <v>394</v>
      </c>
      <c r="F227" s="193" t="s">
        <v>395</v>
      </c>
      <c r="G227" s="194" t="s">
        <v>396</v>
      </c>
      <c r="H227" s="195">
        <v>10</v>
      </c>
      <c r="I227" s="196"/>
      <c r="J227" s="197">
        <f>ROUND(I227*H227,2)</f>
        <v>0</v>
      </c>
      <c r="K227" s="193" t="s">
        <v>174</v>
      </c>
      <c r="L227" s="60"/>
      <c r="M227" s="198" t="s">
        <v>22</v>
      </c>
      <c r="N227" s="199" t="s">
        <v>48</v>
      </c>
      <c r="O227" s="41"/>
      <c r="P227" s="200">
        <f>O227*H227</f>
        <v>0</v>
      </c>
      <c r="Q227" s="200">
        <v>0.3409</v>
      </c>
      <c r="R227" s="200">
        <f>Q227*H227</f>
        <v>3.409</v>
      </c>
      <c r="S227" s="200">
        <v>0</v>
      </c>
      <c r="T227" s="201">
        <f>S227*H227</f>
        <v>0</v>
      </c>
      <c r="AR227" s="23" t="s">
        <v>175</v>
      </c>
      <c r="AT227" s="23" t="s">
        <v>170</v>
      </c>
      <c r="AU227" s="23" t="s">
        <v>86</v>
      </c>
      <c r="AY227" s="23" t="s">
        <v>168</v>
      </c>
      <c r="BE227" s="202">
        <f>IF(N227="základní",J227,0)</f>
        <v>0</v>
      </c>
      <c r="BF227" s="202">
        <f>IF(N227="snížená",J227,0)</f>
        <v>0</v>
      </c>
      <c r="BG227" s="202">
        <f>IF(N227="zákl. přenesená",J227,0)</f>
        <v>0</v>
      </c>
      <c r="BH227" s="202">
        <f>IF(N227="sníž. přenesená",J227,0)</f>
        <v>0</v>
      </c>
      <c r="BI227" s="202">
        <f>IF(N227="nulová",J227,0)</f>
        <v>0</v>
      </c>
      <c r="BJ227" s="23" t="s">
        <v>24</v>
      </c>
      <c r="BK227" s="202">
        <f>ROUND(I227*H227,2)</f>
        <v>0</v>
      </c>
      <c r="BL227" s="23" t="s">
        <v>175</v>
      </c>
      <c r="BM227" s="23" t="s">
        <v>666</v>
      </c>
    </row>
    <row r="228" spans="2:51" s="11" customFormat="1" ht="13.5">
      <c r="B228" s="206"/>
      <c r="C228" s="207"/>
      <c r="D228" s="203" t="s">
        <v>179</v>
      </c>
      <c r="E228" s="208" t="s">
        <v>22</v>
      </c>
      <c r="F228" s="209" t="s">
        <v>29</v>
      </c>
      <c r="G228" s="207"/>
      <c r="H228" s="210">
        <v>10</v>
      </c>
      <c r="I228" s="211"/>
      <c r="J228" s="207"/>
      <c r="K228" s="207"/>
      <c r="L228" s="212"/>
      <c r="M228" s="213"/>
      <c r="N228" s="214"/>
      <c r="O228" s="214"/>
      <c r="P228" s="214"/>
      <c r="Q228" s="214"/>
      <c r="R228" s="214"/>
      <c r="S228" s="214"/>
      <c r="T228" s="215"/>
      <c r="AT228" s="216" t="s">
        <v>179</v>
      </c>
      <c r="AU228" s="216" t="s">
        <v>86</v>
      </c>
      <c r="AV228" s="11" t="s">
        <v>86</v>
      </c>
      <c r="AW228" s="11" t="s">
        <v>41</v>
      </c>
      <c r="AX228" s="11" t="s">
        <v>77</v>
      </c>
      <c r="AY228" s="216" t="s">
        <v>168</v>
      </c>
    </row>
    <row r="229" spans="2:51" s="12" customFormat="1" ht="13.5">
      <c r="B229" s="217"/>
      <c r="C229" s="218"/>
      <c r="D229" s="203" t="s">
        <v>179</v>
      </c>
      <c r="E229" s="219" t="s">
        <v>22</v>
      </c>
      <c r="F229" s="220" t="s">
        <v>667</v>
      </c>
      <c r="G229" s="218"/>
      <c r="H229" s="219" t="s">
        <v>22</v>
      </c>
      <c r="I229" s="221"/>
      <c r="J229" s="218"/>
      <c r="K229" s="218"/>
      <c r="L229" s="222"/>
      <c r="M229" s="223"/>
      <c r="N229" s="224"/>
      <c r="O229" s="224"/>
      <c r="P229" s="224"/>
      <c r="Q229" s="224"/>
      <c r="R229" s="224"/>
      <c r="S229" s="224"/>
      <c r="T229" s="225"/>
      <c r="AT229" s="226" t="s">
        <v>179</v>
      </c>
      <c r="AU229" s="226" t="s">
        <v>86</v>
      </c>
      <c r="AV229" s="12" t="s">
        <v>24</v>
      </c>
      <c r="AW229" s="12" t="s">
        <v>41</v>
      </c>
      <c r="AX229" s="12" t="s">
        <v>77</v>
      </c>
      <c r="AY229" s="226" t="s">
        <v>168</v>
      </c>
    </row>
    <row r="230" spans="2:51" s="13" customFormat="1" ht="13.5">
      <c r="B230" s="227"/>
      <c r="C230" s="228"/>
      <c r="D230" s="203" t="s">
        <v>179</v>
      </c>
      <c r="E230" s="229" t="s">
        <v>22</v>
      </c>
      <c r="F230" s="230" t="s">
        <v>182</v>
      </c>
      <c r="G230" s="228"/>
      <c r="H230" s="231">
        <v>10</v>
      </c>
      <c r="I230" s="232"/>
      <c r="J230" s="228"/>
      <c r="K230" s="228"/>
      <c r="L230" s="233"/>
      <c r="M230" s="234"/>
      <c r="N230" s="235"/>
      <c r="O230" s="235"/>
      <c r="P230" s="235"/>
      <c r="Q230" s="235"/>
      <c r="R230" s="235"/>
      <c r="S230" s="235"/>
      <c r="T230" s="236"/>
      <c r="AT230" s="237" t="s">
        <v>179</v>
      </c>
      <c r="AU230" s="237" t="s">
        <v>86</v>
      </c>
      <c r="AV230" s="13" t="s">
        <v>175</v>
      </c>
      <c r="AW230" s="13" t="s">
        <v>41</v>
      </c>
      <c r="AX230" s="13" t="s">
        <v>24</v>
      </c>
      <c r="AY230" s="237" t="s">
        <v>168</v>
      </c>
    </row>
    <row r="231" spans="2:65" s="1" customFormat="1" ht="16.5" customHeight="1">
      <c r="B231" s="40"/>
      <c r="C231" s="238" t="s">
        <v>380</v>
      </c>
      <c r="D231" s="238" t="s">
        <v>270</v>
      </c>
      <c r="E231" s="239" t="s">
        <v>399</v>
      </c>
      <c r="F231" s="240" t="s">
        <v>400</v>
      </c>
      <c r="G231" s="241" t="s">
        <v>396</v>
      </c>
      <c r="H231" s="242">
        <v>10</v>
      </c>
      <c r="I231" s="243"/>
      <c r="J231" s="244">
        <f aca="true" t="shared" si="0" ref="J231:J238">ROUND(I231*H231,2)</f>
        <v>0</v>
      </c>
      <c r="K231" s="240" t="s">
        <v>174</v>
      </c>
      <c r="L231" s="245"/>
      <c r="M231" s="246" t="s">
        <v>22</v>
      </c>
      <c r="N231" s="247" t="s">
        <v>48</v>
      </c>
      <c r="O231" s="41"/>
      <c r="P231" s="200">
        <f aca="true" t="shared" si="1" ref="P231:P238">O231*H231</f>
        <v>0</v>
      </c>
      <c r="Q231" s="200">
        <v>0.072</v>
      </c>
      <c r="R231" s="200">
        <f aca="true" t="shared" si="2" ref="R231:R238">Q231*H231</f>
        <v>0.72</v>
      </c>
      <c r="S231" s="200">
        <v>0</v>
      </c>
      <c r="T231" s="201">
        <f aca="true" t="shared" si="3" ref="T231:T238">S231*H231</f>
        <v>0</v>
      </c>
      <c r="AR231" s="23" t="s">
        <v>214</v>
      </c>
      <c r="AT231" s="23" t="s">
        <v>270</v>
      </c>
      <c r="AU231" s="23" t="s">
        <v>86</v>
      </c>
      <c r="AY231" s="23" t="s">
        <v>168</v>
      </c>
      <c r="BE231" s="202">
        <f aca="true" t="shared" si="4" ref="BE231:BE238">IF(N231="základní",J231,0)</f>
        <v>0</v>
      </c>
      <c r="BF231" s="202">
        <f aca="true" t="shared" si="5" ref="BF231:BF238">IF(N231="snížená",J231,0)</f>
        <v>0</v>
      </c>
      <c r="BG231" s="202">
        <f aca="true" t="shared" si="6" ref="BG231:BG238">IF(N231="zákl. přenesená",J231,0)</f>
        <v>0</v>
      </c>
      <c r="BH231" s="202">
        <f aca="true" t="shared" si="7" ref="BH231:BH238">IF(N231="sníž. přenesená",J231,0)</f>
        <v>0</v>
      </c>
      <c r="BI231" s="202">
        <f aca="true" t="shared" si="8" ref="BI231:BI238">IF(N231="nulová",J231,0)</f>
        <v>0</v>
      </c>
      <c r="BJ231" s="23" t="s">
        <v>24</v>
      </c>
      <c r="BK231" s="202">
        <f aca="true" t="shared" si="9" ref="BK231:BK238">ROUND(I231*H231,2)</f>
        <v>0</v>
      </c>
      <c r="BL231" s="23" t="s">
        <v>175</v>
      </c>
      <c r="BM231" s="23" t="s">
        <v>668</v>
      </c>
    </row>
    <row r="232" spans="2:65" s="1" customFormat="1" ht="16.5" customHeight="1">
      <c r="B232" s="40"/>
      <c r="C232" s="238" t="s">
        <v>385</v>
      </c>
      <c r="D232" s="238" t="s">
        <v>270</v>
      </c>
      <c r="E232" s="239" t="s">
        <v>403</v>
      </c>
      <c r="F232" s="240" t="s">
        <v>404</v>
      </c>
      <c r="G232" s="241" t="s">
        <v>396</v>
      </c>
      <c r="H232" s="242">
        <v>10</v>
      </c>
      <c r="I232" s="243"/>
      <c r="J232" s="244">
        <f t="shared" si="0"/>
        <v>0</v>
      </c>
      <c r="K232" s="240" t="s">
        <v>174</v>
      </c>
      <c r="L232" s="245"/>
      <c r="M232" s="246" t="s">
        <v>22</v>
      </c>
      <c r="N232" s="247" t="s">
        <v>48</v>
      </c>
      <c r="O232" s="41"/>
      <c r="P232" s="200">
        <f t="shared" si="1"/>
        <v>0</v>
      </c>
      <c r="Q232" s="200">
        <v>0.058</v>
      </c>
      <c r="R232" s="200">
        <f t="shared" si="2"/>
        <v>0.5800000000000001</v>
      </c>
      <c r="S232" s="200">
        <v>0</v>
      </c>
      <c r="T232" s="201">
        <f t="shared" si="3"/>
        <v>0</v>
      </c>
      <c r="AR232" s="23" t="s">
        <v>214</v>
      </c>
      <c r="AT232" s="23" t="s">
        <v>270</v>
      </c>
      <c r="AU232" s="23" t="s">
        <v>86</v>
      </c>
      <c r="AY232" s="23" t="s">
        <v>168</v>
      </c>
      <c r="BE232" s="202">
        <f t="shared" si="4"/>
        <v>0</v>
      </c>
      <c r="BF232" s="202">
        <f t="shared" si="5"/>
        <v>0</v>
      </c>
      <c r="BG232" s="202">
        <f t="shared" si="6"/>
        <v>0</v>
      </c>
      <c r="BH232" s="202">
        <f t="shared" si="7"/>
        <v>0</v>
      </c>
      <c r="BI232" s="202">
        <f t="shared" si="8"/>
        <v>0</v>
      </c>
      <c r="BJ232" s="23" t="s">
        <v>24</v>
      </c>
      <c r="BK232" s="202">
        <f t="shared" si="9"/>
        <v>0</v>
      </c>
      <c r="BL232" s="23" t="s">
        <v>175</v>
      </c>
      <c r="BM232" s="23" t="s">
        <v>669</v>
      </c>
    </row>
    <row r="233" spans="2:65" s="1" customFormat="1" ht="16.5" customHeight="1">
      <c r="B233" s="40"/>
      <c r="C233" s="238" t="s">
        <v>388</v>
      </c>
      <c r="D233" s="238" t="s">
        <v>270</v>
      </c>
      <c r="E233" s="239" t="s">
        <v>407</v>
      </c>
      <c r="F233" s="240" t="s">
        <v>408</v>
      </c>
      <c r="G233" s="241" t="s">
        <v>396</v>
      </c>
      <c r="H233" s="242">
        <v>10</v>
      </c>
      <c r="I233" s="243"/>
      <c r="J233" s="244">
        <f t="shared" si="0"/>
        <v>0</v>
      </c>
      <c r="K233" s="240" t="s">
        <v>174</v>
      </c>
      <c r="L233" s="245"/>
      <c r="M233" s="246" t="s">
        <v>22</v>
      </c>
      <c r="N233" s="247" t="s">
        <v>48</v>
      </c>
      <c r="O233" s="41"/>
      <c r="P233" s="200">
        <f t="shared" si="1"/>
        <v>0</v>
      </c>
      <c r="Q233" s="200">
        <v>0.057</v>
      </c>
      <c r="R233" s="200">
        <f t="shared" si="2"/>
        <v>0.5700000000000001</v>
      </c>
      <c r="S233" s="200">
        <v>0</v>
      </c>
      <c r="T233" s="201">
        <f t="shared" si="3"/>
        <v>0</v>
      </c>
      <c r="AR233" s="23" t="s">
        <v>214</v>
      </c>
      <c r="AT233" s="23" t="s">
        <v>270</v>
      </c>
      <c r="AU233" s="23" t="s">
        <v>86</v>
      </c>
      <c r="AY233" s="23" t="s">
        <v>168</v>
      </c>
      <c r="BE233" s="202">
        <f t="shared" si="4"/>
        <v>0</v>
      </c>
      <c r="BF233" s="202">
        <f t="shared" si="5"/>
        <v>0</v>
      </c>
      <c r="BG233" s="202">
        <f t="shared" si="6"/>
        <v>0</v>
      </c>
      <c r="BH233" s="202">
        <f t="shared" si="7"/>
        <v>0</v>
      </c>
      <c r="BI233" s="202">
        <f t="shared" si="8"/>
        <v>0</v>
      </c>
      <c r="BJ233" s="23" t="s">
        <v>24</v>
      </c>
      <c r="BK233" s="202">
        <f t="shared" si="9"/>
        <v>0</v>
      </c>
      <c r="BL233" s="23" t="s">
        <v>175</v>
      </c>
      <c r="BM233" s="23" t="s">
        <v>670</v>
      </c>
    </row>
    <row r="234" spans="2:65" s="1" customFormat="1" ht="16.5" customHeight="1">
      <c r="B234" s="40"/>
      <c r="C234" s="238" t="s">
        <v>393</v>
      </c>
      <c r="D234" s="238" t="s">
        <v>270</v>
      </c>
      <c r="E234" s="239" t="s">
        <v>411</v>
      </c>
      <c r="F234" s="240" t="s">
        <v>412</v>
      </c>
      <c r="G234" s="241" t="s">
        <v>396</v>
      </c>
      <c r="H234" s="242">
        <v>10</v>
      </c>
      <c r="I234" s="243"/>
      <c r="J234" s="244">
        <f t="shared" si="0"/>
        <v>0</v>
      </c>
      <c r="K234" s="240" t="s">
        <v>174</v>
      </c>
      <c r="L234" s="245"/>
      <c r="M234" s="246" t="s">
        <v>22</v>
      </c>
      <c r="N234" s="247" t="s">
        <v>48</v>
      </c>
      <c r="O234" s="41"/>
      <c r="P234" s="200">
        <f t="shared" si="1"/>
        <v>0</v>
      </c>
      <c r="Q234" s="200">
        <v>0.027</v>
      </c>
      <c r="R234" s="200">
        <f t="shared" si="2"/>
        <v>0.27</v>
      </c>
      <c r="S234" s="200">
        <v>0</v>
      </c>
      <c r="T234" s="201">
        <f t="shared" si="3"/>
        <v>0</v>
      </c>
      <c r="AR234" s="23" t="s">
        <v>214</v>
      </c>
      <c r="AT234" s="23" t="s">
        <v>270</v>
      </c>
      <c r="AU234" s="23" t="s">
        <v>86</v>
      </c>
      <c r="AY234" s="23" t="s">
        <v>168</v>
      </c>
      <c r="BE234" s="202">
        <f t="shared" si="4"/>
        <v>0</v>
      </c>
      <c r="BF234" s="202">
        <f t="shared" si="5"/>
        <v>0</v>
      </c>
      <c r="BG234" s="202">
        <f t="shared" si="6"/>
        <v>0</v>
      </c>
      <c r="BH234" s="202">
        <f t="shared" si="7"/>
        <v>0</v>
      </c>
      <c r="BI234" s="202">
        <f t="shared" si="8"/>
        <v>0</v>
      </c>
      <c r="BJ234" s="23" t="s">
        <v>24</v>
      </c>
      <c r="BK234" s="202">
        <f t="shared" si="9"/>
        <v>0</v>
      </c>
      <c r="BL234" s="23" t="s">
        <v>175</v>
      </c>
      <c r="BM234" s="23" t="s">
        <v>671</v>
      </c>
    </row>
    <row r="235" spans="2:65" s="1" customFormat="1" ht="16.5" customHeight="1">
      <c r="B235" s="40"/>
      <c r="C235" s="238" t="s">
        <v>398</v>
      </c>
      <c r="D235" s="238" t="s">
        <v>270</v>
      </c>
      <c r="E235" s="239" t="s">
        <v>415</v>
      </c>
      <c r="F235" s="240" t="s">
        <v>416</v>
      </c>
      <c r="G235" s="241" t="s">
        <v>396</v>
      </c>
      <c r="H235" s="242">
        <v>10</v>
      </c>
      <c r="I235" s="243"/>
      <c r="J235" s="244">
        <f t="shared" si="0"/>
        <v>0</v>
      </c>
      <c r="K235" s="240" t="s">
        <v>174</v>
      </c>
      <c r="L235" s="245"/>
      <c r="M235" s="246" t="s">
        <v>22</v>
      </c>
      <c r="N235" s="247" t="s">
        <v>48</v>
      </c>
      <c r="O235" s="41"/>
      <c r="P235" s="200">
        <f t="shared" si="1"/>
        <v>0</v>
      </c>
      <c r="Q235" s="200">
        <v>0.061</v>
      </c>
      <c r="R235" s="200">
        <f t="shared" si="2"/>
        <v>0.61</v>
      </c>
      <c r="S235" s="200">
        <v>0</v>
      </c>
      <c r="T235" s="201">
        <f t="shared" si="3"/>
        <v>0</v>
      </c>
      <c r="AR235" s="23" t="s">
        <v>214</v>
      </c>
      <c r="AT235" s="23" t="s">
        <v>270</v>
      </c>
      <c r="AU235" s="23" t="s">
        <v>86</v>
      </c>
      <c r="AY235" s="23" t="s">
        <v>168</v>
      </c>
      <c r="BE235" s="202">
        <f t="shared" si="4"/>
        <v>0</v>
      </c>
      <c r="BF235" s="202">
        <f t="shared" si="5"/>
        <v>0</v>
      </c>
      <c r="BG235" s="202">
        <f t="shared" si="6"/>
        <v>0</v>
      </c>
      <c r="BH235" s="202">
        <f t="shared" si="7"/>
        <v>0</v>
      </c>
      <c r="BI235" s="202">
        <f t="shared" si="8"/>
        <v>0</v>
      </c>
      <c r="BJ235" s="23" t="s">
        <v>24</v>
      </c>
      <c r="BK235" s="202">
        <f t="shared" si="9"/>
        <v>0</v>
      </c>
      <c r="BL235" s="23" t="s">
        <v>175</v>
      </c>
      <c r="BM235" s="23" t="s">
        <v>672</v>
      </c>
    </row>
    <row r="236" spans="2:65" s="1" customFormat="1" ht="25.5" customHeight="1">
      <c r="B236" s="40"/>
      <c r="C236" s="191" t="s">
        <v>402</v>
      </c>
      <c r="D236" s="191" t="s">
        <v>170</v>
      </c>
      <c r="E236" s="192" t="s">
        <v>419</v>
      </c>
      <c r="F236" s="193" t="s">
        <v>420</v>
      </c>
      <c r="G236" s="194" t="s">
        <v>396</v>
      </c>
      <c r="H236" s="195">
        <v>10</v>
      </c>
      <c r="I236" s="196"/>
      <c r="J236" s="197">
        <f t="shared" si="0"/>
        <v>0</v>
      </c>
      <c r="K236" s="193" t="s">
        <v>174</v>
      </c>
      <c r="L236" s="60"/>
      <c r="M236" s="198" t="s">
        <v>22</v>
      </c>
      <c r="N236" s="199" t="s">
        <v>48</v>
      </c>
      <c r="O236" s="41"/>
      <c r="P236" s="200">
        <f t="shared" si="1"/>
        <v>0</v>
      </c>
      <c r="Q236" s="200">
        <v>0.00936</v>
      </c>
      <c r="R236" s="200">
        <f t="shared" si="2"/>
        <v>0.0936</v>
      </c>
      <c r="S236" s="200">
        <v>0</v>
      </c>
      <c r="T236" s="201">
        <f t="shared" si="3"/>
        <v>0</v>
      </c>
      <c r="AR236" s="23" t="s">
        <v>175</v>
      </c>
      <c r="AT236" s="23" t="s">
        <v>170</v>
      </c>
      <c r="AU236" s="23" t="s">
        <v>86</v>
      </c>
      <c r="AY236" s="23" t="s">
        <v>168</v>
      </c>
      <c r="BE236" s="202">
        <f t="shared" si="4"/>
        <v>0</v>
      </c>
      <c r="BF236" s="202">
        <f t="shared" si="5"/>
        <v>0</v>
      </c>
      <c r="BG236" s="202">
        <f t="shared" si="6"/>
        <v>0</v>
      </c>
      <c r="BH236" s="202">
        <f t="shared" si="7"/>
        <v>0</v>
      </c>
      <c r="BI236" s="202">
        <f t="shared" si="8"/>
        <v>0</v>
      </c>
      <c r="BJ236" s="23" t="s">
        <v>24</v>
      </c>
      <c r="BK236" s="202">
        <f t="shared" si="9"/>
        <v>0</v>
      </c>
      <c r="BL236" s="23" t="s">
        <v>175</v>
      </c>
      <c r="BM236" s="23" t="s">
        <v>673</v>
      </c>
    </row>
    <row r="237" spans="2:65" s="1" customFormat="1" ht="16.5" customHeight="1">
      <c r="B237" s="40"/>
      <c r="C237" s="238" t="s">
        <v>406</v>
      </c>
      <c r="D237" s="238" t="s">
        <v>270</v>
      </c>
      <c r="E237" s="239" t="s">
        <v>422</v>
      </c>
      <c r="F237" s="240" t="s">
        <v>423</v>
      </c>
      <c r="G237" s="241" t="s">
        <v>396</v>
      </c>
      <c r="H237" s="242">
        <v>10</v>
      </c>
      <c r="I237" s="243"/>
      <c r="J237" s="244">
        <f t="shared" si="0"/>
        <v>0</v>
      </c>
      <c r="K237" s="240" t="s">
        <v>174</v>
      </c>
      <c r="L237" s="245"/>
      <c r="M237" s="246" t="s">
        <v>22</v>
      </c>
      <c r="N237" s="247" t="s">
        <v>48</v>
      </c>
      <c r="O237" s="41"/>
      <c r="P237" s="200">
        <f t="shared" si="1"/>
        <v>0</v>
      </c>
      <c r="Q237" s="200">
        <v>0.043</v>
      </c>
      <c r="R237" s="200">
        <f t="shared" si="2"/>
        <v>0.42999999999999994</v>
      </c>
      <c r="S237" s="200">
        <v>0</v>
      </c>
      <c r="T237" s="201">
        <f t="shared" si="3"/>
        <v>0</v>
      </c>
      <c r="AR237" s="23" t="s">
        <v>214</v>
      </c>
      <c r="AT237" s="23" t="s">
        <v>270</v>
      </c>
      <c r="AU237" s="23" t="s">
        <v>86</v>
      </c>
      <c r="AY237" s="23" t="s">
        <v>168</v>
      </c>
      <c r="BE237" s="202">
        <f t="shared" si="4"/>
        <v>0</v>
      </c>
      <c r="BF237" s="202">
        <f t="shared" si="5"/>
        <v>0</v>
      </c>
      <c r="BG237" s="202">
        <f t="shared" si="6"/>
        <v>0</v>
      </c>
      <c r="BH237" s="202">
        <f t="shared" si="7"/>
        <v>0</v>
      </c>
      <c r="BI237" s="202">
        <f t="shared" si="8"/>
        <v>0</v>
      </c>
      <c r="BJ237" s="23" t="s">
        <v>24</v>
      </c>
      <c r="BK237" s="202">
        <f t="shared" si="9"/>
        <v>0</v>
      </c>
      <c r="BL237" s="23" t="s">
        <v>175</v>
      </c>
      <c r="BM237" s="23" t="s">
        <v>674</v>
      </c>
    </row>
    <row r="238" spans="2:65" s="1" customFormat="1" ht="16.5" customHeight="1">
      <c r="B238" s="40"/>
      <c r="C238" s="238" t="s">
        <v>410</v>
      </c>
      <c r="D238" s="238" t="s">
        <v>270</v>
      </c>
      <c r="E238" s="239" t="s">
        <v>426</v>
      </c>
      <c r="F238" s="240" t="s">
        <v>675</v>
      </c>
      <c r="G238" s="241" t="s">
        <v>396</v>
      </c>
      <c r="H238" s="242">
        <v>10</v>
      </c>
      <c r="I238" s="243"/>
      <c r="J238" s="244">
        <f t="shared" si="0"/>
        <v>0</v>
      </c>
      <c r="K238" s="240" t="s">
        <v>174</v>
      </c>
      <c r="L238" s="245"/>
      <c r="M238" s="246" t="s">
        <v>22</v>
      </c>
      <c r="N238" s="247" t="s">
        <v>48</v>
      </c>
      <c r="O238" s="41"/>
      <c r="P238" s="200">
        <f t="shared" si="1"/>
        <v>0</v>
      </c>
      <c r="Q238" s="200">
        <v>0.006</v>
      </c>
      <c r="R238" s="200">
        <f t="shared" si="2"/>
        <v>0.06</v>
      </c>
      <c r="S238" s="200">
        <v>0</v>
      </c>
      <c r="T238" s="201">
        <f t="shared" si="3"/>
        <v>0</v>
      </c>
      <c r="AR238" s="23" t="s">
        <v>214</v>
      </c>
      <c r="AT238" s="23" t="s">
        <v>270</v>
      </c>
      <c r="AU238" s="23" t="s">
        <v>86</v>
      </c>
      <c r="AY238" s="23" t="s">
        <v>168</v>
      </c>
      <c r="BE238" s="202">
        <f t="shared" si="4"/>
        <v>0</v>
      </c>
      <c r="BF238" s="202">
        <f t="shared" si="5"/>
        <v>0</v>
      </c>
      <c r="BG238" s="202">
        <f t="shared" si="6"/>
        <v>0</v>
      </c>
      <c r="BH238" s="202">
        <f t="shared" si="7"/>
        <v>0</v>
      </c>
      <c r="BI238" s="202">
        <f t="shared" si="8"/>
        <v>0</v>
      </c>
      <c r="BJ238" s="23" t="s">
        <v>24</v>
      </c>
      <c r="BK238" s="202">
        <f t="shared" si="9"/>
        <v>0</v>
      </c>
      <c r="BL238" s="23" t="s">
        <v>175</v>
      </c>
      <c r="BM238" s="23" t="s">
        <v>676</v>
      </c>
    </row>
    <row r="239" spans="2:63" s="10" customFormat="1" ht="29.85" customHeight="1">
      <c r="B239" s="175"/>
      <c r="C239" s="176"/>
      <c r="D239" s="177" t="s">
        <v>76</v>
      </c>
      <c r="E239" s="189" t="s">
        <v>220</v>
      </c>
      <c r="F239" s="189" t="s">
        <v>429</v>
      </c>
      <c r="G239" s="176"/>
      <c r="H239" s="176"/>
      <c r="I239" s="179"/>
      <c r="J239" s="190">
        <f>BK239</f>
        <v>0</v>
      </c>
      <c r="K239" s="176"/>
      <c r="L239" s="181"/>
      <c r="M239" s="182"/>
      <c r="N239" s="183"/>
      <c r="O239" s="183"/>
      <c r="P239" s="184">
        <f>SUM(P240:P272)</f>
        <v>0</v>
      </c>
      <c r="Q239" s="183"/>
      <c r="R239" s="184">
        <f>SUM(R240:R272)</f>
        <v>91.977367</v>
      </c>
      <c r="S239" s="183"/>
      <c r="T239" s="185">
        <f>SUM(T240:T272)</f>
        <v>63.1775</v>
      </c>
      <c r="AR239" s="186" t="s">
        <v>24</v>
      </c>
      <c r="AT239" s="187" t="s">
        <v>76</v>
      </c>
      <c r="AU239" s="187" t="s">
        <v>24</v>
      </c>
      <c r="AY239" s="186" t="s">
        <v>168</v>
      </c>
      <c r="BK239" s="188">
        <f>SUM(BK240:BK272)</f>
        <v>0</v>
      </c>
    </row>
    <row r="240" spans="2:65" s="1" customFormat="1" ht="16.5" customHeight="1">
      <c r="B240" s="40"/>
      <c r="C240" s="191" t="s">
        <v>414</v>
      </c>
      <c r="D240" s="191" t="s">
        <v>170</v>
      </c>
      <c r="E240" s="192" t="s">
        <v>677</v>
      </c>
      <c r="F240" s="193" t="s">
        <v>678</v>
      </c>
      <c r="G240" s="194" t="s">
        <v>294</v>
      </c>
      <c r="H240" s="195">
        <v>92.5</v>
      </c>
      <c r="I240" s="196"/>
      <c r="J240" s="197">
        <f>ROUND(I240*H240,2)</f>
        <v>0</v>
      </c>
      <c r="K240" s="193" t="s">
        <v>174</v>
      </c>
      <c r="L240" s="60"/>
      <c r="M240" s="198" t="s">
        <v>22</v>
      </c>
      <c r="N240" s="199" t="s">
        <v>48</v>
      </c>
      <c r="O240" s="41"/>
      <c r="P240" s="200">
        <f>O240*H240</f>
        <v>0</v>
      </c>
      <c r="Q240" s="200">
        <v>0</v>
      </c>
      <c r="R240" s="200">
        <f>Q240*H240</f>
        <v>0</v>
      </c>
      <c r="S240" s="200">
        <v>0.683</v>
      </c>
      <c r="T240" s="201">
        <f>S240*H240</f>
        <v>63.1775</v>
      </c>
      <c r="AR240" s="23" t="s">
        <v>175</v>
      </c>
      <c r="AT240" s="23" t="s">
        <v>170</v>
      </c>
      <c r="AU240" s="23" t="s">
        <v>86</v>
      </c>
      <c r="AY240" s="23" t="s">
        <v>168</v>
      </c>
      <c r="BE240" s="202">
        <f>IF(N240="základní",J240,0)</f>
        <v>0</v>
      </c>
      <c r="BF240" s="202">
        <f>IF(N240="snížená",J240,0)</f>
        <v>0</v>
      </c>
      <c r="BG240" s="202">
        <f>IF(N240="zákl. přenesená",J240,0)</f>
        <v>0</v>
      </c>
      <c r="BH240" s="202">
        <f>IF(N240="sníž. přenesená",J240,0)</f>
        <v>0</v>
      </c>
      <c r="BI240" s="202">
        <f>IF(N240="nulová",J240,0)</f>
        <v>0</v>
      </c>
      <c r="BJ240" s="23" t="s">
        <v>24</v>
      </c>
      <c r="BK240" s="202">
        <f>ROUND(I240*H240,2)</f>
        <v>0</v>
      </c>
      <c r="BL240" s="23" t="s">
        <v>175</v>
      </c>
      <c r="BM240" s="23" t="s">
        <v>679</v>
      </c>
    </row>
    <row r="241" spans="2:51" s="11" customFormat="1" ht="13.5">
      <c r="B241" s="206"/>
      <c r="C241" s="207"/>
      <c r="D241" s="203" t="s">
        <v>179</v>
      </c>
      <c r="E241" s="208" t="s">
        <v>22</v>
      </c>
      <c r="F241" s="209" t="s">
        <v>434</v>
      </c>
      <c r="G241" s="207"/>
      <c r="H241" s="210">
        <v>92.5</v>
      </c>
      <c r="I241" s="211"/>
      <c r="J241" s="207"/>
      <c r="K241" s="207"/>
      <c r="L241" s="212"/>
      <c r="M241" s="213"/>
      <c r="N241" s="214"/>
      <c r="O241" s="214"/>
      <c r="P241" s="214"/>
      <c r="Q241" s="214"/>
      <c r="R241" s="214"/>
      <c r="S241" s="214"/>
      <c r="T241" s="215"/>
      <c r="AT241" s="216" t="s">
        <v>179</v>
      </c>
      <c r="AU241" s="216" t="s">
        <v>86</v>
      </c>
      <c r="AV241" s="11" t="s">
        <v>86</v>
      </c>
      <c r="AW241" s="11" t="s">
        <v>41</v>
      </c>
      <c r="AX241" s="11" t="s">
        <v>77</v>
      </c>
      <c r="AY241" s="216" t="s">
        <v>168</v>
      </c>
    </row>
    <row r="242" spans="2:51" s="12" customFormat="1" ht="13.5">
      <c r="B242" s="217"/>
      <c r="C242" s="218"/>
      <c r="D242" s="203" t="s">
        <v>179</v>
      </c>
      <c r="E242" s="219" t="s">
        <v>22</v>
      </c>
      <c r="F242" s="220" t="s">
        <v>181</v>
      </c>
      <c r="G242" s="218"/>
      <c r="H242" s="219" t="s">
        <v>22</v>
      </c>
      <c r="I242" s="221"/>
      <c r="J242" s="218"/>
      <c r="K242" s="218"/>
      <c r="L242" s="222"/>
      <c r="M242" s="223"/>
      <c r="N242" s="224"/>
      <c r="O242" s="224"/>
      <c r="P242" s="224"/>
      <c r="Q242" s="224"/>
      <c r="R242" s="224"/>
      <c r="S242" s="224"/>
      <c r="T242" s="225"/>
      <c r="AT242" s="226" t="s">
        <v>179</v>
      </c>
      <c r="AU242" s="226" t="s">
        <v>86</v>
      </c>
      <c r="AV242" s="12" t="s">
        <v>24</v>
      </c>
      <c r="AW242" s="12" t="s">
        <v>41</v>
      </c>
      <c r="AX242" s="12" t="s">
        <v>77</v>
      </c>
      <c r="AY242" s="226" t="s">
        <v>168</v>
      </c>
    </row>
    <row r="243" spans="2:51" s="13" customFormat="1" ht="13.5">
      <c r="B243" s="227"/>
      <c r="C243" s="228"/>
      <c r="D243" s="203" t="s">
        <v>179</v>
      </c>
      <c r="E243" s="229" t="s">
        <v>22</v>
      </c>
      <c r="F243" s="230" t="s">
        <v>182</v>
      </c>
      <c r="G243" s="228"/>
      <c r="H243" s="231">
        <v>92.5</v>
      </c>
      <c r="I243" s="232"/>
      <c r="J243" s="228"/>
      <c r="K243" s="228"/>
      <c r="L243" s="233"/>
      <c r="M243" s="234"/>
      <c r="N243" s="235"/>
      <c r="O243" s="235"/>
      <c r="P243" s="235"/>
      <c r="Q243" s="235"/>
      <c r="R243" s="235"/>
      <c r="S243" s="235"/>
      <c r="T243" s="236"/>
      <c r="AT243" s="237" t="s">
        <v>179</v>
      </c>
      <c r="AU243" s="237" t="s">
        <v>86</v>
      </c>
      <c r="AV243" s="13" t="s">
        <v>175</v>
      </c>
      <c r="AW243" s="13" t="s">
        <v>41</v>
      </c>
      <c r="AX243" s="13" t="s">
        <v>24</v>
      </c>
      <c r="AY243" s="237" t="s">
        <v>168</v>
      </c>
    </row>
    <row r="244" spans="2:65" s="1" customFormat="1" ht="25.5" customHeight="1">
      <c r="B244" s="40"/>
      <c r="C244" s="191" t="s">
        <v>418</v>
      </c>
      <c r="D244" s="191" t="s">
        <v>170</v>
      </c>
      <c r="E244" s="192" t="s">
        <v>475</v>
      </c>
      <c r="F244" s="193" t="s">
        <v>476</v>
      </c>
      <c r="G244" s="194" t="s">
        <v>294</v>
      </c>
      <c r="H244" s="195">
        <v>832.5</v>
      </c>
      <c r="I244" s="196"/>
      <c r="J244" s="197">
        <f>ROUND(I244*H244,2)</f>
        <v>0</v>
      </c>
      <c r="K244" s="193" t="s">
        <v>174</v>
      </c>
      <c r="L244" s="60"/>
      <c r="M244" s="198" t="s">
        <v>22</v>
      </c>
      <c r="N244" s="199" t="s">
        <v>48</v>
      </c>
      <c r="O244" s="41"/>
      <c r="P244" s="200">
        <f>O244*H244</f>
        <v>0</v>
      </c>
      <c r="Q244" s="200">
        <v>0.00011</v>
      </c>
      <c r="R244" s="200">
        <f>Q244*H244</f>
        <v>0.091575</v>
      </c>
      <c r="S244" s="200">
        <v>0</v>
      </c>
      <c r="T244" s="201">
        <f>S244*H244</f>
        <v>0</v>
      </c>
      <c r="AR244" s="23" t="s">
        <v>175</v>
      </c>
      <c r="AT244" s="23" t="s">
        <v>170</v>
      </c>
      <c r="AU244" s="23" t="s">
        <v>86</v>
      </c>
      <c r="AY244" s="23" t="s">
        <v>168</v>
      </c>
      <c r="BE244" s="202">
        <f>IF(N244="základní",J244,0)</f>
        <v>0</v>
      </c>
      <c r="BF244" s="202">
        <f>IF(N244="snížená",J244,0)</f>
        <v>0</v>
      </c>
      <c r="BG244" s="202">
        <f>IF(N244="zákl. přenesená",J244,0)</f>
        <v>0</v>
      </c>
      <c r="BH244" s="202">
        <f>IF(N244="sníž. přenesená",J244,0)</f>
        <v>0</v>
      </c>
      <c r="BI244" s="202">
        <f>IF(N244="nulová",J244,0)</f>
        <v>0</v>
      </c>
      <c r="BJ244" s="23" t="s">
        <v>24</v>
      </c>
      <c r="BK244" s="202">
        <f>ROUND(I244*H244,2)</f>
        <v>0</v>
      </c>
      <c r="BL244" s="23" t="s">
        <v>175</v>
      </c>
      <c r="BM244" s="23" t="s">
        <v>680</v>
      </c>
    </row>
    <row r="245" spans="2:47" s="1" customFormat="1" ht="94.5">
      <c r="B245" s="40"/>
      <c r="C245" s="62"/>
      <c r="D245" s="203" t="s">
        <v>177</v>
      </c>
      <c r="E245" s="62"/>
      <c r="F245" s="204" t="s">
        <v>478</v>
      </c>
      <c r="G245" s="62"/>
      <c r="H245" s="62"/>
      <c r="I245" s="162"/>
      <c r="J245" s="62"/>
      <c r="K245" s="62"/>
      <c r="L245" s="60"/>
      <c r="M245" s="205"/>
      <c r="N245" s="41"/>
      <c r="O245" s="41"/>
      <c r="P245" s="41"/>
      <c r="Q245" s="41"/>
      <c r="R245" s="41"/>
      <c r="S245" s="41"/>
      <c r="T245" s="77"/>
      <c r="AT245" s="23" t="s">
        <v>177</v>
      </c>
      <c r="AU245" s="23" t="s">
        <v>86</v>
      </c>
    </row>
    <row r="246" spans="2:51" s="11" customFormat="1" ht="13.5">
      <c r="B246" s="206"/>
      <c r="C246" s="207"/>
      <c r="D246" s="203" t="s">
        <v>179</v>
      </c>
      <c r="E246" s="208" t="s">
        <v>22</v>
      </c>
      <c r="F246" s="209" t="s">
        <v>681</v>
      </c>
      <c r="G246" s="207"/>
      <c r="H246" s="210">
        <v>832.5</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51" s="12" customFormat="1" ht="13.5">
      <c r="B247" s="217"/>
      <c r="C247" s="218"/>
      <c r="D247" s="203" t="s">
        <v>179</v>
      </c>
      <c r="E247" s="219" t="s">
        <v>22</v>
      </c>
      <c r="F247" s="220" t="s">
        <v>181</v>
      </c>
      <c r="G247" s="218"/>
      <c r="H247" s="219" t="s">
        <v>22</v>
      </c>
      <c r="I247" s="221"/>
      <c r="J247" s="218"/>
      <c r="K247" s="218"/>
      <c r="L247" s="222"/>
      <c r="M247" s="223"/>
      <c r="N247" s="224"/>
      <c r="O247" s="224"/>
      <c r="P247" s="224"/>
      <c r="Q247" s="224"/>
      <c r="R247" s="224"/>
      <c r="S247" s="224"/>
      <c r="T247" s="225"/>
      <c r="AT247" s="226" t="s">
        <v>179</v>
      </c>
      <c r="AU247" s="226" t="s">
        <v>86</v>
      </c>
      <c r="AV247" s="12" t="s">
        <v>24</v>
      </c>
      <c r="AW247" s="12" t="s">
        <v>41</v>
      </c>
      <c r="AX247" s="12" t="s">
        <v>77</v>
      </c>
      <c r="AY247" s="226" t="s">
        <v>168</v>
      </c>
    </row>
    <row r="248" spans="2:51" s="13" customFormat="1" ht="13.5">
      <c r="B248" s="227"/>
      <c r="C248" s="228"/>
      <c r="D248" s="203" t="s">
        <v>179</v>
      </c>
      <c r="E248" s="229" t="s">
        <v>22</v>
      </c>
      <c r="F248" s="230" t="s">
        <v>182</v>
      </c>
      <c r="G248" s="228"/>
      <c r="H248" s="231">
        <v>832.5</v>
      </c>
      <c r="I248" s="232"/>
      <c r="J248" s="228"/>
      <c r="K248" s="228"/>
      <c r="L248" s="233"/>
      <c r="M248" s="234"/>
      <c r="N248" s="235"/>
      <c r="O248" s="235"/>
      <c r="P248" s="235"/>
      <c r="Q248" s="235"/>
      <c r="R248" s="235"/>
      <c r="S248" s="235"/>
      <c r="T248" s="236"/>
      <c r="AT248" s="237" t="s">
        <v>179</v>
      </c>
      <c r="AU248" s="237" t="s">
        <v>86</v>
      </c>
      <c r="AV248" s="13" t="s">
        <v>175</v>
      </c>
      <c r="AW248" s="13" t="s">
        <v>41</v>
      </c>
      <c r="AX248" s="13" t="s">
        <v>24</v>
      </c>
      <c r="AY248" s="237" t="s">
        <v>168</v>
      </c>
    </row>
    <row r="249" spans="2:65" s="1" customFormat="1" ht="25.5" customHeight="1">
      <c r="B249" s="40"/>
      <c r="C249" s="191" t="s">
        <v>362</v>
      </c>
      <c r="D249" s="191" t="s">
        <v>170</v>
      </c>
      <c r="E249" s="192" t="s">
        <v>481</v>
      </c>
      <c r="F249" s="193" t="s">
        <v>482</v>
      </c>
      <c r="G249" s="194" t="s">
        <v>294</v>
      </c>
      <c r="H249" s="195">
        <v>39.5</v>
      </c>
      <c r="I249" s="196"/>
      <c r="J249" s="197">
        <f>ROUND(I249*H249,2)</f>
        <v>0</v>
      </c>
      <c r="K249" s="193" t="s">
        <v>174</v>
      </c>
      <c r="L249" s="60"/>
      <c r="M249" s="198" t="s">
        <v>22</v>
      </c>
      <c r="N249" s="199" t="s">
        <v>48</v>
      </c>
      <c r="O249" s="41"/>
      <c r="P249" s="200">
        <f>O249*H249</f>
        <v>0</v>
      </c>
      <c r="Q249" s="200">
        <v>0.00021</v>
      </c>
      <c r="R249" s="200">
        <f>Q249*H249</f>
        <v>0.008295</v>
      </c>
      <c r="S249" s="200">
        <v>0</v>
      </c>
      <c r="T249" s="201">
        <f>S249*H249</f>
        <v>0</v>
      </c>
      <c r="AR249" s="23" t="s">
        <v>175</v>
      </c>
      <c r="AT249" s="23" t="s">
        <v>170</v>
      </c>
      <c r="AU249" s="23" t="s">
        <v>86</v>
      </c>
      <c r="AY249" s="23" t="s">
        <v>168</v>
      </c>
      <c r="BE249" s="202">
        <f>IF(N249="základní",J249,0)</f>
        <v>0</v>
      </c>
      <c r="BF249" s="202">
        <f>IF(N249="snížená",J249,0)</f>
        <v>0</v>
      </c>
      <c r="BG249" s="202">
        <f>IF(N249="zákl. přenesená",J249,0)</f>
        <v>0</v>
      </c>
      <c r="BH249" s="202">
        <f>IF(N249="sníž. přenesená",J249,0)</f>
        <v>0</v>
      </c>
      <c r="BI249" s="202">
        <f>IF(N249="nulová",J249,0)</f>
        <v>0</v>
      </c>
      <c r="BJ249" s="23" t="s">
        <v>24</v>
      </c>
      <c r="BK249" s="202">
        <f>ROUND(I249*H249,2)</f>
        <v>0</v>
      </c>
      <c r="BL249" s="23" t="s">
        <v>175</v>
      </c>
      <c r="BM249" s="23" t="s">
        <v>682</v>
      </c>
    </row>
    <row r="250" spans="2:47" s="1" customFormat="1" ht="94.5">
      <c r="B250" s="40"/>
      <c r="C250" s="62"/>
      <c r="D250" s="203" t="s">
        <v>177</v>
      </c>
      <c r="E250" s="62"/>
      <c r="F250" s="204" t="s">
        <v>478</v>
      </c>
      <c r="G250" s="62"/>
      <c r="H250" s="62"/>
      <c r="I250" s="162"/>
      <c r="J250" s="62"/>
      <c r="K250" s="62"/>
      <c r="L250" s="60"/>
      <c r="M250" s="205"/>
      <c r="N250" s="41"/>
      <c r="O250" s="41"/>
      <c r="P250" s="41"/>
      <c r="Q250" s="41"/>
      <c r="R250" s="41"/>
      <c r="S250" s="41"/>
      <c r="T250" s="77"/>
      <c r="AT250" s="23" t="s">
        <v>177</v>
      </c>
      <c r="AU250" s="23" t="s">
        <v>86</v>
      </c>
    </row>
    <row r="251" spans="2:51" s="11" customFormat="1" ht="13.5">
      <c r="B251" s="206"/>
      <c r="C251" s="207"/>
      <c r="D251" s="203" t="s">
        <v>179</v>
      </c>
      <c r="E251" s="208" t="s">
        <v>22</v>
      </c>
      <c r="F251" s="209" t="s">
        <v>683</v>
      </c>
      <c r="G251" s="207"/>
      <c r="H251" s="210">
        <v>39.5</v>
      </c>
      <c r="I251" s="211"/>
      <c r="J251" s="207"/>
      <c r="K251" s="207"/>
      <c r="L251" s="212"/>
      <c r="M251" s="213"/>
      <c r="N251" s="214"/>
      <c r="O251" s="214"/>
      <c r="P251" s="214"/>
      <c r="Q251" s="214"/>
      <c r="R251" s="214"/>
      <c r="S251" s="214"/>
      <c r="T251" s="215"/>
      <c r="AT251" s="216" t="s">
        <v>179</v>
      </c>
      <c r="AU251" s="216" t="s">
        <v>86</v>
      </c>
      <c r="AV251" s="11" t="s">
        <v>86</v>
      </c>
      <c r="AW251" s="11" t="s">
        <v>41</v>
      </c>
      <c r="AX251" s="11" t="s">
        <v>77</v>
      </c>
      <c r="AY251" s="216" t="s">
        <v>168</v>
      </c>
    </row>
    <row r="252" spans="2:51" s="12" customFormat="1" ht="13.5">
      <c r="B252" s="217"/>
      <c r="C252" s="218"/>
      <c r="D252" s="203" t="s">
        <v>179</v>
      </c>
      <c r="E252" s="219" t="s">
        <v>22</v>
      </c>
      <c r="F252" s="220" t="s">
        <v>181</v>
      </c>
      <c r="G252" s="218"/>
      <c r="H252" s="219" t="s">
        <v>22</v>
      </c>
      <c r="I252" s="221"/>
      <c r="J252" s="218"/>
      <c r="K252" s="218"/>
      <c r="L252" s="222"/>
      <c r="M252" s="223"/>
      <c r="N252" s="224"/>
      <c r="O252" s="224"/>
      <c r="P252" s="224"/>
      <c r="Q252" s="224"/>
      <c r="R252" s="224"/>
      <c r="S252" s="224"/>
      <c r="T252" s="225"/>
      <c r="AT252" s="226" t="s">
        <v>179</v>
      </c>
      <c r="AU252" s="226" t="s">
        <v>86</v>
      </c>
      <c r="AV252" s="12" t="s">
        <v>24</v>
      </c>
      <c r="AW252" s="12" t="s">
        <v>41</v>
      </c>
      <c r="AX252" s="12" t="s">
        <v>77</v>
      </c>
      <c r="AY252" s="226" t="s">
        <v>168</v>
      </c>
    </row>
    <row r="253" spans="2:51" s="13" customFormat="1" ht="13.5">
      <c r="B253" s="227"/>
      <c r="C253" s="228"/>
      <c r="D253" s="203" t="s">
        <v>179</v>
      </c>
      <c r="E253" s="229" t="s">
        <v>22</v>
      </c>
      <c r="F253" s="230" t="s">
        <v>182</v>
      </c>
      <c r="G253" s="228"/>
      <c r="H253" s="231">
        <v>39.5</v>
      </c>
      <c r="I253" s="232"/>
      <c r="J253" s="228"/>
      <c r="K253" s="228"/>
      <c r="L253" s="233"/>
      <c r="M253" s="234"/>
      <c r="N253" s="235"/>
      <c r="O253" s="235"/>
      <c r="P253" s="235"/>
      <c r="Q253" s="235"/>
      <c r="R253" s="235"/>
      <c r="S253" s="235"/>
      <c r="T253" s="236"/>
      <c r="AT253" s="237" t="s">
        <v>179</v>
      </c>
      <c r="AU253" s="237" t="s">
        <v>86</v>
      </c>
      <c r="AV253" s="13" t="s">
        <v>175</v>
      </c>
      <c r="AW253" s="13" t="s">
        <v>41</v>
      </c>
      <c r="AX253" s="13" t="s">
        <v>24</v>
      </c>
      <c r="AY253" s="237" t="s">
        <v>168</v>
      </c>
    </row>
    <row r="254" spans="2:65" s="1" customFormat="1" ht="16.5" customHeight="1">
      <c r="B254" s="40"/>
      <c r="C254" s="191" t="s">
        <v>425</v>
      </c>
      <c r="D254" s="191" t="s">
        <v>170</v>
      </c>
      <c r="E254" s="192" t="s">
        <v>486</v>
      </c>
      <c r="F254" s="193" t="s">
        <v>487</v>
      </c>
      <c r="G254" s="194" t="s">
        <v>294</v>
      </c>
      <c r="H254" s="195">
        <v>872</v>
      </c>
      <c r="I254" s="196"/>
      <c r="J254" s="197">
        <f>ROUND(I254*H254,2)</f>
        <v>0</v>
      </c>
      <c r="K254" s="193" t="s">
        <v>174</v>
      </c>
      <c r="L254" s="60"/>
      <c r="M254" s="198" t="s">
        <v>22</v>
      </c>
      <c r="N254" s="199" t="s">
        <v>48</v>
      </c>
      <c r="O254" s="41"/>
      <c r="P254" s="200">
        <f>O254*H254</f>
        <v>0</v>
      </c>
      <c r="Q254" s="200">
        <v>0</v>
      </c>
      <c r="R254" s="200">
        <f>Q254*H254</f>
        <v>0</v>
      </c>
      <c r="S254" s="200">
        <v>0</v>
      </c>
      <c r="T254" s="201">
        <f>S254*H254</f>
        <v>0</v>
      </c>
      <c r="AR254" s="23" t="s">
        <v>175</v>
      </c>
      <c r="AT254" s="23" t="s">
        <v>170</v>
      </c>
      <c r="AU254" s="23" t="s">
        <v>86</v>
      </c>
      <c r="AY254" s="23" t="s">
        <v>168</v>
      </c>
      <c r="BE254" s="202">
        <f>IF(N254="základní",J254,0)</f>
        <v>0</v>
      </c>
      <c r="BF254" s="202">
        <f>IF(N254="snížená",J254,0)</f>
        <v>0</v>
      </c>
      <c r="BG254" s="202">
        <f>IF(N254="zákl. přenesená",J254,0)</f>
        <v>0</v>
      </c>
      <c r="BH254" s="202">
        <f>IF(N254="sníž. přenesená",J254,0)</f>
        <v>0</v>
      </c>
      <c r="BI254" s="202">
        <f>IF(N254="nulová",J254,0)</f>
        <v>0</v>
      </c>
      <c r="BJ254" s="23" t="s">
        <v>24</v>
      </c>
      <c r="BK254" s="202">
        <f>ROUND(I254*H254,2)</f>
        <v>0</v>
      </c>
      <c r="BL254" s="23" t="s">
        <v>175</v>
      </c>
      <c r="BM254" s="23" t="s">
        <v>684</v>
      </c>
    </row>
    <row r="255" spans="2:47" s="1" customFormat="1" ht="40.5">
      <c r="B255" s="40"/>
      <c r="C255" s="62"/>
      <c r="D255" s="203" t="s">
        <v>177</v>
      </c>
      <c r="E255" s="62"/>
      <c r="F255" s="204" t="s">
        <v>489</v>
      </c>
      <c r="G255" s="62"/>
      <c r="H255" s="62"/>
      <c r="I255" s="162"/>
      <c r="J255" s="62"/>
      <c r="K255" s="62"/>
      <c r="L255" s="60"/>
      <c r="M255" s="205"/>
      <c r="N255" s="41"/>
      <c r="O255" s="41"/>
      <c r="P255" s="41"/>
      <c r="Q255" s="41"/>
      <c r="R255" s="41"/>
      <c r="S255" s="41"/>
      <c r="T255" s="77"/>
      <c r="AT255" s="23" t="s">
        <v>177</v>
      </c>
      <c r="AU255" s="23" t="s">
        <v>86</v>
      </c>
    </row>
    <row r="256" spans="2:51" s="11" customFormat="1" ht="13.5">
      <c r="B256" s="206"/>
      <c r="C256" s="207"/>
      <c r="D256" s="203" t="s">
        <v>179</v>
      </c>
      <c r="E256" s="208" t="s">
        <v>22</v>
      </c>
      <c r="F256" s="209" t="s">
        <v>685</v>
      </c>
      <c r="G256" s="207"/>
      <c r="H256" s="210">
        <v>872</v>
      </c>
      <c r="I256" s="211"/>
      <c r="J256" s="207"/>
      <c r="K256" s="207"/>
      <c r="L256" s="212"/>
      <c r="M256" s="213"/>
      <c r="N256" s="214"/>
      <c r="O256" s="214"/>
      <c r="P256" s="214"/>
      <c r="Q256" s="214"/>
      <c r="R256" s="214"/>
      <c r="S256" s="214"/>
      <c r="T256" s="215"/>
      <c r="AT256" s="216" t="s">
        <v>179</v>
      </c>
      <c r="AU256" s="216" t="s">
        <v>86</v>
      </c>
      <c r="AV256" s="11" t="s">
        <v>86</v>
      </c>
      <c r="AW256" s="11" t="s">
        <v>41</v>
      </c>
      <c r="AX256" s="11" t="s">
        <v>77</v>
      </c>
      <c r="AY256" s="216" t="s">
        <v>168</v>
      </c>
    </row>
    <row r="257" spans="2:51" s="13" customFormat="1" ht="13.5">
      <c r="B257" s="227"/>
      <c r="C257" s="228"/>
      <c r="D257" s="203" t="s">
        <v>179</v>
      </c>
      <c r="E257" s="229" t="s">
        <v>22</v>
      </c>
      <c r="F257" s="230" t="s">
        <v>182</v>
      </c>
      <c r="G257" s="228"/>
      <c r="H257" s="231">
        <v>872</v>
      </c>
      <c r="I257" s="232"/>
      <c r="J257" s="228"/>
      <c r="K257" s="228"/>
      <c r="L257" s="233"/>
      <c r="M257" s="234"/>
      <c r="N257" s="235"/>
      <c r="O257" s="235"/>
      <c r="P257" s="235"/>
      <c r="Q257" s="235"/>
      <c r="R257" s="235"/>
      <c r="S257" s="235"/>
      <c r="T257" s="236"/>
      <c r="AT257" s="237" t="s">
        <v>179</v>
      </c>
      <c r="AU257" s="237" t="s">
        <v>86</v>
      </c>
      <c r="AV257" s="13" t="s">
        <v>175</v>
      </c>
      <c r="AW257" s="13" t="s">
        <v>41</v>
      </c>
      <c r="AX257" s="13" t="s">
        <v>24</v>
      </c>
      <c r="AY257" s="237" t="s">
        <v>168</v>
      </c>
    </row>
    <row r="258" spans="2:65" s="1" customFormat="1" ht="16.5" customHeight="1">
      <c r="B258" s="40"/>
      <c r="C258" s="191" t="s">
        <v>430</v>
      </c>
      <c r="D258" s="191" t="s">
        <v>170</v>
      </c>
      <c r="E258" s="192" t="s">
        <v>492</v>
      </c>
      <c r="F258" s="193" t="s">
        <v>493</v>
      </c>
      <c r="G258" s="194" t="s">
        <v>294</v>
      </c>
      <c r="H258" s="195">
        <v>664.4</v>
      </c>
      <c r="I258" s="196"/>
      <c r="J258" s="197">
        <f>ROUND(I258*H258,2)</f>
        <v>0</v>
      </c>
      <c r="K258" s="193" t="s">
        <v>22</v>
      </c>
      <c r="L258" s="60"/>
      <c r="M258" s="198" t="s">
        <v>22</v>
      </c>
      <c r="N258" s="199" t="s">
        <v>48</v>
      </c>
      <c r="O258" s="41"/>
      <c r="P258" s="200">
        <f>O258*H258</f>
        <v>0</v>
      </c>
      <c r="Q258" s="200">
        <v>0.10988</v>
      </c>
      <c r="R258" s="200">
        <f>Q258*H258</f>
        <v>73.004272</v>
      </c>
      <c r="S258" s="200">
        <v>0</v>
      </c>
      <c r="T258" s="201">
        <f>S258*H258</f>
        <v>0</v>
      </c>
      <c r="AR258" s="23" t="s">
        <v>175</v>
      </c>
      <c r="AT258" s="23" t="s">
        <v>170</v>
      </c>
      <c r="AU258" s="23" t="s">
        <v>86</v>
      </c>
      <c r="AY258" s="23" t="s">
        <v>168</v>
      </c>
      <c r="BE258" s="202">
        <f>IF(N258="základní",J258,0)</f>
        <v>0</v>
      </c>
      <c r="BF258" s="202">
        <f>IF(N258="snížená",J258,0)</f>
        <v>0</v>
      </c>
      <c r="BG258" s="202">
        <f>IF(N258="zákl. přenesená",J258,0)</f>
        <v>0</v>
      </c>
      <c r="BH258" s="202">
        <f>IF(N258="sníž. přenesená",J258,0)</f>
        <v>0</v>
      </c>
      <c r="BI258" s="202">
        <f>IF(N258="nulová",J258,0)</f>
        <v>0</v>
      </c>
      <c r="BJ258" s="23" t="s">
        <v>24</v>
      </c>
      <c r="BK258" s="202">
        <f>ROUND(I258*H258,2)</f>
        <v>0</v>
      </c>
      <c r="BL258" s="23" t="s">
        <v>175</v>
      </c>
      <c r="BM258" s="23" t="s">
        <v>686</v>
      </c>
    </row>
    <row r="259" spans="2:51" s="11" customFormat="1" ht="13.5">
      <c r="B259" s="206"/>
      <c r="C259" s="207"/>
      <c r="D259" s="203" t="s">
        <v>179</v>
      </c>
      <c r="E259" s="208" t="s">
        <v>22</v>
      </c>
      <c r="F259" s="209" t="s">
        <v>687</v>
      </c>
      <c r="G259" s="207"/>
      <c r="H259" s="210">
        <v>664.4</v>
      </c>
      <c r="I259" s="211"/>
      <c r="J259" s="207"/>
      <c r="K259" s="207"/>
      <c r="L259" s="212"/>
      <c r="M259" s="213"/>
      <c r="N259" s="214"/>
      <c r="O259" s="214"/>
      <c r="P259" s="214"/>
      <c r="Q259" s="214"/>
      <c r="R259" s="214"/>
      <c r="S259" s="214"/>
      <c r="T259" s="215"/>
      <c r="AT259" s="216" t="s">
        <v>179</v>
      </c>
      <c r="AU259" s="216" t="s">
        <v>86</v>
      </c>
      <c r="AV259" s="11" t="s">
        <v>86</v>
      </c>
      <c r="AW259" s="11" t="s">
        <v>41</v>
      </c>
      <c r="AX259" s="11" t="s">
        <v>77</v>
      </c>
      <c r="AY259" s="216" t="s">
        <v>168</v>
      </c>
    </row>
    <row r="260" spans="2:51" s="12" customFormat="1" ht="13.5">
      <c r="B260" s="217"/>
      <c r="C260" s="218"/>
      <c r="D260" s="203" t="s">
        <v>179</v>
      </c>
      <c r="E260" s="219" t="s">
        <v>22</v>
      </c>
      <c r="F260" s="220" t="s">
        <v>181</v>
      </c>
      <c r="G260" s="218"/>
      <c r="H260" s="219" t="s">
        <v>22</v>
      </c>
      <c r="I260" s="221"/>
      <c r="J260" s="218"/>
      <c r="K260" s="218"/>
      <c r="L260" s="222"/>
      <c r="M260" s="223"/>
      <c r="N260" s="224"/>
      <c r="O260" s="224"/>
      <c r="P260" s="224"/>
      <c r="Q260" s="224"/>
      <c r="R260" s="224"/>
      <c r="S260" s="224"/>
      <c r="T260" s="225"/>
      <c r="AT260" s="226" t="s">
        <v>179</v>
      </c>
      <c r="AU260" s="226" t="s">
        <v>86</v>
      </c>
      <c r="AV260" s="12" t="s">
        <v>24</v>
      </c>
      <c r="AW260" s="12" t="s">
        <v>41</v>
      </c>
      <c r="AX260" s="12" t="s">
        <v>77</v>
      </c>
      <c r="AY260" s="226" t="s">
        <v>168</v>
      </c>
    </row>
    <row r="261" spans="2:51" s="13" customFormat="1" ht="13.5">
      <c r="B261" s="227"/>
      <c r="C261" s="228"/>
      <c r="D261" s="203" t="s">
        <v>179</v>
      </c>
      <c r="E261" s="229" t="s">
        <v>22</v>
      </c>
      <c r="F261" s="230" t="s">
        <v>182</v>
      </c>
      <c r="G261" s="228"/>
      <c r="H261" s="231">
        <v>664.4</v>
      </c>
      <c r="I261" s="232"/>
      <c r="J261" s="228"/>
      <c r="K261" s="228"/>
      <c r="L261" s="233"/>
      <c r="M261" s="234"/>
      <c r="N261" s="235"/>
      <c r="O261" s="235"/>
      <c r="P261" s="235"/>
      <c r="Q261" s="235"/>
      <c r="R261" s="235"/>
      <c r="S261" s="235"/>
      <c r="T261" s="236"/>
      <c r="AT261" s="237" t="s">
        <v>179</v>
      </c>
      <c r="AU261" s="237" t="s">
        <v>86</v>
      </c>
      <c r="AV261" s="13" t="s">
        <v>175</v>
      </c>
      <c r="AW261" s="13" t="s">
        <v>41</v>
      </c>
      <c r="AX261" s="13" t="s">
        <v>24</v>
      </c>
      <c r="AY261" s="237" t="s">
        <v>168</v>
      </c>
    </row>
    <row r="262" spans="2:65" s="1" customFormat="1" ht="16.5" customHeight="1">
      <c r="B262" s="40"/>
      <c r="C262" s="238" t="s">
        <v>435</v>
      </c>
      <c r="D262" s="238" t="s">
        <v>270</v>
      </c>
      <c r="E262" s="239" t="s">
        <v>497</v>
      </c>
      <c r="F262" s="240" t="s">
        <v>688</v>
      </c>
      <c r="G262" s="241" t="s">
        <v>173</v>
      </c>
      <c r="H262" s="242">
        <v>83.881</v>
      </c>
      <c r="I262" s="243"/>
      <c r="J262" s="244">
        <f>ROUND(I262*H262,2)</f>
        <v>0</v>
      </c>
      <c r="K262" s="240" t="s">
        <v>174</v>
      </c>
      <c r="L262" s="245"/>
      <c r="M262" s="246" t="s">
        <v>22</v>
      </c>
      <c r="N262" s="247" t="s">
        <v>48</v>
      </c>
      <c r="O262" s="41"/>
      <c r="P262" s="200">
        <f>O262*H262</f>
        <v>0</v>
      </c>
      <c r="Q262" s="200">
        <v>0.225</v>
      </c>
      <c r="R262" s="200">
        <f>Q262*H262</f>
        <v>18.873225</v>
      </c>
      <c r="S262" s="200">
        <v>0</v>
      </c>
      <c r="T262" s="201">
        <f>S262*H262</f>
        <v>0</v>
      </c>
      <c r="AR262" s="23" t="s">
        <v>214</v>
      </c>
      <c r="AT262" s="23" t="s">
        <v>270</v>
      </c>
      <c r="AU262" s="23" t="s">
        <v>86</v>
      </c>
      <c r="AY262" s="23" t="s">
        <v>168</v>
      </c>
      <c r="BE262" s="202">
        <f>IF(N262="základní",J262,0)</f>
        <v>0</v>
      </c>
      <c r="BF262" s="202">
        <f>IF(N262="snížená",J262,0)</f>
        <v>0</v>
      </c>
      <c r="BG262" s="202">
        <f>IF(N262="zákl. přenesená",J262,0)</f>
        <v>0</v>
      </c>
      <c r="BH262" s="202">
        <f>IF(N262="sníž. přenesená",J262,0)</f>
        <v>0</v>
      </c>
      <c r="BI262" s="202">
        <f>IF(N262="nulová",J262,0)</f>
        <v>0</v>
      </c>
      <c r="BJ262" s="23" t="s">
        <v>24</v>
      </c>
      <c r="BK262" s="202">
        <f>ROUND(I262*H262,2)</f>
        <v>0</v>
      </c>
      <c r="BL262" s="23" t="s">
        <v>175</v>
      </c>
      <c r="BM262" s="23" t="s">
        <v>689</v>
      </c>
    </row>
    <row r="263" spans="2:51" s="11" customFormat="1" ht="13.5">
      <c r="B263" s="206"/>
      <c r="C263" s="207"/>
      <c r="D263" s="203" t="s">
        <v>179</v>
      </c>
      <c r="E263" s="208" t="s">
        <v>22</v>
      </c>
      <c r="F263" s="209" t="s">
        <v>690</v>
      </c>
      <c r="G263" s="207"/>
      <c r="H263" s="210">
        <v>83.881</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51" s="13" customFormat="1" ht="13.5">
      <c r="B264" s="227"/>
      <c r="C264" s="228"/>
      <c r="D264" s="203" t="s">
        <v>179</v>
      </c>
      <c r="E264" s="229" t="s">
        <v>22</v>
      </c>
      <c r="F264" s="230" t="s">
        <v>182</v>
      </c>
      <c r="G264" s="228"/>
      <c r="H264" s="231">
        <v>83.881</v>
      </c>
      <c r="I264" s="232"/>
      <c r="J264" s="228"/>
      <c r="K264" s="228"/>
      <c r="L264" s="233"/>
      <c r="M264" s="234"/>
      <c r="N264" s="235"/>
      <c r="O264" s="235"/>
      <c r="P264" s="235"/>
      <c r="Q264" s="235"/>
      <c r="R264" s="235"/>
      <c r="S264" s="235"/>
      <c r="T264" s="236"/>
      <c r="AT264" s="237" t="s">
        <v>179</v>
      </c>
      <c r="AU264" s="237" t="s">
        <v>86</v>
      </c>
      <c r="AV264" s="13" t="s">
        <v>175</v>
      </c>
      <c r="AW264" s="13" t="s">
        <v>41</v>
      </c>
      <c r="AX264" s="13" t="s">
        <v>24</v>
      </c>
      <c r="AY264" s="237" t="s">
        <v>168</v>
      </c>
    </row>
    <row r="265" spans="2:65" s="1" customFormat="1" ht="25.5" customHeight="1">
      <c r="B265" s="40"/>
      <c r="C265" s="191" t="s">
        <v>439</v>
      </c>
      <c r="D265" s="191" t="s">
        <v>170</v>
      </c>
      <c r="E265" s="192" t="s">
        <v>526</v>
      </c>
      <c r="F265" s="193" t="s">
        <v>691</v>
      </c>
      <c r="G265" s="194" t="s">
        <v>294</v>
      </c>
      <c r="H265" s="195">
        <v>64</v>
      </c>
      <c r="I265" s="196"/>
      <c r="J265" s="197">
        <f>ROUND(I265*H265,2)</f>
        <v>0</v>
      </c>
      <c r="K265" s="193" t="s">
        <v>174</v>
      </c>
      <c r="L265" s="60"/>
      <c r="M265" s="198" t="s">
        <v>22</v>
      </c>
      <c r="N265" s="199" t="s">
        <v>48</v>
      </c>
      <c r="O265" s="41"/>
      <c r="P265" s="200">
        <f>O265*H265</f>
        <v>0</v>
      </c>
      <c r="Q265" s="200">
        <v>0</v>
      </c>
      <c r="R265" s="200">
        <f>Q265*H265</f>
        <v>0</v>
      </c>
      <c r="S265" s="200">
        <v>0</v>
      </c>
      <c r="T265" s="201">
        <f>S265*H265</f>
        <v>0</v>
      </c>
      <c r="AR265" s="23" t="s">
        <v>175</v>
      </c>
      <c r="AT265" s="23" t="s">
        <v>170</v>
      </c>
      <c r="AU265" s="23" t="s">
        <v>86</v>
      </c>
      <c r="AY265" s="23" t="s">
        <v>168</v>
      </c>
      <c r="BE265" s="202">
        <f>IF(N265="základní",J265,0)</f>
        <v>0</v>
      </c>
      <c r="BF265" s="202">
        <f>IF(N265="snížená",J265,0)</f>
        <v>0</v>
      </c>
      <c r="BG265" s="202">
        <f>IF(N265="zákl. přenesená",J265,0)</f>
        <v>0</v>
      </c>
      <c r="BH265" s="202">
        <f>IF(N265="sníž. přenesená",J265,0)</f>
        <v>0</v>
      </c>
      <c r="BI265" s="202">
        <f>IF(N265="nulová",J265,0)</f>
        <v>0</v>
      </c>
      <c r="BJ265" s="23" t="s">
        <v>24</v>
      </c>
      <c r="BK265" s="202">
        <f>ROUND(I265*H265,2)</f>
        <v>0</v>
      </c>
      <c r="BL265" s="23" t="s">
        <v>175</v>
      </c>
      <c r="BM265" s="23" t="s">
        <v>692</v>
      </c>
    </row>
    <row r="266" spans="2:51" s="11" customFormat="1" ht="13.5">
      <c r="B266" s="206"/>
      <c r="C266" s="207"/>
      <c r="D266" s="203" t="s">
        <v>179</v>
      </c>
      <c r="E266" s="208" t="s">
        <v>22</v>
      </c>
      <c r="F266" s="209" t="s">
        <v>480</v>
      </c>
      <c r="G266" s="207"/>
      <c r="H266" s="210">
        <v>64</v>
      </c>
      <c r="I266" s="211"/>
      <c r="J266" s="207"/>
      <c r="K266" s="207"/>
      <c r="L266" s="212"/>
      <c r="M266" s="213"/>
      <c r="N266" s="214"/>
      <c r="O266" s="214"/>
      <c r="P266" s="214"/>
      <c r="Q266" s="214"/>
      <c r="R266" s="214"/>
      <c r="S266" s="214"/>
      <c r="T266" s="215"/>
      <c r="AT266" s="216" t="s">
        <v>179</v>
      </c>
      <c r="AU266" s="216" t="s">
        <v>86</v>
      </c>
      <c r="AV266" s="11" t="s">
        <v>86</v>
      </c>
      <c r="AW266" s="11" t="s">
        <v>41</v>
      </c>
      <c r="AX266" s="11" t="s">
        <v>77</v>
      </c>
      <c r="AY266" s="216" t="s">
        <v>168</v>
      </c>
    </row>
    <row r="267" spans="2:51" s="12" customFormat="1" ht="13.5">
      <c r="B267" s="217"/>
      <c r="C267" s="218"/>
      <c r="D267" s="203" t="s">
        <v>179</v>
      </c>
      <c r="E267" s="219" t="s">
        <v>22</v>
      </c>
      <c r="F267" s="220" t="s">
        <v>181</v>
      </c>
      <c r="G267" s="218"/>
      <c r="H267" s="219" t="s">
        <v>22</v>
      </c>
      <c r="I267" s="221"/>
      <c r="J267" s="218"/>
      <c r="K267" s="218"/>
      <c r="L267" s="222"/>
      <c r="M267" s="223"/>
      <c r="N267" s="224"/>
      <c r="O267" s="224"/>
      <c r="P267" s="224"/>
      <c r="Q267" s="224"/>
      <c r="R267" s="224"/>
      <c r="S267" s="224"/>
      <c r="T267" s="225"/>
      <c r="AT267" s="226" t="s">
        <v>179</v>
      </c>
      <c r="AU267" s="226" t="s">
        <v>86</v>
      </c>
      <c r="AV267" s="12" t="s">
        <v>24</v>
      </c>
      <c r="AW267" s="12" t="s">
        <v>41</v>
      </c>
      <c r="AX267" s="12" t="s">
        <v>77</v>
      </c>
      <c r="AY267" s="226" t="s">
        <v>168</v>
      </c>
    </row>
    <row r="268" spans="2:51" s="13" customFormat="1" ht="13.5">
      <c r="B268" s="227"/>
      <c r="C268" s="228"/>
      <c r="D268" s="203" t="s">
        <v>179</v>
      </c>
      <c r="E268" s="229" t="s">
        <v>22</v>
      </c>
      <c r="F268" s="230" t="s">
        <v>182</v>
      </c>
      <c r="G268" s="228"/>
      <c r="H268" s="231">
        <v>64</v>
      </c>
      <c r="I268" s="232"/>
      <c r="J268" s="228"/>
      <c r="K268" s="228"/>
      <c r="L268" s="233"/>
      <c r="M268" s="234"/>
      <c r="N268" s="235"/>
      <c r="O268" s="235"/>
      <c r="P268" s="235"/>
      <c r="Q268" s="235"/>
      <c r="R268" s="235"/>
      <c r="S268" s="235"/>
      <c r="T268" s="236"/>
      <c r="AT268" s="237" t="s">
        <v>179</v>
      </c>
      <c r="AU268" s="237" t="s">
        <v>86</v>
      </c>
      <c r="AV268" s="13" t="s">
        <v>175</v>
      </c>
      <c r="AW268" s="13" t="s">
        <v>41</v>
      </c>
      <c r="AX268" s="13" t="s">
        <v>24</v>
      </c>
      <c r="AY268" s="237" t="s">
        <v>168</v>
      </c>
    </row>
    <row r="269" spans="2:65" s="1" customFormat="1" ht="16.5" customHeight="1">
      <c r="B269" s="40"/>
      <c r="C269" s="191" t="s">
        <v>443</v>
      </c>
      <c r="D269" s="191" t="s">
        <v>170</v>
      </c>
      <c r="E269" s="192" t="s">
        <v>531</v>
      </c>
      <c r="F269" s="193" t="s">
        <v>532</v>
      </c>
      <c r="G269" s="194" t="s">
        <v>294</v>
      </c>
      <c r="H269" s="195">
        <v>64</v>
      </c>
      <c r="I269" s="196"/>
      <c r="J269" s="197">
        <f>ROUND(I269*H269,2)</f>
        <v>0</v>
      </c>
      <c r="K269" s="193" t="s">
        <v>174</v>
      </c>
      <c r="L269" s="60"/>
      <c r="M269" s="198" t="s">
        <v>22</v>
      </c>
      <c r="N269" s="199" t="s">
        <v>48</v>
      </c>
      <c r="O269" s="41"/>
      <c r="P269" s="200">
        <f>O269*H269</f>
        <v>0</v>
      </c>
      <c r="Q269" s="200">
        <v>0</v>
      </c>
      <c r="R269" s="200">
        <f>Q269*H269</f>
        <v>0</v>
      </c>
      <c r="S269" s="200">
        <v>0</v>
      </c>
      <c r="T269" s="201">
        <f>S269*H269</f>
        <v>0</v>
      </c>
      <c r="AR269" s="23" t="s">
        <v>175</v>
      </c>
      <c r="AT269" s="23" t="s">
        <v>170</v>
      </c>
      <c r="AU269" s="23" t="s">
        <v>86</v>
      </c>
      <c r="AY269" s="23" t="s">
        <v>168</v>
      </c>
      <c r="BE269" s="202">
        <f>IF(N269="základní",J269,0)</f>
        <v>0</v>
      </c>
      <c r="BF269" s="202">
        <f>IF(N269="snížená",J269,0)</f>
        <v>0</v>
      </c>
      <c r="BG269" s="202">
        <f>IF(N269="zákl. přenesená",J269,0)</f>
        <v>0</v>
      </c>
      <c r="BH269" s="202">
        <f>IF(N269="sníž. přenesená",J269,0)</f>
        <v>0</v>
      </c>
      <c r="BI269" s="202">
        <f>IF(N269="nulová",J269,0)</f>
        <v>0</v>
      </c>
      <c r="BJ269" s="23" t="s">
        <v>24</v>
      </c>
      <c r="BK269" s="202">
        <f>ROUND(I269*H269,2)</f>
        <v>0</v>
      </c>
      <c r="BL269" s="23" t="s">
        <v>175</v>
      </c>
      <c r="BM269" s="23" t="s">
        <v>693</v>
      </c>
    </row>
    <row r="270" spans="2:51" s="11" customFormat="1" ht="13.5">
      <c r="B270" s="206"/>
      <c r="C270" s="207"/>
      <c r="D270" s="203" t="s">
        <v>179</v>
      </c>
      <c r="E270" s="208" t="s">
        <v>22</v>
      </c>
      <c r="F270" s="209" t="s">
        <v>480</v>
      </c>
      <c r="G270" s="207"/>
      <c r="H270" s="210">
        <v>64</v>
      </c>
      <c r="I270" s="211"/>
      <c r="J270" s="207"/>
      <c r="K270" s="207"/>
      <c r="L270" s="212"/>
      <c r="M270" s="213"/>
      <c r="N270" s="214"/>
      <c r="O270" s="214"/>
      <c r="P270" s="214"/>
      <c r="Q270" s="214"/>
      <c r="R270" s="214"/>
      <c r="S270" s="214"/>
      <c r="T270" s="215"/>
      <c r="AT270" s="216" t="s">
        <v>179</v>
      </c>
      <c r="AU270" s="216" t="s">
        <v>86</v>
      </c>
      <c r="AV270" s="11" t="s">
        <v>86</v>
      </c>
      <c r="AW270" s="11" t="s">
        <v>41</v>
      </c>
      <c r="AX270" s="11" t="s">
        <v>77</v>
      </c>
      <c r="AY270" s="216" t="s">
        <v>168</v>
      </c>
    </row>
    <row r="271" spans="2:51" s="12" customFormat="1" ht="13.5">
      <c r="B271" s="217"/>
      <c r="C271" s="218"/>
      <c r="D271" s="203" t="s">
        <v>179</v>
      </c>
      <c r="E271" s="219" t="s">
        <v>22</v>
      </c>
      <c r="F271" s="220" t="s">
        <v>181</v>
      </c>
      <c r="G271" s="218"/>
      <c r="H271" s="219" t="s">
        <v>22</v>
      </c>
      <c r="I271" s="221"/>
      <c r="J271" s="218"/>
      <c r="K271" s="218"/>
      <c r="L271" s="222"/>
      <c r="M271" s="223"/>
      <c r="N271" s="224"/>
      <c r="O271" s="224"/>
      <c r="P271" s="224"/>
      <c r="Q271" s="224"/>
      <c r="R271" s="224"/>
      <c r="S271" s="224"/>
      <c r="T271" s="225"/>
      <c r="AT271" s="226" t="s">
        <v>179</v>
      </c>
      <c r="AU271" s="226" t="s">
        <v>86</v>
      </c>
      <c r="AV271" s="12" t="s">
        <v>24</v>
      </c>
      <c r="AW271" s="12" t="s">
        <v>41</v>
      </c>
      <c r="AX271" s="12" t="s">
        <v>77</v>
      </c>
      <c r="AY271" s="226" t="s">
        <v>168</v>
      </c>
    </row>
    <row r="272" spans="2:51" s="13" customFormat="1" ht="13.5">
      <c r="B272" s="227"/>
      <c r="C272" s="228"/>
      <c r="D272" s="203" t="s">
        <v>179</v>
      </c>
      <c r="E272" s="229" t="s">
        <v>22</v>
      </c>
      <c r="F272" s="230" t="s">
        <v>182</v>
      </c>
      <c r="G272" s="228"/>
      <c r="H272" s="231">
        <v>64</v>
      </c>
      <c r="I272" s="232"/>
      <c r="J272" s="228"/>
      <c r="K272" s="228"/>
      <c r="L272" s="233"/>
      <c r="M272" s="234"/>
      <c r="N272" s="235"/>
      <c r="O272" s="235"/>
      <c r="P272" s="235"/>
      <c r="Q272" s="235"/>
      <c r="R272" s="235"/>
      <c r="S272" s="235"/>
      <c r="T272" s="236"/>
      <c r="AT272" s="237" t="s">
        <v>179</v>
      </c>
      <c r="AU272" s="237" t="s">
        <v>86</v>
      </c>
      <c r="AV272" s="13" t="s">
        <v>175</v>
      </c>
      <c r="AW272" s="13" t="s">
        <v>41</v>
      </c>
      <c r="AX272" s="13" t="s">
        <v>24</v>
      </c>
      <c r="AY272" s="237" t="s">
        <v>168</v>
      </c>
    </row>
    <row r="273" spans="2:63" s="10" customFormat="1" ht="29.85" customHeight="1">
      <c r="B273" s="175"/>
      <c r="C273" s="176"/>
      <c r="D273" s="177" t="s">
        <v>76</v>
      </c>
      <c r="E273" s="189" t="s">
        <v>534</v>
      </c>
      <c r="F273" s="189" t="s">
        <v>535</v>
      </c>
      <c r="G273" s="176"/>
      <c r="H273" s="176"/>
      <c r="I273" s="179"/>
      <c r="J273" s="190">
        <f>BK273</f>
        <v>0</v>
      </c>
      <c r="K273" s="176"/>
      <c r="L273" s="181"/>
      <c r="M273" s="182"/>
      <c r="N273" s="183"/>
      <c r="O273" s="183"/>
      <c r="P273" s="184">
        <f>SUM(P274:P296)</f>
        <v>0</v>
      </c>
      <c r="Q273" s="183"/>
      <c r="R273" s="184">
        <f>SUM(R274:R296)</f>
        <v>0</v>
      </c>
      <c r="S273" s="183"/>
      <c r="T273" s="185">
        <f>SUM(T274:T296)</f>
        <v>0</v>
      </c>
      <c r="AR273" s="186" t="s">
        <v>24</v>
      </c>
      <c r="AT273" s="187" t="s">
        <v>76</v>
      </c>
      <c r="AU273" s="187" t="s">
        <v>24</v>
      </c>
      <c r="AY273" s="186" t="s">
        <v>168</v>
      </c>
      <c r="BK273" s="188">
        <f>SUM(BK274:BK296)</f>
        <v>0</v>
      </c>
    </row>
    <row r="274" spans="2:65" s="1" customFormat="1" ht="16.5" customHeight="1">
      <c r="B274" s="40"/>
      <c r="C274" s="191" t="s">
        <v>447</v>
      </c>
      <c r="D274" s="191" t="s">
        <v>170</v>
      </c>
      <c r="E274" s="192" t="s">
        <v>537</v>
      </c>
      <c r="F274" s="193" t="s">
        <v>538</v>
      </c>
      <c r="G274" s="194" t="s">
        <v>261</v>
      </c>
      <c r="H274" s="195">
        <v>2265.415</v>
      </c>
      <c r="I274" s="196"/>
      <c r="J274" s="197">
        <f>ROUND(I274*H274,2)</f>
        <v>0</v>
      </c>
      <c r="K274" s="193" t="s">
        <v>174</v>
      </c>
      <c r="L274" s="60"/>
      <c r="M274" s="198" t="s">
        <v>22</v>
      </c>
      <c r="N274" s="199" t="s">
        <v>48</v>
      </c>
      <c r="O274" s="41"/>
      <c r="P274" s="200">
        <f>O274*H274</f>
        <v>0</v>
      </c>
      <c r="Q274" s="200">
        <v>0</v>
      </c>
      <c r="R274" s="200">
        <f>Q274*H274</f>
        <v>0</v>
      </c>
      <c r="S274" s="200">
        <v>0</v>
      </c>
      <c r="T274" s="201">
        <f>S274*H274</f>
        <v>0</v>
      </c>
      <c r="AR274" s="23" t="s">
        <v>175</v>
      </c>
      <c r="AT274" s="23" t="s">
        <v>170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694</v>
      </c>
    </row>
    <row r="275" spans="2:51" s="11" customFormat="1" ht="13.5">
      <c r="B275" s="206"/>
      <c r="C275" s="207"/>
      <c r="D275" s="203" t="s">
        <v>179</v>
      </c>
      <c r="E275" s="208" t="s">
        <v>22</v>
      </c>
      <c r="F275" s="209" t="s">
        <v>695</v>
      </c>
      <c r="G275" s="207"/>
      <c r="H275" s="210">
        <v>3909.626</v>
      </c>
      <c r="I275" s="211"/>
      <c r="J275" s="207"/>
      <c r="K275" s="207"/>
      <c r="L275" s="212"/>
      <c r="M275" s="213"/>
      <c r="N275" s="214"/>
      <c r="O275" s="214"/>
      <c r="P275" s="214"/>
      <c r="Q275" s="214"/>
      <c r="R275" s="214"/>
      <c r="S275" s="214"/>
      <c r="T275" s="215"/>
      <c r="AT275" s="216" t="s">
        <v>179</v>
      </c>
      <c r="AU275" s="216" t="s">
        <v>86</v>
      </c>
      <c r="AV275" s="11" t="s">
        <v>86</v>
      </c>
      <c r="AW275" s="11" t="s">
        <v>41</v>
      </c>
      <c r="AX275" s="11" t="s">
        <v>77</v>
      </c>
      <c r="AY275" s="216" t="s">
        <v>168</v>
      </c>
    </row>
    <row r="276" spans="2:51" s="11" customFormat="1" ht="13.5">
      <c r="B276" s="206"/>
      <c r="C276" s="207"/>
      <c r="D276" s="203" t="s">
        <v>179</v>
      </c>
      <c r="E276" s="208" t="s">
        <v>22</v>
      </c>
      <c r="F276" s="209" t="s">
        <v>696</v>
      </c>
      <c r="G276" s="207"/>
      <c r="H276" s="210">
        <v>-1574.912</v>
      </c>
      <c r="I276" s="211"/>
      <c r="J276" s="207"/>
      <c r="K276" s="207"/>
      <c r="L276" s="212"/>
      <c r="M276" s="213"/>
      <c r="N276" s="214"/>
      <c r="O276" s="214"/>
      <c r="P276" s="214"/>
      <c r="Q276" s="214"/>
      <c r="R276" s="214"/>
      <c r="S276" s="214"/>
      <c r="T276" s="215"/>
      <c r="AT276" s="216" t="s">
        <v>179</v>
      </c>
      <c r="AU276" s="216" t="s">
        <v>86</v>
      </c>
      <c r="AV276" s="11" t="s">
        <v>86</v>
      </c>
      <c r="AW276" s="11" t="s">
        <v>41</v>
      </c>
      <c r="AX276" s="11" t="s">
        <v>77</v>
      </c>
      <c r="AY276" s="216" t="s">
        <v>168</v>
      </c>
    </row>
    <row r="277" spans="2:51" s="11" customFormat="1" ht="13.5">
      <c r="B277" s="206"/>
      <c r="C277" s="207"/>
      <c r="D277" s="203" t="s">
        <v>179</v>
      </c>
      <c r="E277" s="208" t="s">
        <v>22</v>
      </c>
      <c r="F277" s="209" t="s">
        <v>697</v>
      </c>
      <c r="G277" s="207"/>
      <c r="H277" s="210">
        <v>-69.299</v>
      </c>
      <c r="I277" s="211"/>
      <c r="J277" s="207"/>
      <c r="K277" s="207"/>
      <c r="L277" s="212"/>
      <c r="M277" s="213"/>
      <c r="N277" s="214"/>
      <c r="O277" s="214"/>
      <c r="P277" s="214"/>
      <c r="Q277" s="214"/>
      <c r="R277" s="214"/>
      <c r="S277" s="214"/>
      <c r="T277" s="215"/>
      <c r="AT277" s="216" t="s">
        <v>179</v>
      </c>
      <c r="AU277" s="216" t="s">
        <v>86</v>
      </c>
      <c r="AV277" s="11" t="s">
        <v>86</v>
      </c>
      <c r="AW277" s="11" t="s">
        <v>41</v>
      </c>
      <c r="AX277" s="11" t="s">
        <v>77</v>
      </c>
      <c r="AY277" s="216" t="s">
        <v>168</v>
      </c>
    </row>
    <row r="278" spans="2:51" s="12" customFormat="1" ht="13.5">
      <c r="B278" s="217"/>
      <c r="C278" s="218"/>
      <c r="D278" s="203" t="s">
        <v>179</v>
      </c>
      <c r="E278" s="219" t="s">
        <v>22</v>
      </c>
      <c r="F278" s="220" t="s">
        <v>698</v>
      </c>
      <c r="G278" s="218"/>
      <c r="H278" s="219" t="s">
        <v>22</v>
      </c>
      <c r="I278" s="221"/>
      <c r="J278" s="218"/>
      <c r="K278" s="218"/>
      <c r="L278" s="222"/>
      <c r="M278" s="223"/>
      <c r="N278" s="224"/>
      <c r="O278" s="224"/>
      <c r="P278" s="224"/>
      <c r="Q278" s="224"/>
      <c r="R278" s="224"/>
      <c r="S278" s="224"/>
      <c r="T278" s="225"/>
      <c r="AT278" s="226" t="s">
        <v>179</v>
      </c>
      <c r="AU278" s="226" t="s">
        <v>86</v>
      </c>
      <c r="AV278" s="12" t="s">
        <v>24</v>
      </c>
      <c r="AW278" s="12" t="s">
        <v>41</v>
      </c>
      <c r="AX278" s="12" t="s">
        <v>77</v>
      </c>
      <c r="AY278" s="226" t="s">
        <v>168</v>
      </c>
    </row>
    <row r="279" spans="2:51" s="13" customFormat="1" ht="13.5">
      <c r="B279" s="227"/>
      <c r="C279" s="228"/>
      <c r="D279" s="203" t="s">
        <v>179</v>
      </c>
      <c r="E279" s="229" t="s">
        <v>22</v>
      </c>
      <c r="F279" s="230" t="s">
        <v>182</v>
      </c>
      <c r="G279" s="228"/>
      <c r="H279" s="231">
        <v>2265.415</v>
      </c>
      <c r="I279" s="232"/>
      <c r="J279" s="228"/>
      <c r="K279" s="228"/>
      <c r="L279" s="233"/>
      <c r="M279" s="234"/>
      <c r="N279" s="235"/>
      <c r="O279" s="235"/>
      <c r="P279" s="235"/>
      <c r="Q279" s="235"/>
      <c r="R279" s="235"/>
      <c r="S279" s="235"/>
      <c r="T279" s="236"/>
      <c r="AT279" s="237" t="s">
        <v>179</v>
      </c>
      <c r="AU279" s="237" t="s">
        <v>86</v>
      </c>
      <c r="AV279" s="13" t="s">
        <v>175</v>
      </c>
      <c r="AW279" s="13" t="s">
        <v>41</v>
      </c>
      <c r="AX279" s="13" t="s">
        <v>24</v>
      </c>
      <c r="AY279" s="237" t="s">
        <v>168</v>
      </c>
    </row>
    <row r="280" spans="2:65" s="1" customFormat="1" ht="16.5" customHeight="1">
      <c r="B280" s="40"/>
      <c r="C280" s="191" t="s">
        <v>450</v>
      </c>
      <c r="D280" s="191" t="s">
        <v>170</v>
      </c>
      <c r="E280" s="192" t="s">
        <v>545</v>
      </c>
      <c r="F280" s="193" t="s">
        <v>546</v>
      </c>
      <c r="G280" s="194" t="s">
        <v>261</v>
      </c>
      <c r="H280" s="195">
        <v>27184.98</v>
      </c>
      <c r="I280" s="196"/>
      <c r="J280" s="197">
        <f>ROUND(I280*H280,2)</f>
        <v>0</v>
      </c>
      <c r="K280" s="193" t="s">
        <v>174</v>
      </c>
      <c r="L280" s="60"/>
      <c r="M280" s="198" t="s">
        <v>22</v>
      </c>
      <c r="N280" s="199" t="s">
        <v>48</v>
      </c>
      <c r="O280" s="41"/>
      <c r="P280" s="200">
        <f>O280*H280</f>
        <v>0</v>
      </c>
      <c r="Q280" s="200">
        <v>0</v>
      </c>
      <c r="R280" s="200">
        <f>Q280*H280</f>
        <v>0</v>
      </c>
      <c r="S280" s="200">
        <v>0</v>
      </c>
      <c r="T280" s="201">
        <f>S280*H280</f>
        <v>0</v>
      </c>
      <c r="AR280" s="23" t="s">
        <v>175</v>
      </c>
      <c r="AT280" s="23" t="s">
        <v>170</v>
      </c>
      <c r="AU280" s="23" t="s">
        <v>86</v>
      </c>
      <c r="AY280" s="23" t="s">
        <v>168</v>
      </c>
      <c r="BE280" s="202">
        <f>IF(N280="základní",J280,0)</f>
        <v>0</v>
      </c>
      <c r="BF280" s="202">
        <f>IF(N280="snížená",J280,0)</f>
        <v>0</v>
      </c>
      <c r="BG280" s="202">
        <f>IF(N280="zákl. přenesená",J280,0)</f>
        <v>0</v>
      </c>
      <c r="BH280" s="202">
        <f>IF(N280="sníž. přenesená",J280,0)</f>
        <v>0</v>
      </c>
      <c r="BI280" s="202">
        <f>IF(N280="nulová",J280,0)</f>
        <v>0</v>
      </c>
      <c r="BJ280" s="23" t="s">
        <v>24</v>
      </c>
      <c r="BK280" s="202">
        <f>ROUND(I280*H280,2)</f>
        <v>0</v>
      </c>
      <c r="BL280" s="23" t="s">
        <v>175</v>
      </c>
      <c r="BM280" s="23" t="s">
        <v>699</v>
      </c>
    </row>
    <row r="281" spans="2:51" s="11" customFormat="1" ht="13.5">
      <c r="B281" s="206"/>
      <c r="C281" s="207"/>
      <c r="D281" s="203" t="s">
        <v>179</v>
      </c>
      <c r="E281" s="208" t="s">
        <v>22</v>
      </c>
      <c r="F281" s="209" t="s">
        <v>700</v>
      </c>
      <c r="G281" s="207"/>
      <c r="H281" s="210">
        <v>27184.98</v>
      </c>
      <c r="I281" s="211"/>
      <c r="J281" s="207"/>
      <c r="K281" s="207"/>
      <c r="L281" s="212"/>
      <c r="M281" s="213"/>
      <c r="N281" s="214"/>
      <c r="O281" s="214"/>
      <c r="P281" s="214"/>
      <c r="Q281" s="214"/>
      <c r="R281" s="214"/>
      <c r="S281" s="214"/>
      <c r="T281" s="215"/>
      <c r="AT281" s="216" t="s">
        <v>179</v>
      </c>
      <c r="AU281" s="216" t="s">
        <v>86</v>
      </c>
      <c r="AV281" s="11" t="s">
        <v>86</v>
      </c>
      <c r="AW281" s="11" t="s">
        <v>41</v>
      </c>
      <c r="AX281" s="11" t="s">
        <v>77</v>
      </c>
      <c r="AY281" s="216" t="s">
        <v>168</v>
      </c>
    </row>
    <row r="282" spans="2:51" s="13" customFormat="1" ht="13.5">
      <c r="B282" s="227"/>
      <c r="C282" s="228"/>
      <c r="D282" s="203" t="s">
        <v>179</v>
      </c>
      <c r="E282" s="229" t="s">
        <v>22</v>
      </c>
      <c r="F282" s="230" t="s">
        <v>182</v>
      </c>
      <c r="G282" s="228"/>
      <c r="H282" s="231">
        <v>27184.98</v>
      </c>
      <c r="I282" s="232"/>
      <c r="J282" s="228"/>
      <c r="K282" s="228"/>
      <c r="L282" s="233"/>
      <c r="M282" s="234"/>
      <c r="N282" s="235"/>
      <c r="O282" s="235"/>
      <c r="P282" s="235"/>
      <c r="Q282" s="235"/>
      <c r="R282" s="235"/>
      <c r="S282" s="235"/>
      <c r="T282" s="236"/>
      <c r="AT282" s="237" t="s">
        <v>179</v>
      </c>
      <c r="AU282" s="237" t="s">
        <v>86</v>
      </c>
      <c r="AV282" s="13" t="s">
        <v>175</v>
      </c>
      <c r="AW282" s="13" t="s">
        <v>41</v>
      </c>
      <c r="AX282" s="13" t="s">
        <v>24</v>
      </c>
      <c r="AY282" s="237" t="s">
        <v>168</v>
      </c>
    </row>
    <row r="283" spans="2:65" s="1" customFormat="1" ht="16.5" customHeight="1">
      <c r="B283" s="40"/>
      <c r="C283" s="191" t="s">
        <v>454</v>
      </c>
      <c r="D283" s="191" t="s">
        <v>170</v>
      </c>
      <c r="E283" s="192" t="s">
        <v>550</v>
      </c>
      <c r="F283" s="193" t="s">
        <v>551</v>
      </c>
      <c r="G283" s="194" t="s">
        <v>261</v>
      </c>
      <c r="H283" s="195">
        <v>2265.415</v>
      </c>
      <c r="I283" s="196"/>
      <c r="J283" s="197">
        <f>ROUND(I283*H283,2)</f>
        <v>0</v>
      </c>
      <c r="K283" s="193" t="s">
        <v>174</v>
      </c>
      <c r="L283" s="60"/>
      <c r="M283" s="198" t="s">
        <v>22</v>
      </c>
      <c r="N283" s="199" t="s">
        <v>48</v>
      </c>
      <c r="O283" s="41"/>
      <c r="P283" s="200">
        <f>O283*H283</f>
        <v>0</v>
      </c>
      <c r="Q283" s="200">
        <v>0</v>
      </c>
      <c r="R283" s="200">
        <f>Q283*H283</f>
        <v>0</v>
      </c>
      <c r="S283" s="200">
        <v>0</v>
      </c>
      <c r="T283" s="201">
        <f>S283*H283</f>
        <v>0</v>
      </c>
      <c r="AR283" s="23" t="s">
        <v>175</v>
      </c>
      <c r="AT283" s="23" t="s">
        <v>170</v>
      </c>
      <c r="AU283" s="23" t="s">
        <v>86</v>
      </c>
      <c r="AY283" s="23" t="s">
        <v>168</v>
      </c>
      <c r="BE283" s="202">
        <f>IF(N283="základní",J283,0)</f>
        <v>0</v>
      </c>
      <c r="BF283" s="202">
        <f>IF(N283="snížená",J283,0)</f>
        <v>0</v>
      </c>
      <c r="BG283" s="202">
        <f>IF(N283="zákl. přenesená",J283,0)</f>
        <v>0</v>
      </c>
      <c r="BH283" s="202">
        <f>IF(N283="sníž. přenesená",J283,0)</f>
        <v>0</v>
      </c>
      <c r="BI283" s="202">
        <f>IF(N283="nulová",J283,0)</f>
        <v>0</v>
      </c>
      <c r="BJ283" s="23" t="s">
        <v>24</v>
      </c>
      <c r="BK283" s="202">
        <f>ROUND(I283*H283,2)</f>
        <v>0</v>
      </c>
      <c r="BL283" s="23" t="s">
        <v>175</v>
      </c>
      <c r="BM283" s="23" t="s">
        <v>701</v>
      </c>
    </row>
    <row r="284" spans="2:51" s="11" customFormat="1" ht="13.5">
      <c r="B284" s="206"/>
      <c r="C284" s="207"/>
      <c r="D284" s="203" t="s">
        <v>179</v>
      </c>
      <c r="E284" s="208" t="s">
        <v>22</v>
      </c>
      <c r="F284" s="209" t="s">
        <v>702</v>
      </c>
      <c r="G284" s="207"/>
      <c r="H284" s="210">
        <v>2265.415</v>
      </c>
      <c r="I284" s="211"/>
      <c r="J284" s="207"/>
      <c r="K284" s="207"/>
      <c r="L284" s="212"/>
      <c r="M284" s="213"/>
      <c r="N284" s="214"/>
      <c r="O284" s="214"/>
      <c r="P284" s="214"/>
      <c r="Q284" s="214"/>
      <c r="R284" s="214"/>
      <c r="S284" s="214"/>
      <c r="T284" s="215"/>
      <c r="AT284" s="216" t="s">
        <v>179</v>
      </c>
      <c r="AU284" s="216" t="s">
        <v>86</v>
      </c>
      <c r="AV284" s="11" t="s">
        <v>86</v>
      </c>
      <c r="AW284" s="11" t="s">
        <v>41</v>
      </c>
      <c r="AX284" s="11" t="s">
        <v>77</v>
      </c>
      <c r="AY284" s="216" t="s">
        <v>168</v>
      </c>
    </row>
    <row r="285" spans="2:51" s="13" customFormat="1" ht="13.5">
      <c r="B285" s="227"/>
      <c r="C285" s="228"/>
      <c r="D285" s="203" t="s">
        <v>179</v>
      </c>
      <c r="E285" s="229" t="s">
        <v>22</v>
      </c>
      <c r="F285" s="230" t="s">
        <v>182</v>
      </c>
      <c r="G285" s="228"/>
      <c r="H285" s="231">
        <v>2265.415</v>
      </c>
      <c r="I285" s="232"/>
      <c r="J285" s="228"/>
      <c r="K285" s="228"/>
      <c r="L285" s="233"/>
      <c r="M285" s="234"/>
      <c r="N285" s="235"/>
      <c r="O285" s="235"/>
      <c r="P285" s="235"/>
      <c r="Q285" s="235"/>
      <c r="R285" s="235"/>
      <c r="S285" s="235"/>
      <c r="T285" s="236"/>
      <c r="AT285" s="237" t="s">
        <v>179</v>
      </c>
      <c r="AU285" s="237" t="s">
        <v>86</v>
      </c>
      <c r="AV285" s="13" t="s">
        <v>175</v>
      </c>
      <c r="AW285" s="13" t="s">
        <v>41</v>
      </c>
      <c r="AX285" s="13" t="s">
        <v>24</v>
      </c>
      <c r="AY285" s="237" t="s">
        <v>168</v>
      </c>
    </row>
    <row r="286" spans="2:65" s="1" customFormat="1" ht="16.5" customHeight="1">
      <c r="B286" s="40"/>
      <c r="C286" s="191" t="s">
        <v>458</v>
      </c>
      <c r="D286" s="191" t="s">
        <v>170</v>
      </c>
      <c r="E286" s="192" t="s">
        <v>555</v>
      </c>
      <c r="F286" s="193" t="s">
        <v>556</v>
      </c>
      <c r="G286" s="194" t="s">
        <v>261</v>
      </c>
      <c r="H286" s="195">
        <v>972.016</v>
      </c>
      <c r="I286" s="196"/>
      <c r="J286" s="197">
        <f>ROUND(I286*H286,2)</f>
        <v>0</v>
      </c>
      <c r="K286" s="193" t="s">
        <v>174</v>
      </c>
      <c r="L286" s="60"/>
      <c r="M286" s="198" t="s">
        <v>22</v>
      </c>
      <c r="N286" s="199" t="s">
        <v>48</v>
      </c>
      <c r="O286" s="41"/>
      <c r="P286" s="200">
        <f>O286*H286</f>
        <v>0</v>
      </c>
      <c r="Q286" s="200">
        <v>0</v>
      </c>
      <c r="R286" s="200">
        <f>Q286*H286</f>
        <v>0</v>
      </c>
      <c r="S286" s="200">
        <v>0</v>
      </c>
      <c r="T286" s="201">
        <f>S286*H286</f>
        <v>0</v>
      </c>
      <c r="AR286" s="23" t="s">
        <v>175</v>
      </c>
      <c r="AT286" s="23" t="s">
        <v>170</v>
      </c>
      <c r="AU286" s="23" t="s">
        <v>86</v>
      </c>
      <c r="AY286" s="23" t="s">
        <v>168</v>
      </c>
      <c r="BE286" s="202">
        <f>IF(N286="základní",J286,0)</f>
        <v>0</v>
      </c>
      <c r="BF286" s="202">
        <f>IF(N286="snížená",J286,0)</f>
        <v>0</v>
      </c>
      <c r="BG286" s="202">
        <f>IF(N286="zákl. přenesená",J286,0)</f>
        <v>0</v>
      </c>
      <c r="BH286" s="202">
        <f>IF(N286="sníž. přenesená",J286,0)</f>
        <v>0</v>
      </c>
      <c r="BI286" s="202">
        <f>IF(N286="nulová",J286,0)</f>
        <v>0</v>
      </c>
      <c r="BJ286" s="23" t="s">
        <v>24</v>
      </c>
      <c r="BK286" s="202">
        <f>ROUND(I286*H286,2)</f>
        <v>0</v>
      </c>
      <c r="BL286" s="23" t="s">
        <v>175</v>
      </c>
      <c r="BM286" s="23" t="s">
        <v>703</v>
      </c>
    </row>
    <row r="287" spans="2:47" s="1" customFormat="1" ht="67.5">
      <c r="B287" s="40"/>
      <c r="C287" s="62"/>
      <c r="D287" s="203" t="s">
        <v>177</v>
      </c>
      <c r="E287" s="62"/>
      <c r="F287" s="204" t="s">
        <v>558</v>
      </c>
      <c r="G287" s="62"/>
      <c r="H287" s="62"/>
      <c r="I287" s="162"/>
      <c r="J287" s="62"/>
      <c r="K287" s="62"/>
      <c r="L287" s="60"/>
      <c r="M287" s="205"/>
      <c r="N287" s="41"/>
      <c r="O287" s="41"/>
      <c r="P287" s="41"/>
      <c r="Q287" s="41"/>
      <c r="R287" s="41"/>
      <c r="S287" s="41"/>
      <c r="T287" s="77"/>
      <c r="AT287" s="23" t="s">
        <v>177</v>
      </c>
      <c r="AU287" s="23" t="s">
        <v>86</v>
      </c>
    </row>
    <row r="288" spans="2:51" s="11" customFormat="1" ht="13.5">
      <c r="B288" s="206"/>
      <c r="C288" s="207"/>
      <c r="D288" s="203" t="s">
        <v>179</v>
      </c>
      <c r="E288" s="208" t="s">
        <v>22</v>
      </c>
      <c r="F288" s="209" t="s">
        <v>704</v>
      </c>
      <c r="G288" s="207"/>
      <c r="H288" s="210">
        <v>972.016</v>
      </c>
      <c r="I288" s="211"/>
      <c r="J288" s="207"/>
      <c r="K288" s="207"/>
      <c r="L288" s="212"/>
      <c r="M288" s="213"/>
      <c r="N288" s="214"/>
      <c r="O288" s="214"/>
      <c r="P288" s="214"/>
      <c r="Q288" s="214"/>
      <c r="R288" s="214"/>
      <c r="S288" s="214"/>
      <c r="T288" s="215"/>
      <c r="AT288" s="216" t="s">
        <v>179</v>
      </c>
      <c r="AU288" s="216" t="s">
        <v>86</v>
      </c>
      <c r="AV288" s="11" t="s">
        <v>86</v>
      </c>
      <c r="AW288" s="11" t="s">
        <v>41</v>
      </c>
      <c r="AX288" s="11" t="s">
        <v>77</v>
      </c>
      <c r="AY288" s="216" t="s">
        <v>168</v>
      </c>
    </row>
    <row r="289" spans="2:51" s="13" customFormat="1" ht="13.5">
      <c r="B289" s="227"/>
      <c r="C289" s="228"/>
      <c r="D289" s="203" t="s">
        <v>179</v>
      </c>
      <c r="E289" s="229" t="s">
        <v>22</v>
      </c>
      <c r="F289" s="230" t="s">
        <v>182</v>
      </c>
      <c r="G289" s="228"/>
      <c r="H289" s="231">
        <v>972.016</v>
      </c>
      <c r="I289" s="232"/>
      <c r="J289" s="228"/>
      <c r="K289" s="228"/>
      <c r="L289" s="233"/>
      <c r="M289" s="234"/>
      <c r="N289" s="235"/>
      <c r="O289" s="235"/>
      <c r="P289" s="235"/>
      <c r="Q289" s="235"/>
      <c r="R289" s="235"/>
      <c r="S289" s="235"/>
      <c r="T289" s="236"/>
      <c r="AT289" s="237" t="s">
        <v>179</v>
      </c>
      <c r="AU289" s="237" t="s">
        <v>86</v>
      </c>
      <c r="AV289" s="13" t="s">
        <v>175</v>
      </c>
      <c r="AW289" s="13" t="s">
        <v>41</v>
      </c>
      <c r="AX289" s="13" t="s">
        <v>24</v>
      </c>
      <c r="AY289" s="237" t="s">
        <v>168</v>
      </c>
    </row>
    <row r="290" spans="2:65" s="1" customFormat="1" ht="16.5" customHeight="1">
      <c r="B290" s="40"/>
      <c r="C290" s="191" t="s">
        <v>462</v>
      </c>
      <c r="D290" s="191" t="s">
        <v>170</v>
      </c>
      <c r="E290" s="192" t="s">
        <v>562</v>
      </c>
      <c r="F290" s="193" t="s">
        <v>563</v>
      </c>
      <c r="G290" s="194" t="s">
        <v>261</v>
      </c>
      <c r="H290" s="195">
        <v>1293.399</v>
      </c>
      <c r="I290" s="196"/>
      <c r="J290" s="197">
        <f>ROUND(I290*H290,2)</f>
        <v>0</v>
      </c>
      <c r="K290" s="193" t="s">
        <v>174</v>
      </c>
      <c r="L290" s="60"/>
      <c r="M290" s="198" t="s">
        <v>22</v>
      </c>
      <c r="N290" s="199" t="s">
        <v>48</v>
      </c>
      <c r="O290" s="41"/>
      <c r="P290" s="200">
        <f>O290*H290</f>
        <v>0</v>
      </c>
      <c r="Q290" s="200">
        <v>0</v>
      </c>
      <c r="R290" s="200">
        <f>Q290*H290</f>
        <v>0</v>
      </c>
      <c r="S290" s="200">
        <v>0</v>
      </c>
      <c r="T290" s="201">
        <f>S290*H290</f>
        <v>0</v>
      </c>
      <c r="AR290" s="23" t="s">
        <v>175</v>
      </c>
      <c r="AT290" s="23" t="s">
        <v>170</v>
      </c>
      <c r="AU290" s="23" t="s">
        <v>86</v>
      </c>
      <c r="AY290" s="23" t="s">
        <v>168</v>
      </c>
      <c r="BE290" s="202">
        <f>IF(N290="základní",J290,0)</f>
        <v>0</v>
      </c>
      <c r="BF290" s="202">
        <f>IF(N290="snížená",J290,0)</f>
        <v>0</v>
      </c>
      <c r="BG290" s="202">
        <f>IF(N290="zákl. přenesená",J290,0)</f>
        <v>0</v>
      </c>
      <c r="BH290" s="202">
        <f>IF(N290="sníž. přenesená",J290,0)</f>
        <v>0</v>
      </c>
      <c r="BI290" s="202">
        <f>IF(N290="nulová",J290,0)</f>
        <v>0</v>
      </c>
      <c r="BJ290" s="23" t="s">
        <v>24</v>
      </c>
      <c r="BK290" s="202">
        <f>ROUND(I290*H290,2)</f>
        <v>0</v>
      </c>
      <c r="BL290" s="23" t="s">
        <v>175</v>
      </c>
      <c r="BM290" s="23" t="s">
        <v>705</v>
      </c>
    </row>
    <row r="291" spans="2:51" s="11" customFormat="1" ht="13.5">
      <c r="B291" s="206"/>
      <c r="C291" s="207"/>
      <c r="D291" s="203" t="s">
        <v>179</v>
      </c>
      <c r="E291" s="208" t="s">
        <v>22</v>
      </c>
      <c r="F291" s="209" t="s">
        <v>695</v>
      </c>
      <c r="G291" s="207"/>
      <c r="H291" s="210">
        <v>3909.626</v>
      </c>
      <c r="I291" s="211"/>
      <c r="J291" s="207"/>
      <c r="K291" s="207"/>
      <c r="L291" s="212"/>
      <c r="M291" s="213"/>
      <c r="N291" s="214"/>
      <c r="O291" s="214"/>
      <c r="P291" s="214"/>
      <c r="Q291" s="214"/>
      <c r="R291" s="214"/>
      <c r="S291" s="214"/>
      <c r="T291" s="215"/>
      <c r="AT291" s="216" t="s">
        <v>179</v>
      </c>
      <c r="AU291" s="216" t="s">
        <v>86</v>
      </c>
      <c r="AV291" s="11" t="s">
        <v>86</v>
      </c>
      <c r="AW291" s="11" t="s">
        <v>41</v>
      </c>
      <c r="AX291" s="11" t="s">
        <v>77</v>
      </c>
      <c r="AY291" s="216" t="s">
        <v>168</v>
      </c>
    </row>
    <row r="292" spans="2:51" s="12" customFormat="1" ht="27">
      <c r="B292" s="217"/>
      <c r="C292" s="218"/>
      <c r="D292" s="203" t="s">
        <v>179</v>
      </c>
      <c r="E292" s="219" t="s">
        <v>22</v>
      </c>
      <c r="F292" s="220" t="s">
        <v>706</v>
      </c>
      <c r="G292" s="218"/>
      <c r="H292" s="219" t="s">
        <v>22</v>
      </c>
      <c r="I292" s="221"/>
      <c r="J292" s="218"/>
      <c r="K292" s="218"/>
      <c r="L292" s="222"/>
      <c r="M292" s="223"/>
      <c r="N292" s="224"/>
      <c r="O292" s="224"/>
      <c r="P292" s="224"/>
      <c r="Q292" s="224"/>
      <c r="R292" s="224"/>
      <c r="S292" s="224"/>
      <c r="T292" s="225"/>
      <c r="AT292" s="226" t="s">
        <v>179</v>
      </c>
      <c r="AU292" s="226" t="s">
        <v>86</v>
      </c>
      <c r="AV292" s="12" t="s">
        <v>24</v>
      </c>
      <c r="AW292" s="12" t="s">
        <v>41</v>
      </c>
      <c r="AX292" s="12" t="s">
        <v>77</v>
      </c>
      <c r="AY292" s="226" t="s">
        <v>168</v>
      </c>
    </row>
    <row r="293" spans="2:51" s="11" customFormat="1" ht="13.5">
      <c r="B293" s="206"/>
      <c r="C293" s="207"/>
      <c r="D293" s="203" t="s">
        <v>179</v>
      </c>
      <c r="E293" s="208" t="s">
        <v>22</v>
      </c>
      <c r="F293" s="209" t="s">
        <v>707</v>
      </c>
      <c r="G293" s="207"/>
      <c r="H293" s="210">
        <v>-972.016</v>
      </c>
      <c r="I293" s="211"/>
      <c r="J293" s="207"/>
      <c r="K293" s="207"/>
      <c r="L293" s="212"/>
      <c r="M293" s="213"/>
      <c r="N293" s="214"/>
      <c r="O293" s="214"/>
      <c r="P293" s="214"/>
      <c r="Q293" s="214"/>
      <c r="R293" s="214"/>
      <c r="S293" s="214"/>
      <c r="T293" s="215"/>
      <c r="AT293" s="216" t="s">
        <v>179</v>
      </c>
      <c r="AU293" s="216" t="s">
        <v>86</v>
      </c>
      <c r="AV293" s="11" t="s">
        <v>86</v>
      </c>
      <c r="AW293" s="11" t="s">
        <v>41</v>
      </c>
      <c r="AX293" s="11" t="s">
        <v>77</v>
      </c>
      <c r="AY293" s="216" t="s">
        <v>168</v>
      </c>
    </row>
    <row r="294" spans="2:51" s="11" customFormat="1" ht="13.5">
      <c r="B294" s="206"/>
      <c r="C294" s="207"/>
      <c r="D294" s="203" t="s">
        <v>179</v>
      </c>
      <c r="E294" s="208" t="s">
        <v>22</v>
      </c>
      <c r="F294" s="209" t="s">
        <v>696</v>
      </c>
      <c r="G294" s="207"/>
      <c r="H294" s="210">
        <v>-1574.912</v>
      </c>
      <c r="I294" s="211"/>
      <c r="J294" s="207"/>
      <c r="K294" s="207"/>
      <c r="L294" s="212"/>
      <c r="M294" s="213"/>
      <c r="N294" s="214"/>
      <c r="O294" s="214"/>
      <c r="P294" s="214"/>
      <c r="Q294" s="214"/>
      <c r="R294" s="214"/>
      <c r="S294" s="214"/>
      <c r="T294" s="215"/>
      <c r="AT294" s="216" t="s">
        <v>179</v>
      </c>
      <c r="AU294" s="216" t="s">
        <v>86</v>
      </c>
      <c r="AV294" s="11" t="s">
        <v>86</v>
      </c>
      <c r="AW294" s="11" t="s">
        <v>41</v>
      </c>
      <c r="AX294" s="11" t="s">
        <v>77</v>
      </c>
      <c r="AY294" s="216" t="s">
        <v>168</v>
      </c>
    </row>
    <row r="295" spans="2:51" s="11" customFormat="1" ht="13.5">
      <c r="B295" s="206"/>
      <c r="C295" s="207"/>
      <c r="D295" s="203" t="s">
        <v>179</v>
      </c>
      <c r="E295" s="208" t="s">
        <v>22</v>
      </c>
      <c r="F295" s="209" t="s">
        <v>697</v>
      </c>
      <c r="G295" s="207"/>
      <c r="H295" s="210">
        <v>-69.299</v>
      </c>
      <c r="I295" s="211"/>
      <c r="J295" s="207"/>
      <c r="K295" s="207"/>
      <c r="L295" s="212"/>
      <c r="M295" s="213"/>
      <c r="N295" s="214"/>
      <c r="O295" s="214"/>
      <c r="P295" s="214"/>
      <c r="Q295" s="214"/>
      <c r="R295" s="214"/>
      <c r="S295" s="214"/>
      <c r="T295" s="215"/>
      <c r="AT295" s="216" t="s">
        <v>179</v>
      </c>
      <c r="AU295" s="216" t="s">
        <v>86</v>
      </c>
      <c r="AV295" s="11" t="s">
        <v>86</v>
      </c>
      <c r="AW295" s="11" t="s">
        <v>41</v>
      </c>
      <c r="AX295" s="11" t="s">
        <v>77</v>
      </c>
      <c r="AY295" s="216" t="s">
        <v>168</v>
      </c>
    </row>
    <row r="296" spans="2:51" s="13" customFormat="1" ht="13.5">
      <c r="B296" s="227"/>
      <c r="C296" s="228"/>
      <c r="D296" s="203" t="s">
        <v>179</v>
      </c>
      <c r="E296" s="229" t="s">
        <v>22</v>
      </c>
      <c r="F296" s="230" t="s">
        <v>182</v>
      </c>
      <c r="G296" s="228"/>
      <c r="H296" s="231">
        <v>1293.399</v>
      </c>
      <c r="I296" s="232"/>
      <c r="J296" s="228"/>
      <c r="K296" s="228"/>
      <c r="L296" s="233"/>
      <c r="M296" s="234"/>
      <c r="N296" s="235"/>
      <c r="O296" s="235"/>
      <c r="P296" s="235"/>
      <c r="Q296" s="235"/>
      <c r="R296" s="235"/>
      <c r="S296" s="235"/>
      <c r="T296" s="236"/>
      <c r="AT296" s="237" t="s">
        <v>179</v>
      </c>
      <c r="AU296" s="237" t="s">
        <v>86</v>
      </c>
      <c r="AV296" s="13" t="s">
        <v>175</v>
      </c>
      <c r="AW296" s="13" t="s">
        <v>41</v>
      </c>
      <c r="AX296" s="13" t="s">
        <v>24</v>
      </c>
      <c r="AY296" s="237" t="s">
        <v>168</v>
      </c>
    </row>
    <row r="297" spans="2:63" s="10" customFormat="1" ht="29.85" customHeight="1">
      <c r="B297" s="175"/>
      <c r="C297" s="176"/>
      <c r="D297" s="177" t="s">
        <v>76</v>
      </c>
      <c r="E297" s="189" t="s">
        <v>567</v>
      </c>
      <c r="F297" s="189" t="s">
        <v>568</v>
      </c>
      <c r="G297" s="176"/>
      <c r="H297" s="176"/>
      <c r="I297" s="179"/>
      <c r="J297" s="190">
        <f>BK297</f>
        <v>0</v>
      </c>
      <c r="K297" s="176"/>
      <c r="L297" s="181"/>
      <c r="M297" s="182"/>
      <c r="N297" s="183"/>
      <c r="O297" s="183"/>
      <c r="P297" s="184">
        <f>P298</f>
        <v>0</v>
      </c>
      <c r="Q297" s="183"/>
      <c r="R297" s="184">
        <f>R298</f>
        <v>0</v>
      </c>
      <c r="S297" s="183"/>
      <c r="T297" s="185">
        <f>T298</f>
        <v>0</v>
      </c>
      <c r="AR297" s="186" t="s">
        <v>24</v>
      </c>
      <c r="AT297" s="187" t="s">
        <v>76</v>
      </c>
      <c r="AU297" s="187" t="s">
        <v>24</v>
      </c>
      <c r="AY297" s="186" t="s">
        <v>168</v>
      </c>
      <c r="BK297" s="188">
        <f>BK298</f>
        <v>0</v>
      </c>
    </row>
    <row r="298" spans="2:65" s="1" customFormat="1" ht="25.5" customHeight="1">
      <c r="B298" s="40"/>
      <c r="C298" s="191" t="s">
        <v>466</v>
      </c>
      <c r="D298" s="191" t="s">
        <v>170</v>
      </c>
      <c r="E298" s="192" t="s">
        <v>570</v>
      </c>
      <c r="F298" s="193" t="s">
        <v>571</v>
      </c>
      <c r="G298" s="194" t="s">
        <v>261</v>
      </c>
      <c r="H298" s="195">
        <v>3259.49</v>
      </c>
      <c r="I298" s="196"/>
      <c r="J298" s="197">
        <f>ROUND(I298*H298,2)</f>
        <v>0</v>
      </c>
      <c r="K298" s="193" t="s">
        <v>174</v>
      </c>
      <c r="L298" s="60"/>
      <c r="M298" s="198" t="s">
        <v>22</v>
      </c>
      <c r="N298" s="248" t="s">
        <v>48</v>
      </c>
      <c r="O298" s="249"/>
      <c r="P298" s="250">
        <f>O298*H298</f>
        <v>0</v>
      </c>
      <c r="Q298" s="250">
        <v>0</v>
      </c>
      <c r="R298" s="250">
        <f>Q298*H298</f>
        <v>0</v>
      </c>
      <c r="S298" s="250">
        <v>0</v>
      </c>
      <c r="T298" s="251">
        <f>S298*H298</f>
        <v>0</v>
      </c>
      <c r="AR298" s="23" t="s">
        <v>175</v>
      </c>
      <c r="AT298" s="23" t="s">
        <v>170</v>
      </c>
      <c r="AU298" s="23" t="s">
        <v>86</v>
      </c>
      <c r="AY298" s="23" t="s">
        <v>168</v>
      </c>
      <c r="BE298" s="202">
        <f>IF(N298="základní",J298,0)</f>
        <v>0</v>
      </c>
      <c r="BF298" s="202">
        <f>IF(N298="snížená",J298,0)</f>
        <v>0</v>
      </c>
      <c r="BG298" s="202">
        <f>IF(N298="zákl. přenesená",J298,0)</f>
        <v>0</v>
      </c>
      <c r="BH298" s="202">
        <f>IF(N298="sníž. přenesená",J298,0)</f>
        <v>0</v>
      </c>
      <c r="BI298" s="202">
        <f>IF(N298="nulová",J298,0)</f>
        <v>0</v>
      </c>
      <c r="BJ298" s="23" t="s">
        <v>24</v>
      </c>
      <c r="BK298" s="202">
        <f>ROUND(I298*H298,2)</f>
        <v>0</v>
      </c>
      <c r="BL298" s="23" t="s">
        <v>175</v>
      </c>
      <c r="BM298" s="23" t="s">
        <v>708</v>
      </c>
    </row>
    <row r="299" spans="2:12" s="1" customFormat="1" ht="6.95" customHeight="1">
      <c r="B299" s="55"/>
      <c r="C299" s="56"/>
      <c r="D299" s="56"/>
      <c r="E299" s="56"/>
      <c r="F299" s="56"/>
      <c r="G299" s="56"/>
      <c r="H299" s="56"/>
      <c r="I299" s="138"/>
      <c r="J299" s="56"/>
      <c r="K299" s="56"/>
      <c r="L299" s="60"/>
    </row>
  </sheetData>
  <sheetProtection algorithmName="SHA-512" hashValue="9r+6Axuq0leDT/d2Gdv3JrZ7+3DgWTfu+zbaLVx3ejejda9DnPaUPwFPMXTyaxBS8nTsr98MYVlhf5YIX2+glQ==" saltValue="5A4I1pfeSRtskHA9MUeJmkmfCdA8hWJPsIrp22Fg6zViBk1NQ2mdLSNC4UWWBuem3b8RawnKLL775EVu39Y5qw==" spinCount="100000" sheet="1" objects="1" scenarios="1" formatColumns="0" formatRows="0" autoFilter="0"/>
  <autoFilter ref="C85:K298"/>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92</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709</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ROUND(J85,2)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ROUND(SUM(BE85:BE316),2)</f>
        <v>0</v>
      </c>
      <c r="G30" s="41"/>
      <c r="H30" s="41"/>
      <c r="I30" s="130">
        <v>0.21</v>
      </c>
      <c r="J30" s="129">
        <f>ROUND(ROUND((SUM(BE85:BE316)),2)*I30,2)</f>
        <v>0</v>
      </c>
      <c r="K30" s="44"/>
    </row>
    <row r="31" spans="2:11" s="1" customFormat="1" ht="14.45" customHeight="1">
      <c r="B31" s="40"/>
      <c r="C31" s="41"/>
      <c r="D31" s="41"/>
      <c r="E31" s="48" t="s">
        <v>49</v>
      </c>
      <c r="F31" s="129">
        <f>ROUND(SUM(BF85:BF316),2)</f>
        <v>0</v>
      </c>
      <c r="G31" s="41"/>
      <c r="H31" s="41"/>
      <c r="I31" s="130">
        <v>0.15</v>
      </c>
      <c r="J31" s="129">
        <f>ROUND(ROUND((SUM(BF85:BF316)),2)*I31,2)</f>
        <v>0</v>
      </c>
      <c r="K31" s="44"/>
    </row>
    <row r="32" spans="2:11" s="1" customFormat="1" ht="14.45" customHeight="1" hidden="1">
      <c r="B32" s="40"/>
      <c r="C32" s="41"/>
      <c r="D32" s="41"/>
      <c r="E32" s="48" t="s">
        <v>50</v>
      </c>
      <c r="F32" s="129">
        <f>ROUND(SUM(BG85:BG316),2)</f>
        <v>0</v>
      </c>
      <c r="G32" s="41"/>
      <c r="H32" s="41"/>
      <c r="I32" s="130">
        <v>0.21</v>
      </c>
      <c r="J32" s="129">
        <v>0</v>
      </c>
      <c r="K32" s="44"/>
    </row>
    <row r="33" spans="2:11" s="1" customFormat="1" ht="14.45" customHeight="1" hidden="1">
      <c r="B33" s="40"/>
      <c r="C33" s="41"/>
      <c r="D33" s="41"/>
      <c r="E33" s="48" t="s">
        <v>51</v>
      </c>
      <c r="F33" s="129">
        <f>ROUND(SUM(BH85:BH316),2)</f>
        <v>0</v>
      </c>
      <c r="G33" s="41"/>
      <c r="H33" s="41"/>
      <c r="I33" s="130">
        <v>0.15</v>
      </c>
      <c r="J33" s="129">
        <v>0</v>
      </c>
      <c r="K33" s="44"/>
    </row>
    <row r="34" spans="2:11" s="1" customFormat="1" ht="14.45" customHeight="1" hidden="1">
      <c r="B34" s="40"/>
      <c r="C34" s="41"/>
      <c r="D34" s="41"/>
      <c r="E34" s="48" t="s">
        <v>52</v>
      </c>
      <c r="F34" s="129">
        <f>ROUND(SUM(BI85:BI316),2)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SKU3903 - SO 101c  Komunikace -křižovatka</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J85</f>
        <v>0</v>
      </c>
      <c r="K56" s="44"/>
      <c r="AU56" s="23" t="s">
        <v>141</v>
      </c>
    </row>
    <row r="57" spans="2:11" s="7" customFormat="1" ht="24.95" customHeight="1">
      <c r="B57" s="148"/>
      <c r="C57" s="149"/>
      <c r="D57" s="150" t="s">
        <v>142</v>
      </c>
      <c r="E57" s="151"/>
      <c r="F57" s="151"/>
      <c r="G57" s="151"/>
      <c r="H57" s="151"/>
      <c r="I57" s="152"/>
      <c r="J57" s="153">
        <f>J86</f>
        <v>0</v>
      </c>
      <c r="K57" s="154"/>
    </row>
    <row r="58" spans="2:11" s="8" customFormat="1" ht="19.9" customHeight="1">
      <c r="B58" s="155"/>
      <c r="C58" s="156"/>
      <c r="D58" s="157" t="s">
        <v>143</v>
      </c>
      <c r="E58" s="158"/>
      <c r="F58" s="158"/>
      <c r="G58" s="158"/>
      <c r="H58" s="158"/>
      <c r="I58" s="159"/>
      <c r="J58" s="160">
        <f>J87</f>
        <v>0</v>
      </c>
      <c r="K58" s="161"/>
    </row>
    <row r="59" spans="2:11" s="8" customFormat="1" ht="19.9" customHeight="1">
      <c r="B59" s="155"/>
      <c r="C59" s="156"/>
      <c r="D59" s="157" t="s">
        <v>145</v>
      </c>
      <c r="E59" s="158"/>
      <c r="F59" s="158"/>
      <c r="G59" s="158"/>
      <c r="H59" s="158"/>
      <c r="I59" s="159"/>
      <c r="J59" s="160">
        <f>J151</f>
        <v>0</v>
      </c>
      <c r="K59" s="161"/>
    </row>
    <row r="60" spans="2:11" s="8" customFormat="1" ht="19.9" customHeight="1">
      <c r="B60" s="155"/>
      <c r="C60" s="156"/>
      <c r="D60" s="157" t="s">
        <v>146</v>
      </c>
      <c r="E60" s="158"/>
      <c r="F60" s="158"/>
      <c r="G60" s="158"/>
      <c r="H60" s="158"/>
      <c r="I60" s="159"/>
      <c r="J60" s="160">
        <f>J155</f>
        <v>0</v>
      </c>
      <c r="K60" s="161"/>
    </row>
    <row r="61" spans="2:11" s="8" customFormat="1" ht="19.9" customHeight="1">
      <c r="B61" s="155"/>
      <c r="C61" s="156"/>
      <c r="D61" s="157" t="s">
        <v>147</v>
      </c>
      <c r="E61" s="158"/>
      <c r="F61" s="158"/>
      <c r="G61" s="158"/>
      <c r="H61" s="158"/>
      <c r="I61" s="159"/>
      <c r="J61" s="160">
        <f>J163</f>
        <v>0</v>
      </c>
      <c r="K61" s="161"/>
    </row>
    <row r="62" spans="2:11" s="8" customFormat="1" ht="19.9" customHeight="1">
      <c r="B62" s="155"/>
      <c r="C62" s="156"/>
      <c r="D62" s="157" t="s">
        <v>148</v>
      </c>
      <c r="E62" s="158"/>
      <c r="F62" s="158"/>
      <c r="G62" s="158"/>
      <c r="H62" s="158"/>
      <c r="I62" s="159"/>
      <c r="J62" s="160">
        <f>J222</f>
        <v>0</v>
      </c>
      <c r="K62" s="161"/>
    </row>
    <row r="63" spans="2:11" s="8" customFormat="1" ht="19.9" customHeight="1">
      <c r="B63" s="155"/>
      <c r="C63" s="156"/>
      <c r="D63" s="157" t="s">
        <v>149</v>
      </c>
      <c r="E63" s="158"/>
      <c r="F63" s="158"/>
      <c r="G63" s="158"/>
      <c r="H63" s="158"/>
      <c r="I63" s="159"/>
      <c r="J63" s="160">
        <f>J239</f>
        <v>0</v>
      </c>
      <c r="K63" s="161"/>
    </row>
    <row r="64" spans="2:11" s="8" customFormat="1" ht="19.9" customHeight="1">
      <c r="B64" s="155"/>
      <c r="C64" s="156"/>
      <c r="D64" s="157" t="s">
        <v>150</v>
      </c>
      <c r="E64" s="158"/>
      <c r="F64" s="158"/>
      <c r="G64" s="158"/>
      <c r="H64" s="158"/>
      <c r="I64" s="159"/>
      <c r="J64" s="160">
        <f>J291</f>
        <v>0</v>
      </c>
      <c r="K64" s="161"/>
    </row>
    <row r="65" spans="2:11" s="8" customFormat="1" ht="19.9" customHeight="1">
      <c r="B65" s="155"/>
      <c r="C65" s="156"/>
      <c r="D65" s="157" t="s">
        <v>151</v>
      </c>
      <c r="E65" s="158"/>
      <c r="F65" s="158"/>
      <c r="G65" s="158"/>
      <c r="H65" s="158"/>
      <c r="I65" s="159"/>
      <c r="J65" s="160">
        <f>J315</f>
        <v>0</v>
      </c>
      <c r="K65" s="161"/>
    </row>
    <row r="66" spans="2:11" s="1" customFormat="1" ht="21.75" customHeight="1">
      <c r="B66" s="40"/>
      <c r="C66" s="41"/>
      <c r="D66" s="41"/>
      <c r="E66" s="41"/>
      <c r="F66" s="41"/>
      <c r="G66" s="41"/>
      <c r="H66" s="41"/>
      <c r="I66" s="117"/>
      <c r="J66" s="41"/>
      <c r="K66" s="44"/>
    </row>
    <row r="67" spans="2:11" s="1" customFormat="1" ht="6.95" customHeight="1">
      <c r="B67" s="55"/>
      <c r="C67" s="56"/>
      <c r="D67" s="56"/>
      <c r="E67" s="56"/>
      <c r="F67" s="56"/>
      <c r="G67" s="56"/>
      <c r="H67" s="56"/>
      <c r="I67" s="138"/>
      <c r="J67" s="56"/>
      <c r="K67" s="57"/>
    </row>
    <row r="71" spans="2:12" s="1" customFormat="1" ht="6.95" customHeight="1">
      <c r="B71" s="58"/>
      <c r="C71" s="59"/>
      <c r="D71" s="59"/>
      <c r="E71" s="59"/>
      <c r="F71" s="59"/>
      <c r="G71" s="59"/>
      <c r="H71" s="59"/>
      <c r="I71" s="141"/>
      <c r="J71" s="59"/>
      <c r="K71" s="59"/>
      <c r="L71" s="60"/>
    </row>
    <row r="72" spans="2:12" s="1" customFormat="1" ht="36.95" customHeight="1">
      <c r="B72" s="40"/>
      <c r="C72" s="61" t="s">
        <v>152</v>
      </c>
      <c r="D72" s="62"/>
      <c r="E72" s="62"/>
      <c r="F72" s="62"/>
      <c r="G72" s="62"/>
      <c r="H72" s="62"/>
      <c r="I72" s="162"/>
      <c r="J72" s="62"/>
      <c r="K72" s="62"/>
      <c r="L72" s="60"/>
    </row>
    <row r="73" spans="2:12" s="1" customFormat="1" ht="6.95" customHeight="1">
      <c r="B73" s="40"/>
      <c r="C73" s="62"/>
      <c r="D73" s="62"/>
      <c r="E73" s="62"/>
      <c r="F73" s="62"/>
      <c r="G73" s="62"/>
      <c r="H73" s="62"/>
      <c r="I73" s="162"/>
      <c r="J73" s="62"/>
      <c r="K73" s="62"/>
      <c r="L73" s="60"/>
    </row>
    <row r="74" spans="2:12" s="1" customFormat="1" ht="14.45" customHeight="1">
      <c r="B74" s="40"/>
      <c r="C74" s="64" t="s">
        <v>18</v>
      </c>
      <c r="D74" s="62"/>
      <c r="E74" s="62"/>
      <c r="F74" s="62"/>
      <c r="G74" s="62"/>
      <c r="H74" s="62"/>
      <c r="I74" s="162"/>
      <c r="J74" s="62"/>
      <c r="K74" s="62"/>
      <c r="L74" s="60"/>
    </row>
    <row r="75" spans="2:12" s="1" customFormat="1" ht="16.5" customHeight="1">
      <c r="B75" s="40"/>
      <c r="C75" s="62"/>
      <c r="D75" s="62"/>
      <c r="E75" s="374" t="str">
        <f>E7</f>
        <v>II/145 a II/190 průtah Hartmanice</v>
      </c>
      <c r="F75" s="375"/>
      <c r="G75" s="375"/>
      <c r="H75" s="375"/>
      <c r="I75" s="162"/>
      <c r="J75" s="62"/>
      <c r="K75" s="62"/>
      <c r="L75" s="60"/>
    </row>
    <row r="76" spans="2:12" s="1" customFormat="1" ht="14.45" customHeight="1">
      <c r="B76" s="40"/>
      <c r="C76" s="64" t="s">
        <v>135</v>
      </c>
      <c r="D76" s="62"/>
      <c r="E76" s="62"/>
      <c r="F76" s="62"/>
      <c r="G76" s="62"/>
      <c r="H76" s="62"/>
      <c r="I76" s="162"/>
      <c r="J76" s="62"/>
      <c r="K76" s="62"/>
      <c r="L76" s="60"/>
    </row>
    <row r="77" spans="2:12" s="1" customFormat="1" ht="17.25" customHeight="1">
      <c r="B77" s="40"/>
      <c r="C77" s="62"/>
      <c r="D77" s="62"/>
      <c r="E77" s="349" t="str">
        <f>E9</f>
        <v>SKU3903 - SO 101c  Komunikace -křižovatka</v>
      </c>
      <c r="F77" s="376"/>
      <c r="G77" s="376"/>
      <c r="H77" s="376"/>
      <c r="I77" s="162"/>
      <c r="J77" s="62"/>
      <c r="K77" s="62"/>
      <c r="L77" s="60"/>
    </row>
    <row r="78" spans="2:12" s="1" customFormat="1" ht="6.95" customHeight="1">
      <c r="B78" s="40"/>
      <c r="C78" s="62"/>
      <c r="D78" s="62"/>
      <c r="E78" s="62"/>
      <c r="F78" s="62"/>
      <c r="G78" s="62"/>
      <c r="H78" s="62"/>
      <c r="I78" s="162"/>
      <c r="J78" s="62"/>
      <c r="K78" s="62"/>
      <c r="L78" s="60"/>
    </row>
    <row r="79" spans="2:12" s="1" customFormat="1" ht="18" customHeight="1">
      <c r="B79" s="40"/>
      <c r="C79" s="64" t="s">
        <v>25</v>
      </c>
      <c r="D79" s="62"/>
      <c r="E79" s="62"/>
      <c r="F79" s="163" t="str">
        <f>F12</f>
        <v xml:space="preserve"> </v>
      </c>
      <c r="G79" s="62"/>
      <c r="H79" s="62"/>
      <c r="I79" s="164" t="s">
        <v>27</v>
      </c>
      <c r="J79" s="72" t="str">
        <f>IF(J12="","",J12)</f>
        <v>15. 11. 2016</v>
      </c>
      <c r="K79" s="62"/>
      <c r="L79" s="60"/>
    </row>
    <row r="80" spans="2:12" s="1" customFormat="1" ht="6.95" customHeight="1">
      <c r="B80" s="40"/>
      <c r="C80" s="62"/>
      <c r="D80" s="62"/>
      <c r="E80" s="62"/>
      <c r="F80" s="62"/>
      <c r="G80" s="62"/>
      <c r="H80" s="62"/>
      <c r="I80" s="162"/>
      <c r="J80" s="62"/>
      <c r="K80" s="62"/>
      <c r="L80" s="60"/>
    </row>
    <row r="81" spans="2:12" s="1" customFormat="1" ht="13.5">
      <c r="B81" s="40"/>
      <c r="C81" s="64" t="s">
        <v>31</v>
      </c>
      <c r="D81" s="62"/>
      <c r="E81" s="62"/>
      <c r="F81" s="163" t="str">
        <f>E15</f>
        <v>SÚS Plzeňského kraje</v>
      </c>
      <c r="G81" s="62"/>
      <c r="H81" s="62"/>
      <c r="I81" s="164" t="s">
        <v>37</v>
      </c>
      <c r="J81" s="163" t="str">
        <f>E21</f>
        <v>Projekční kancelář Ing.Škubalová</v>
      </c>
      <c r="K81" s="62"/>
      <c r="L81" s="60"/>
    </row>
    <row r="82" spans="2:12" s="1" customFormat="1" ht="14.45" customHeight="1">
      <c r="B82" s="40"/>
      <c r="C82" s="64" t="s">
        <v>35</v>
      </c>
      <c r="D82" s="62"/>
      <c r="E82" s="62"/>
      <c r="F82" s="163" t="str">
        <f>IF(E18="","",E18)</f>
        <v/>
      </c>
      <c r="G82" s="62"/>
      <c r="H82" s="62"/>
      <c r="I82" s="162"/>
      <c r="J82" s="62"/>
      <c r="K82" s="62"/>
      <c r="L82" s="60"/>
    </row>
    <row r="83" spans="2:12" s="1" customFormat="1" ht="10.35" customHeight="1">
      <c r="B83" s="40"/>
      <c r="C83" s="62"/>
      <c r="D83" s="62"/>
      <c r="E83" s="62"/>
      <c r="F83" s="62"/>
      <c r="G83" s="62"/>
      <c r="H83" s="62"/>
      <c r="I83" s="162"/>
      <c r="J83" s="62"/>
      <c r="K83" s="62"/>
      <c r="L83" s="60"/>
    </row>
    <row r="84" spans="2:20" s="9" customFormat="1" ht="29.25" customHeight="1">
      <c r="B84" s="165"/>
      <c r="C84" s="166" t="s">
        <v>153</v>
      </c>
      <c r="D84" s="167" t="s">
        <v>62</v>
      </c>
      <c r="E84" s="167" t="s">
        <v>58</v>
      </c>
      <c r="F84" s="167" t="s">
        <v>154</v>
      </c>
      <c r="G84" s="167" t="s">
        <v>155</v>
      </c>
      <c r="H84" s="167" t="s">
        <v>156</v>
      </c>
      <c r="I84" s="168" t="s">
        <v>157</v>
      </c>
      <c r="J84" s="167" t="s">
        <v>139</v>
      </c>
      <c r="K84" s="169" t="s">
        <v>158</v>
      </c>
      <c r="L84" s="170"/>
      <c r="M84" s="80" t="s">
        <v>159</v>
      </c>
      <c r="N84" s="81" t="s">
        <v>47</v>
      </c>
      <c r="O84" s="81" t="s">
        <v>160</v>
      </c>
      <c r="P84" s="81" t="s">
        <v>161</v>
      </c>
      <c r="Q84" s="81" t="s">
        <v>162</v>
      </c>
      <c r="R84" s="81" t="s">
        <v>163</v>
      </c>
      <c r="S84" s="81" t="s">
        <v>164</v>
      </c>
      <c r="T84" s="82" t="s">
        <v>165</v>
      </c>
    </row>
    <row r="85" spans="2:63" s="1" customFormat="1" ht="29.25" customHeight="1">
      <c r="B85" s="40"/>
      <c r="C85" s="86" t="s">
        <v>140</v>
      </c>
      <c r="D85" s="62"/>
      <c r="E85" s="62"/>
      <c r="F85" s="62"/>
      <c r="G85" s="62"/>
      <c r="H85" s="62"/>
      <c r="I85" s="162"/>
      <c r="J85" s="171">
        <f>BK85</f>
        <v>0</v>
      </c>
      <c r="K85" s="62"/>
      <c r="L85" s="60"/>
      <c r="M85" s="83"/>
      <c r="N85" s="84"/>
      <c r="O85" s="84"/>
      <c r="P85" s="172">
        <f>P86</f>
        <v>0</v>
      </c>
      <c r="Q85" s="84"/>
      <c r="R85" s="172">
        <f>R86</f>
        <v>1168.1501575000002</v>
      </c>
      <c r="S85" s="84"/>
      <c r="T85" s="173">
        <f>T86</f>
        <v>2390.916</v>
      </c>
      <c r="AT85" s="23" t="s">
        <v>76</v>
      </c>
      <c r="AU85" s="23" t="s">
        <v>141</v>
      </c>
      <c r="BK85" s="174">
        <f>BK86</f>
        <v>0</v>
      </c>
    </row>
    <row r="86" spans="2:63" s="10" customFormat="1" ht="37.35" customHeight="1">
      <c r="B86" s="175"/>
      <c r="C86" s="176"/>
      <c r="D86" s="177" t="s">
        <v>76</v>
      </c>
      <c r="E86" s="178" t="s">
        <v>166</v>
      </c>
      <c r="F86" s="178" t="s">
        <v>167</v>
      </c>
      <c r="G86" s="176"/>
      <c r="H86" s="176"/>
      <c r="I86" s="179"/>
      <c r="J86" s="180">
        <f>BK86</f>
        <v>0</v>
      </c>
      <c r="K86" s="176"/>
      <c r="L86" s="181"/>
      <c r="M86" s="182"/>
      <c r="N86" s="183"/>
      <c r="O86" s="183"/>
      <c r="P86" s="184">
        <f>P87+P151+P155+P163+P222+P239+P291+P315</f>
        <v>0</v>
      </c>
      <c r="Q86" s="183"/>
      <c r="R86" s="184">
        <f>R87+R151+R155+R163+R222+R239+R291+R315</f>
        <v>1168.1501575000002</v>
      </c>
      <c r="S86" s="183"/>
      <c r="T86" s="185">
        <f>T87+T151+T155+T163+T222+T239+T291+T315</f>
        <v>2390.916</v>
      </c>
      <c r="AR86" s="186" t="s">
        <v>24</v>
      </c>
      <c r="AT86" s="187" t="s">
        <v>76</v>
      </c>
      <c r="AU86" s="187" t="s">
        <v>77</v>
      </c>
      <c r="AY86" s="186" t="s">
        <v>168</v>
      </c>
      <c r="BK86" s="188">
        <f>BK87+BK151+BK155+BK163+BK222+BK239+BK291+BK315</f>
        <v>0</v>
      </c>
    </row>
    <row r="87" spans="2:63" s="10" customFormat="1" ht="19.9" customHeight="1">
      <c r="B87" s="175"/>
      <c r="C87" s="176"/>
      <c r="D87" s="177" t="s">
        <v>76</v>
      </c>
      <c r="E87" s="189" t="s">
        <v>24</v>
      </c>
      <c r="F87" s="189" t="s">
        <v>169</v>
      </c>
      <c r="G87" s="176"/>
      <c r="H87" s="176"/>
      <c r="I87" s="179"/>
      <c r="J87" s="190">
        <f>BK87</f>
        <v>0</v>
      </c>
      <c r="K87" s="176"/>
      <c r="L87" s="181"/>
      <c r="M87" s="182"/>
      <c r="N87" s="183"/>
      <c r="O87" s="183"/>
      <c r="P87" s="184">
        <f>SUM(P88:P150)</f>
        <v>0</v>
      </c>
      <c r="Q87" s="183"/>
      <c r="R87" s="184">
        <f>SUM(R88:R150)</f>
        <v>14.117280000000001</v>
      </c>
      <c r="S87" s="183"/>
      <c r="T87" s="185">
        <f>SUM(T88:T150)</f>
        <v>2390.916</v>
      </c>
      <c r="AR87" s="186" t="s">
        <v>24</v>
      </c>
      <c r="AT87" s="187" t="s">
        <v>76</v>
      </c>
      <c r="AU87" s="187" t="s">
        <v>24</v>
      </c>
      <c r="AY87" s="186" t="s">
        <v>168</v>
      </c>
      <c r="BK87" s="188">
        <f>SUM(BK88:BK150)</f>
        <v>0</v>
      </c>
    </row>
    <row r="88" spans="2:65" s="1" customFormat="1" ht="16.5" customHeight="1">
      <c r="B88" s="40"/>
      <c r="C88" s="191" t="s">
        <v>24</v>
      </c>
      <c r="D88" s="191" t="s">
        <v>170</v>
      </c>
      <c r="E88" s="192" t="s">
        <v>574</v>
      </c>
      <c r="F88" s="193" t="s">
        <v>575</v>
      </c>
      <c r="G88" s="194" t="s">
        <v>173</v>
      </c>
      <c r="H88" s="195">
        <v>1947</v>
      </c>
      <c r="I88" s="196"/>
      <c r="J88" s="197">
        <f>ROUND(I88*H88,2)</f>
        <v>0</v>
      </c>
      <c r="K88" s="193" t="s">
        <v>174</v>
      </c>
      <c r="L88" s="60"/>
      <c r="M88" s="198" t="s">
        <v>22</v>
      </c>
      <c r="N88" s="199" t="s">
        <v>48</v>
      </c>
      <c r="O88" s="41"/>
      <c r="P88" s="200">
        <f>O88*H88</f>
        <v>0</v>
      </c>
      <c r="Q88" s="200">
        <v>0</v>
      </c>
      <c r="R88" s="200">
        <f>Q88*H88</f>
        <v>0</v>
      </c>
      <c r="S88" s="200">
        <v>0.4</v>
      </c>
      <c r="T88" s="201">
        <f>S88*H88</f>
        <v>778.8000000000001</v>
      </c>
      <c r="AR88" s="23" t="s">
        <v>175</v>
      </c>
      <c r="AT88" s="23" t="s">
        <v>170</v>
      </c>
      <c r="AU88" s="23" t="s">
        <v>86</v>
      </c>
      <c r="AY88" s="23" t="s">
        <v>168</v>
      </c>
      <c r="BE88" s="202">
        <f>IF(N88="základní",J88,0)</f>
        <v>0</v>
      </c>
      <c r="BF88" s="202">
        <f>IF(N88="snížená",J88,0)</f>
        <v>0</v>
      </c>
      <c r="BG88" s="202">
        <f>IF(N88="zákl. přenesená",J88,0)</f>
        <v>0</v>
      </c>
      <c r="BH88" s="202">
        <f>IF(N88="sníž. přenesená",J88,0)</f>
        <v>0</v>
      </c>
      <c r="BI88" s="202">
        <f>IF(N88="nulová",J88,0)</f>
        <v>0</v>
      </c>
      <c r="BJ88" s="23" t="s">
        <v>24</v>
      </c>
      <c r="BK88" s="202">
        <f>ROUND(I88*H88,2)</f>
        <v>0</v>
      </c>
      <c r="BL88" s="23" t="s">
        <v>175</v>
      </c>
      <c r="BM88" s="23" t="s">
        <v>710</v>
      </c>
    </row>
    <row r="89" spans="2:47" s="1" customFormat="1" ht="256.5">
      <c r="B89" s="40"/>
      <c r="C89" s="62"/>
      <c r="D89" s="203" t="s">
        <v>177</v>
      </c>
      <c r="E89" s="62"/>
      <c r="F89" s="204" t="s">
        <v>178</v>
      </c>
      <c r="G89" s="62"/>
      <c r="H89" s="62"/>
      <c r="I89" s="162"/>
      <c r="J89" s="62"/>
      <c r="K89" s="62"/>
      <c r="L89" s="60"/>
      <c r="M89" s="205"/>
      <c r="N89" s="41"/>
      <c r="O89" s="41"/>
      <c r="P89" s="41"/>
      <c r="Q89" s="41"/>
      <c r="R89" s="41"/>
      <c r="S89" s="41"/>
      <c r="T89" s="77"/>
      <c r="AT89" s="23" t="s">
        <v>177</v>
      </c>
      <c r="AU89" s="23" t="s">
        <v>86</v>
      </c>
    </row>
    <row r="90" spans="2:51" s="11" customFormat="1" ht="13.5">
      <c r="B90" s="206"/>
      <c r="C90" s="207"/>
      <c r="D90" s="203" t="s">
        <v>179</v>
      </c>
      <c r="E90" s="208" t="s">
        <v>22</v>
      </c>
      <c r="F90" s="209" t="s">
        <v>711</v>
      </c>
      <c r="G90" s="207"/>
      <c r="H90" s="210">
        <v>1947</v>
      </c>
      <c r="I90" s="211"/>
      <c r="J90" s="207"/>
      <c r="K90" s="207"/>
      <c r="L90" s="212"/>
      <c r="M90" s="213"/>
      <c r="N90" s="214"/>
      <c r="O90" s="214"/>
      <c r="P90" s="214"/>
      <c r="Q90" s="214"/>
      <c r="R90" s="214"/>
      <c r="S90" s="214"/>
      <c r="T90" s="215"/>
      <c r="AT90" s="216" t="s">
        <v>179</v>
      </c>
      <c r="AU90" s="216" t="s">
        <v>86</v>
      </c>
      <c r="AV90" s="11" t="s">
        <v>86</v>
      </c>
      <c r="AW90" s="11" t="s">
        <v>41</v>
      </c>
      <c r="AX90" s="11" t="s">
        <v>77</v>
      </c>
      <c r="AY90" s="216" t="s">
        <v>168</v>
      </c>
    </row>
    <row r="91" spans="2:51" s="12" customFormat="1" ht="13.5">
      <c r="B91" s="217"/>
      <c r="C91" s="218"/>
      <c r="D91" s="203" t="s">
        <v>179</v>
      </c>
      <c r="E91" s="219" t="s">
        <v>22</v>
      </c>
      <c r="F91" s="220" t="s">
        <v>181</v>
      </c>
      <c r="G91" s="218"/>
      <c r="H91" s="219" t="s">
        <v>22</v>
      </c>
      <c r="I91" s="221"/>
      <c r="J91" s="218"/>
      <c r="K91" s="218"/>
      <c r="L91" s="222"/>
      <c r="M91" s="223"/>
      <c r="N91" s="224"/>
      <c r="O91" s="224"/>
      <c r="P91" s="224"/>
      <c r="Q91" s="224"/>
      <c r="R91" s="224"/>
      <c r="S91" s="224"/>
      <c r="T91" s="225"/>
      <c r="AT91" s="226" t="s">
        <v>179</v>
      </c>
      <c r="AU91" s="226" t="s">
        <v>86</v>
      </c>
      <c r="AV91" s="12" t="s">
        <v>24</v>
      </c>
      <c r="AW91" s="12" t="s">
        <v>41</v>
      </c>
      <c r="AX91" s="12" t="s">
        <v>77</v>
      </c>
      <c r="AY91" s="226" t="s">
        <v>168</v>
      </c>
    </row>
    <row r="92" spans="2:51" s="13" customFormat="1" ht="13.5">
      <c r="B92" s="227"/>
      <c r="C92" s="228"/>
      <c r="D92" s="203" t="s">
        <v>179</v>
      </c>
      <c r="E92" s="229" t="s">
        <v>22</v>
      </c>
      <c r="F92" s="230" t="s">
        <v>182</v>
      </c>
      <c r="G92" s="228"/>
      <c r="H92" s="231">
        <v>1947</v>
      </c>
      <c r="I92" s="232"/>
      <c r="J92" s="228"/>
      <c r="K92" s="228"/>
      <c r="L92" s="233"/>
      <c r="M92" s="234"/>
      <c r="N92" s="235"/>
      <c r="O92" s="235"/>
      <c r="P92" s="235"/>
      <c r="Q92" s="235"/>
      <c r="R92" s="235"/>
      <c r="S92" s="235"/>
      <c r="T92" s="236"/>
      <c r="AT92" s="237" t="s">
        <v>179</v>
      </c>
      <c r="AU92" s="237" t="s">
        <v>86</v>
      </c>
      <c r="AV92" s="13" t="s">
        <v>175</v>
      </c>
      <c r="AW92" s="13" t="s">
        <v>41</v>
      </c>
      <c r="AX92" s="13" t="s">
        <v>24</v>
      </c>
      <c r="AY92" s="237" t="s">
        <v>168</v>
      </c>
    </row>
    <row r="93" spans="2:65" s="1" customFormat="1" ht="16.5" customHeight="1">
      <c r="B93" s="40"/>
      <c r="C93" s="191" t="s">
        <v>86</v>
      </c>
      <c r="D93" s="191" t="s">
        <v>170</v>
      </c>
      <c r="E93" s="192" t="s">
        <v>183</v>
      </c>
      <c r="F93" s="193" t="s">
        <v>184</v>
      </c>
      <c r="G93" s="194" t="s">
        <v>173</v>
      </c>
      <c r="H93" s="195">
        <v>1947</v>
      </c>
      <c r="I93" s="196"/>
      <c r="J93" s="197">
        <f>ROUND(I93*H93,2)</f>
        <v>0</v>
      </c>
      <c r="K93" s="193" t="s">
        <v>174</v>
      </c>
      <c r="L93" s="60"/>
      <c r="M93" s="198" t="s">
        <v>22</v>
      </c>
      <c r="N93" s="199" t="s">
        <v>48</v>
      </c>
      <c r="O93" s="41"/>
      <c r="P93" s="200">
        <f>O93*H93</f>
        <v>0</v>
      </c>
      <c r="Q93" s="200">
        <v>0</v>
      </c>
      <c r="R93" s="200">
        <f>Q93*H93</f>
        <v>0</v>
      </c>
      <c r="S93" s="200">
        <v>0.316</v>
      </c>
      <c r="T93" s="201">
        <f>S93*H93</f>
        <v>615.252</v>
      </c>
      <c r="AR93" s="23" t="s">
        <v>175</v>
      </c>
      <c r="AT93" s="23" t="s">
        <v>170</v>
      </c>
      <c r="AU93" s="23" t="s">
        <v>86</v>
      </c>
      <c r="AY93" s="23" t="s">
        <v>168</v>
      </c>
      <c r="BE93" s="202">
        <f>IF(N93="základní",J93,0)</f>
        <v>0</v>
      </c>
      <c r="BF93" s="202">
        <f>IF(N93="snížená",J93,0)</f>
        <v>0</v>
      </c>
      <c r="BG93" s="202">
        <f>IF(N93="zákl. přenesená",J93,0)</f>
        <v>0</v>
      </c>
      <c r="BH93" s="202">
        <f>IF(N93="sníž. přenesená",J93,0)</f>
        <v>0</v>
      </c>
      <c r="BI93" s="202">
        <f>IF(N93="nulová",J93,0)</f>
        <v>0</v>
      </c>
      <c r="BJ93" s="23" t="s">
        <v>24</v>
      </c>
      <c r="BK93" s="202">
        <f>ROUND(I93*H93,2)</f>
        <v>0</v>
      </c>
      <c r="BL93" s="23" t="s">
        <v>175</v>
      </c>
      <c r="BM93" s="23" t="s">
        <v>712</v>
      </c>
    </row>
    <row r="94" spans="2:47" s="1" customFormat="1" ht="256.5">
      <c r="B94" s="40"/>
      <c r="C94" s="62"/>
      <c r="D94" s="203" t="s">
        <v>177</v>
      </c>
      <c r="E94" s="62"/>
      <c r="F94" s="204" t="s">
        <v>178</v>
      </c>
      <c r="G94" s="62"/>
      <c r="H94" s="62"/>
      <c r="I94" s="162"/>
      <c r="J94" s="62"/>
      <c r="K94" s="62"/>
      <c r="L94" s="60"/>
      <c r="M94" s="205"/>
      <c r="N94" s="41"/>
      <c r="O94" s="41"/>
      <c r="P94" s="41"/>
      <c r="Q94" s="41"/>
      <c r="R94" s="41"/>
      <c r="S94" s="41"/>
      <c r="T94" s="77"/>
      <c r="AT94" s="23" t="s">
        <v>177</v>
      </c>
      <c r="AU94" s="23" t="s">
        <v>86</v>
      </c>
    </row>
    <row r="95" spans="2:51" s="11" customFormat="1" ht="13.5">
      <c r="B95" s="206"/>
      <c r="C95" s="207"/>
      <c r="D95" s="203" t="s">
        <v>179</v>
      </c>
      <c r="E95" s="208" t="s">
        <v>22</v>
      </c>
      <c r="F95" s="209" t="s">
        <v>711</v>
      </c>
      <c r="G95" s="207"/>
      <c r="H95" s="210">
        <v>1947</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51" s="12" customFormat="1" ht="13.5">
      <c r="B96" s="217"/>
      <c r="C96" s="218"/>
      <c r="D96" s="203" t="s">
        <v>179</v>
      </c>
      <c r="E96" s="219" t="s">
        <v>22</v>
      </c>
      <c r="F96" s="220" t="s">
        <v>181</v>
      </c>
      <c r="G96" s="218"/>
      <c r="H96" s="219" t="s">
        <v>22</v>
      </c>
      <c r="I96" s="221"/>
      <c r="J96" s="218"/>
      <c r="K96" s="218"/>
      <c r="L96" s="222"/>
      <c r="M96" s="223"/>
      <c r="N96" s="224"/>
      <c r="O96" s="224"/>
      <c r="P96" s="224"/>
      <c r="Q96" s="224"/>
      <c r="R96" s="224"/>
      <c r="S96" s="224"/>
      <c r="T96" s="225"/>
      <c r="AT96" s="226" t="s">
        <v>179</v>
      </c>
      <c r="AU96" s="226" t="s">
        <v>86</v>
      </c>
      <c r="AV96" s="12" t="s">
        <v>24</v>
      </c>
      <c r="AW96" s="12" t="s">
        <v>41</v>
      </c>
      <c r="AX96" s="12" t="s">
        <v>77</v>
      </c>
      <c r="AY96" s="226" t="s">
        <v>168</v>
      </c>
    </row>
    <row r="97" spans="2:51" s="13" customFormat="1" ht="13.5">
      <c r="B97" s="227"/>
      <c r="C97" s="228"/>
      <c r="D97" s="203" t="s">
        <v>179</v>
      </c>
      <c r="E97" s="229" t="s">
        <v>22</v>
      </c>
      <c r="F97" s="230" t="s">
        <v>182</v>
      </c>
      <c r="G97" s="228"/>
      <c r="H97" s="231">
        <v>1947</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25.5" customHeight="1">
      <c r="B98" s="40"/>
      <c r="C98" s="191" t="s">
        <v>187</v>
      </c>
      <c r="D98" s="191" t="s">
        <v>170</v>
      </c>
      <c r="E98" s="192" t="s">
        <v>583</v>
      </c>
      <c r="F98" s="193" t="s">
        <v>584</v>
      </c>
      <c r="G98" s="194" t="s">
        <v>173</v>
      </c>
      <c r="H98" s="195">
        <v>1947</v>
      </c>
      <c r="I98" s="196"/>
      <c r="J98" s="197">
        <f>ROUND(I98*H98,2)</f>
        <v>0</v>
      </c>
      <c r="K98" s="193" t="s">
        <v>174</v>
      </c>
      <c r="L98" s="60"/>
      <c r="M98" s="198" t="s">
        <v>22</v>
      </c>
      <c r="N98" s="199" t="s">
        <v>48</v>
      </c>
      <c r="O98" s="41"/>
      <c r="P98" s="200">
        <f>O98*H98</f>
        <v>0</v>
      </c>
      <c r="Q98" s="200">
        <v>0.00024</v>
      </c>
      <c r="R98" s="200">
        <f>Q98*H98</f>
        <v>0.46728000000000003</v>
      </c>
      <c r="S98" s="200">
        <v>0.512</v>
      </c>
      <c r="T98" s="201">
        <f>S98*H98</f>
        <v>996.864</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713</v>
      </c>
    </row>
    <row r="99" spans="2:47" s="1" customFormat="1" ht="216">
      <c r="B99" s="40"/>
      <c r="C99" s="62"/>
      <c r="D99" s="203" t="s">
        <v>177</v>
      </c>
      <c r="E99" s="62"/>
      <c r="F99" s="204" t="s">
        <v>586</v>
      </c>
      <c r="G99" s="62"/>
      <c r="H99" s="62"/>
      <c r="I99" s="162"/>
      <c r="J99" s="62"/>
      <c r="K99" s="62"/>
      <c r="L99" s="60"/>
      <c r="M99" s="205"/>
      <c r="N99" s="41"/>
      <c r="O99" s="41"/>
      <c r="P99" s="41"/>
      <c r="Q99" s="41"/>
      <c r="R99" s="41"/>
      <c r="S99" s="41"/>
      <c r="T99" s="77"/>
      <c r="AT99" s="23" t="s">
        <v>177</v>
      </c>
      <c r="AU99" s="23" t="s">
        <v>86</v>
      </c>
    </row>
    <row r="100" spans="2:51" s="11" customFormat="1" ht="13.5">
      <c r="B100" s="206"/>
      <c r="C100" s="207"/>
      <c r="D100" s="203" t="s">
        <v>179</v>
      </c>
      <c r="E100" s="208" t="s">
        <v>22</v>
      </c>
      <c r="F100" s="209" t="s">
        <v>711</v>
      </c>
      <c r="G100" s="207"/>
      <c r="H100" s="210">
        <v>1947</v>
      </c>
      <c r="I100" s="211"/>
      <c r="J100" s="207"/>
      <c r="K100" s="207"/>
      <c r="L100" s="212"/>
      <c r="M100" s="213"/>
      <c r="N100" s="214"/>
      <c r="O100" s="214"/>
      <c r="P100" s="214"/>
      <c r="Q100" s="214"/>
      <c r="R100" s="214"/>
      <c r="S100" s="214"/>
      <c r="T100" s="215"/>
      <c r="AT100" s="216" t="s">
        <v>179</v>
      </c>
      <c r="AU100" s="216" t="s">
        <v>86</v>
      </c>
      <c r="AV100" s="11" t="s">
        <v>86</v>
      </c>
      <c r="AW100" s="11" t="s">
        <v>41</v>
      </c>
      <c r="AX100" s="11" t="s">
        <v>77</v>
      </c>
      <c r="AY100" s="216" t="s">
        <v>168</v>
      </c>
    </row>
    <row r="101" spans="2:51" s="12" customFormat="1" ht="13.5">
      <c r="B101" s="217"/>
      <c r="C101" s="218"/>
      <c r="D101" s="203" t="s">
        <v>179</v>
      </c>
      <c r="E101" s="219" t="s">
        <v>22</v>
      </c>
      <c r="F101" s="220" t="s">
        <v>714</v>
      </c>
      <c r="G101" s="218"/>
      <c r="H101" s="219" t="s">
        <v>22</v>
      </c>
      <c r="I101" s="221"/>
      <c r="J101" s="218"/>
      <c r="K101" s="218"/>
      <c r="L101" s="222"/>
      <c r="M101" s="223"/>
      <c r="N101" s="224"/>
      <c r="O101" s="224"/>
      <c r="P101" s="224"/>
      <c r="Q101" s="224"/>
      <c r="R101" s="224"/>
      <c r="S101" s="224"/>
      <c r="T101" s="225"/>
      <c r="AT101" s="226" t="s">
        <v>179</v>
      </c>
      <c r="AU101" s="226" t="s">
        <v>86</v>
      </c>
      <c r="AV101" s="12" t="s">
        <v>24</v>
      </c>
      <c r="AW101" s="12" t="s">
        <v>41</v>
      </c>
      <c r="AX101" s="12" t="s">
        <v>77</v>
      </c>
      <c r="AY101" s="226" t="s">
        <v>168</v>
      </c>
    </row>
    <row r="102" spans="2:51" s="13" customFormat="1" ht="13.5">
      <c r="B102" s="227"/>
      <c r="C102" s="228"/>
      <c r="D102" s="203" t="s">
        <v>179</v>
      </c>
      <c r="E102" s="229" t="s">
        <v>22</v>
      </c>
      <c r="F102" s="230" t="s">
        <v>182</v>
      </c>
      <c r="G102" s="228"/>
      <c r="H102" s="231">
        <v>1947</v>
      </c>
      <c r="I102" s="232"/>
      <c r="J102" s="228"/>
      <c r="K102" s="228"/>
      <c r="L102" s="233"/>
      <c r="M102" s="234"/>
      <c r="N102" s="235"/>
      <c r="O102" s="235"/>
      <c r="P102" s="235"/>
      <c r="Q102" s="235"/>
      <c r="R102" s="235"/>
      <c r="S102" s="235"/>
      <c r="T102" s="236"/>
      <c r="AT102" s="237" t="s">
        <v>179</v>
      </c>
      <c r="AU102" s="237" t="s">
        <v>86</v>
      </c>
      <c r="AV102" s="13" t="s">
        <v>175</v>
      </c>
      <c r="AW102" s="13" t="s">
        <v>41</v>
      </c>
      <c r="AX102" s="13" t="s">
        <v>24</v>
      </c>
      <c r="AY102" s="237" t="s">
        <v>168</v>
      </c>
    </row>
    <row r="103" spans="2:65" s="1" customFormat="1" ht="16.5" customHeight="1">
      <c r="B103" s="40"/>
      <c r="C103" s="191" t="s">
        <v>175</v>
      </c>
      <c r="D103" s="191" t="s">
        <v>170</v>
      </c>
      <c r="E103" s="192" t="s">
        <v>196</v>
      </c>
      <c r="F103" s="193" t="s">
        <v>197</v>
      </c>
      <c r="G103" s="194" t="s">
        <v>198</v>
      </c>
      <c r="H103" s="195">
        <v>10.5</v>
      </c>
      <c r="I103" s="196"/>
      <c r="J103" s="197">
        <f>ROUND(I103*H103,2)</f>
        <v>0</v>
      </c>
      <c r="K103" s="193" t="s">
        <v>174</v>
      </c>
      <c r="L103" s="60"/>
      <c r="M103" s="198" t="s">
        <v>22</v>
      </c>
      <c r="N103" s="199" t="s">
        <v>48</v>
      </c>
      <c r="O103" s="41"/>
      <c r="P103" s="200">
        <f>O103*H103</f>
        <v>0</v>
      </c>
      <c r="Q103" s="200">
        <v>0</v>
      </c>
      <c r="R103" s="200">
        <f>Q103*H103</f>
        <v>0</v>
      </c>
      <c r="S103" s="200">
        <v>0</v>
      </c>
      <c r="T103" s="201">
        <f>S103*H103</f>
        <v>0</v>
      </c>
      <c r="AR103" s="23" t="s">
        <v>175</v>
      </c>
      <c r="AT103" s="23" t="s">
        <v>170</v>
      </c>
      <c r="AU103" s="23" t="s">
        <v>86</v>
      </c>
      <c r="AY103" s="23" t="s">
        <v>168</v>
      </c>
      <c r="BE103" s="202">
        <f>IF(N103="základní",J103,0)</f>
        <v>0</v>
      </c>
      <c r="BF103" s="202">
        <f>IF(N103="snížená",J103,0)</f>
        <v>0</v>
      </c>
      <c r="BG103" s="202">
        <f>IF(N103="zákl. přenesená",J103,0)</f>
        <v>0</v>
      </c>
      <c r="BH103" s="202">
        <f>IF(N103="sníž. přenesená",J103,0)</f>
        <v>0</v>
      </c>
      <c r="BI103" s="202">
        <f>IF(N103="nulová",J103,0)</f>
        <v>0</v>
      </c>
      <c r="BJ103" s="23" t="s">
        <v>24</v>
      </c>
      <c r="BK103" s="202">
        <f>ROUND(I103*H103,2)</f>
        <v>0</v>
      </c>
      <c r="BL103" s="23" t="s">
        <v>175</v>
      </c>
      <c r="BM103" s="23" t="s">
        <v>715</v>
      </c>
    </row>
    <row r="104" spans="2:51" s="11" customFormat="1" ht="13.5">
      <c r="B104" s="206"/>
      <c r="C104" s="207"/>
      <c r="D104" s="203" t="s">
        <v>179</v>
      </c>
      <c r="E104" s="208" t="s">
        <v>22</v>
      </c>
      <c r="F104" s="209" t="s">
        <v>716</v>
      </c>
      <c r="G104" s="207"/>
      <c r="H104" s="210">
        <v>10.5</v>
      </c>
      <c r="I104" s="211"/>
      <c r="J104" s="207"/>
      <c r="K104" s="207"/>
      <c r="L104" s="212"/>
      <c r="M104" s="213"/>
      <c r="N104" s="214"/>
      <c r="O104" s="214"/>
      <c r="P104" s="214"/>
      <c r="Q104" s="214"/>
      <c r="R104" s="214"/>
      <c r="S104" s="214"/>
      <c r="T104" s="215"/>
      <c r="AT104" s="216" t="s">
        <v>179</v>
      </c>
      <c r="AU104" s="216" t="s">
        <v>86</v>
      </c>
      <c r="AV104" s="11" t="s">
        <v>86</v>
      </c>
      <c r="AW104" s="11" t="s">
        <v>41</v>
      </c>
      <c r="AX104" s="11" t="s">
        <v>77</v>
      </c>
      <c r="AY104" s="216" t="s">
        <v>168</v>
      </c>
    </row>
    <row r="105" spans="2:51" s="12" customFormat="1" ht="13.5">
      <c r="B105" s="217"/>
      <c r="C105" s="218"/>
      <c r="D105" s="203" t="s">
        <v>179</v>
      </c>
      <c r="E105" s="219" t="s">
        <v>22</v>
      </c>
      <c r="F105" s="220" t="s">
        <v>181</v>
      </c>
      <c r="G105" s="218"/>
      <c r="H105" s="219" t="s">
        <v>22</v>
      </c>
      <c r="I105" s="221"/>
      <c r="J105" s="218"/>
      <c r="K105" s="218"/>
      <c r="L105" s="222"/>
      <c r="M105" s="223"/>
      <c r="N105" s="224"/>
      <c r="O105" s="224"/>
      <c r="P105" s="224"/>
      <c r="Q105" s="224"/>
      <c r="R105" s="224"/>
      <c r="S105" s="224"/>
      <c r="T105" s="225"/>
      <c r="AT105" s="226" t="s">
        <v>179</v>
      </c>
      <c r="AU105" s="226" t="s">
        <v>86</v>
      </c>
      <c r="AV105" s="12" t="s">
        <v>24</v>
      </c>
      <c r="AW105" s="12" t="s">
        <v>41</v>
      </c>
      <c r="AX105" s="12" t="s">
        <v>77</v>
      </c>
      <c r="AY105" s="226" t="s">
        <v>168</v>
      </c>
    </row>
    <row r="106" spans="2:51" s="13" customFormat="1" ht="13.5">
      <c r="B106" s="227"/>
      <c r="C106" s="228"/>
      <c r="D106" s="203" t="s">
        <v>179</v>
      </c>
      <c r="E106" s="229" t="s">
        <v>22</v>
      </c>
      <c r="F106" s="230" t="s">
        <v>182</v>
      </c>
      <c r="G106" s="228"/>
      <c r="H106" s="231">
        <v>10.5</v>
      </c>
      <c r="I106" s="232"/>
      <c r="J106" s="228"/>
      <c r="K106" s="228"/>
      <c r="L106" s="233"/>
      <c r="M106" s="234"/>
      <c r="N106" s="235"/>
      <c r="O106" s="235"/>
      <c r="P106" s="235"/>
      <c r="Q106" s="235"/>
      <c r="R106" s="235"/>
      <c r="S106" s="235"/>
      <c r="T106" s="236"/>
      <c r="AT106" s="237" t="s">
        <v>179</v>
      </c>
      <c r="AU106" s="237" t="s">
        <v>86</v>
      </c>
      <c r="AV106" s="13" t="s">
        <v>175</v>
      </c>
      <c r="AW106" s="13" t="s">
        <v>41</v>
      </c>
      <c r="AX106" s="13" t="s">
        <v>24</v>
      </c>
      <c r="AY106" s="237" t="s">
        <v>168</v>
      </c>
    </row>
    <row r="107" spans="2:65" s="1" customFormat="1" ht="25.5" customHeight="1">
      <c r="B107" s="40"/>
      <c r="C107" s="191" t="s">
        <v>195</v>
      </c>
      <c r="D107" s="191" t="s">
        <v>170</v>
      </c>
      <c r="E107" s="192" t="s">
        <v>202</v>
      </c>
      <c r="F107" s="193" t="s">
        <v>203</v>
      </c>
      <c r="G107" s="194" t="s">
        <v>198</v>
      </c>
      <c r="H107" s="195">
        <v>1138.86</v>
      </c>
      <c r="I107" s="196"/>
      <c r="J107" s="197">
        <f>ROUND(I107*H107,2)</f>
        <v>0</v>
      </c>
      <c r="K107" s="193" t="s">
        <v>174</v>
      </c>
      <c r="L107" s="60"/>
      <c r="M107" s="198" t="s">
        <v>22</v>
      </c>
      <c r="N107" s="199" t="s">
        <v>48</v>
      </c>
      <c r="O107" s="41"/>
      <c r="P107" s="200">
        <f>O107*H107</f>
        <v>0</v>
      </c>
      <c r="Q107" s="200">
        <v>0</v>
      </c>
      <c r="R107" s="200">
        <f>Q107*H107</f>
        <v>0</v>
      </c>
      <c r="S107" s="200">
        <v>0</v>
      </c>
      <c r="T107" s="201">
        <f>S107*H107</f>
        <v>0</v>
      </c>
      <c r="AR107" s="23" t="s">
        <v>175</v>
      </c>
      <c r="AT107" s="23" t="s">
        <v>170</v>
      </c>
      <c r="AU107" s="23" t="s">
        <v>86</v>
      </c>
      <c r="AY107" s="23" t="s">
        <v>168</v>
      </c>
      <c r="BE107" s="202">
        <f>IF(N107="základní",J107,0)</f>
        <v>0</v>
      </c>
      <c r="BF107" s="202">
        <f>IF(N107="snížená",J107,0)</f>
        <v>0</v>
      </c>
      <c r="BG107" s="202">
        <f>IF(N107="zákl. přenesená",J107,0)</f>
        <v>0</v>
      </c>
      <c r="BH107" s="202">
        <f>IF(N107="sníž. přenesená",J107,0)</f>
        <v>0</v>
      </c>
      <c r="BI107" s="202">
        <f>IF(N107="nulová",J107,0)</f>
        <v>0</v>
      </c>
      <c r="BJ107" s="23" t="s">
        <v>24</v>
      </c>
      <c r="BK107" s="202">
        <f>ROUND(I107*H107,2)</f>
        <v>0</v>
      </c>
      <c r="BL107" s="23" t="s">
        <v>175</v>
      </c>
      <c r="BM107" s="23" t="s">
        <v>717</v>
      </c>
    </row>
    <row r="108" spans="2:51" s="11" customFormat="1" ht="13.5">
      <c r="B108" s="206"/>
      <c r="C108" s="207"/>
      <c r="D108" s="203" t="s">
        <v>179</v>
      </c>
      <c r="E108" s="208" t="s">
        <v>22</v>
      </c>
      <c r="F108" s="209" t="s">
        <v>718</v>
      </c>
      <c r="G108" s="207"/>
      <c r="H108" s="210">
        <v>132.58</v>
      </c>
      <c r="I108" s="211"/>
      <c r="J108" s="207"/>
      <c r="K108" s="207"/>
      <c r="L108" s="212"/>
      <c r="M108" s="213"/>
      <c r="N108" s="214"/>
      <c r="O108" s="214"/>
      <c r="P108" s="214"/>
      <c r="Q108" s="214"/>
      <c r="R108" s="214"/>
      <c r="S108" s="214"/>
      <c r="T108" s="215"/>
      <c r="AT108" s="216" t="s">
        <v>179</v>
      </c>
      <c r="AU108" s="216" t="s">
        <v>86</v>
      </c>
      <c r="AV108" s="11" t="s">
        <v>86</v>
      </c>
      <c r="AW108" s="11" t="s">
        <v>41</v>
      </c>
      <c r="AX108" s="11" t="s">
        <v>77</v>
      </c>
      <c r="AY108" s="216" t="s">
        <v>168</v>
      </c>
    </row>
    <row r="109" spans="2:51" s="12" customFormat="1" ht="13.5">
      <c r="B109" s="217"/>
      <c r="C109" s="218"/>
      <c r="D109" s="203" t="s">
        <v>179</v>
      </c>
      <c r="E109" s="219" t="s">
        <v>22</v>
      </c>
      <c r="F109" s="220" t="s">
        <v>591</v>
      </c>
      <c r="G109" s="218"/>
      <c r="H109" s="219" t="s">
        <v>22</v>
      </c>
      <c r="I109" s="221"/>
      <c r="J109" s="218"/>
      <c r="K109" s="218"/>
      <c r="L109" s="222"/>
      <c r="M109" s="223"/>
      <c r="N109" s="224"/>
      <c r="O109" s="224"/>
      <c r="P109" s="224"/>
      <c r="Q109" s="224"/>
      <c r="R109" s="224"/>
      <c r="S109" s="224"/>
      <c r="T109" s="225"/>
      <c r="AT109" s="226" t="s">
        <v>179</v>
      </c>
      <c r="AU109" s="226" t="s">
        <v>86</v>
      </c>
      <c r="AV109" s="12" t="s">
        <v>24</v>
      </c>
      <c r="AW109" s="12" t="s">
        <v>41</v>
      </c>
      <c r="AX109" s="12" t="s">
        <v>77</v>
      </c>
      <c r="AY109" s="226" t="s">
        <v>168</v>
      </c>
    </row>
    <row r="110" spans="2:51" s="11" customFormat="1" ht="13.5">
      <c r="B110" s="206"/>
      <c r="C110" s="207"/>
      <c r="D110" s="203" t="s">
        <v>179</v>
      </c>
      <c r="E110" s="208" t="s">
        <v>22</v>
      </c>
      <c r="F110" s="209" t="s">
        <v>719</v>
      </c>
      <c r="G110" s="207"/>
      <c r="H110" s="210">
        <v>973.5</v>
      </c>
      <c r="I110" s="211"/>
      <c r="J110" s="207"/>
      <c r="K110" s="207"/>
      <c r="L110" s="212"/>
      <c r="M110" s="213"/>
      <c r="N110" s="214"/>
      <c r="O110" s="214"/>
      <c r="P110" s="214"/>
      <c r="Q110" s="214"/>
      <c r="R110" s="214"/>
      <c r="S110" s="214"/>
      <c r="T110" s="215"/>
      <c r="AT110" s="216" t="s">
        <v>179</v>
      </c>
      <c r="AU110" s="216" t="s">
        <v>86</v>
      </c>
      <c r="AV110" s="11" t="s">
        <v>86</v>
      </c>
      <c r="AW110" s="11" t="s">
        <v>41</v>
      </c>
      <c r="AX110" s="11" t="s">
        <v>77</v>
      </c>
      <c r="AY110" s="216" t="s">
        <v>168</v>
      </c>
    </row>
    <row r="111" spans="2:51" s="12" customFormat="1" ht="13.5">
      <c r="B111" s="217"/>
      <c r="C111" s="218"/>
      <c r="D111" s="203" t="s">
        <v>179</v>
      </c>
      <c r="E111" s="219" t="s">
        <v>22</v>
      </c>
      <c r="F111" s="220" t="s">
        <v>593</v>
      </c>
      <c r="G111" s="218"/>
      <c r="H111" s="219" t="s">
        <v>22</v>
      </c>
      <c r="I111" s="221"/>
      <c r="J111" s="218"/>
      <c r="K111" s="218"/>
      <c r="L111" s="222"/>
      <c r="M111" s="223"/>
      <c r="N111" s="224"/>
      <c r="O111" s="224"/>
      <c r="P111" s="224"/>
      <c r="Q111" s="224"/>
      <c r="R111" s="224"/>
      <c r="S111" s="224"/>
      <c r="T111" s="225"/>
      <c r="AT111" s="226" t="s">
        <v>179</v>
      </c>
      <c r="AU111" s="226" t="s">
        <v>86</v>
      </c>
      <c r="AV111" s="12" t="s">
        <v>24</v>
      </c>
      <c r="AW111" s="12" t="s">
        <v>41</v>
      </c>
      <c r="AX111" s="12" t="s">
        <v>77</v>
      </c>
      <c r="AY111" s="226" t="s">
        <v>168</v>
      </c>
    </row>
    <row r="112" spans="2:51" s="11" customFormat="1" ht="13.5">
      <c r="B112" s="206"/>
      <c r="C112" s="207"/>
      <c r="D112" s="203" t="s">
        <v>179</v>
      </c>
      <c r="E112" s="208" t="s">
        <v>22</v>
      </c>
      <c r="F112" s="209" t="s">
        <v>720</v>
      </c>
      <c r="G112" s="207"/>
      <c r="H112" s="210">
        <v>26.82</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51" s="12" customFormat="1" ht="13.5">
      <c r="B113" s="217"/>
      <c r="C113" s="218"/>
      <c r="D113" s="203" t="s">
        <v>179</v>
      </c>
      <c r="E113" s="219" t="s">
        <v>22</v>
      </c>
      <c r="F113" s="220" t="s">
        <v>721</v>
      </c>
      <c r="G113" s="218"/>
      <c r="H113" s="219" t="s">
        <v>22</v>
      </c>
      <c r="I113" s="221"/>
      <c r="J113" s="218"/>
      <c r="K113" s="218"/>
      <c r="L113" s="222"/>
      <c r="M113" s="223"/>
      <c r="N113" s="224"/>
      <c r="O113" s="224"/>
      <c r="P113" s="224"/>
      <c r="Q113" s="224"/>
      <c r="R113" s="224"/>
      <c r="S113" s="224"/>
      <c r="T113" s="225"/>
      <c r="AT113" s="226" t="s">
        <v>179</v>
      </c>
      <c r="AU113" s="226" t="s">
        <v>86</v>
      </c>
      <c r="AV113" s="12" t="s">
        <v>24</v>
      </c>
      <c r="AW113" s="12" t="s">
        <v>41</v>
      </c>
      <c r="AX113" s="12" t="s">
        <v>77</v>
      </c>
      <c r="AY113" s="226" t="s">
        <v>168</v>
      </c>
    </row>
    <row r="114" spans="2:51" s="11" customFormat="1" ht="13.5">
      <c r="B114" s="206"/>
      <c r="C114" s="207"/>
      <c r="D114" s="203" t="s">
        <v>179</v>
      </c>
      <c r="E114" s="208" t="s">
        <v>22</v>
      </c>
      <c r="F114" s="209" t="s">
        <v>722</v>
      </c>
      <c r="G114" s="207"/>
      <c r="H114" s="210">
        <v>5.96</v>
      </c>
      <c r="I114" s="211"/>
      <c r="J114" s="207"/>
      <c r="K114" s="207"/>
      <c r="L114" s="212"/>
      <c r="M114" s="213"/>
      <c r="N114" s="214"/>
      <c r="O114" s="214"/>
      <c r="P114" s="214"/>
      <c r="Q114" s="214"/>
      <c r="R114" s="214"/>
      <c r="S114" s="214"/>
      <c r="T114" s="215"/>
      <c r="AT114" s="216" t="s">
        <v>179</v>
      </c>
      <c r="AU114" s="216" t="s">
        <v>86</v>
      </c>
      <c r="AV114" s="11" t="s">
        <v>86</v>
      </c>
      <c r="AW114" s="11" t="s">
        <v>41</v>
      </c>
      <c r="AX114" s="11" t="s">
        <v>77</v>
      </c>
      <c r="AY114" s="216" t="s">
        <v>168</v>
      </c>
    </row>
    <row r="115" spans="2:51" s="12" customFormat="1" ht="13.5">
      <c r="B115" s="217"/>
      <c r="C115" s="218"/>
      <c r="D115" s="203" t="s">
        <v>179</v>
      </c>
      <c r="E115" s="219" t="s">
        <v>22</v>
      </c>
      <c r="F115" s="220" t="s">
        <v>723</v>
      </c>
      <c r="G115" s="218"/>
      <c r="H115" s="219" t="s">
        <v>22</v>
      </c>
      <c r="I115" s="221"/>
      <c r="J115" s="218"/>
      <c r="K115" s="218"/>
      <c r="L115" s="222"/>
      <c r="M115" s="223"/>
      <c r="N115" s="224"/>
      <c r="O115" s="224"/>
      <c r="P115" s="224"/>
      <c r="Q115" s="224"/>
      <c r="R115" s="224"/>
      <c r="S115" s="224"/>
      <c r="T115" s="225"/>
      <c r="AT115" s="226" t="s">
        <v>179</v>
      </c>
      <c r="AU115" s="226" t="s">
        <v>86</v>
      </c>
      <c r="AV115" s="12" t="s">
        <v>24</v>
      </c>
      <c r="AW115" s="12" t="s">
        <v>41</v>
      </c>
      <c r="AX115" s="12" t="s">
        <v>77</v>
      </c>
      <c r="AY115" s="226" t="s">
        <v>168</v>
      </c>
    </row>
    <row r="116" spans="2:51" s="13" customFormat="1" ht="13.5">
      <c r="B116" s="227"/>
      <c r="C116" s="228"/>
      <c r="D116" s="203" t="s">
        <v>179</v>
      </c>
      <c r="E116" s="229" t="s">
        <v>22</v>
      </c>
      <c r="F116" s="230" t="s">
        <v>182</v>
      </c>
      <c r="G116" s="228"/>
      <c r="H116" s="231">
        <v>1138.86</v>
      </c>
      <c r="I116" s="232"/>
      <c r="J116" s="228"/>
      <c r="K116" s="228"/>
      <c r="L116" s="233"/>
      <c r="M116" s="234"/>
      <c r="N116" s="235"/>
      <c r="O116" s="235"/>
      <c r="P116" s="235"/>
      <c r="Q116" s="235"/>
      <c r="R116" s="235"/>
      <c r="S116" s="235"/>
      <c r="T116" s="236"/>
      <c r="AT116" s="237" t="s">
        <v>179</v>
      </c>
      <c r="AU116" s="237" t="s">
        <v>86</v>
      </c>
      <c r="AV116" s="13" t="s">
        <v>175</v>
      </c>
      <c r="AW116" s="13" t="s">
        <v>41</v>
      </c>
      <c r="AX116" s="13" t="s">
        <v>24</v>
      </c>
      <c r="AY116" s="237" t="s">
        <v>168</v>
      </c>
    </row>
    <row r="117" spans="2:65" s="1" customFormat="1" ht="25.5" customHeight="1">
      <c r="B117" s="40"/>
      <c r="C117" s="191" t="s">
        <v>201</v>
      </c>
      <c r="D117" s="191" t="s">
        <v>170</v>
      </c>
      <c r="E117" s="192" t="s">
        <v>210</v>
      </c>
      <c r="F117" s="193" t="s">
        <v>211</v>
      </c>
      <c r="G117" s="194" t="s">
        <v>198</v>
      </c>
      <c r="H117" s="195">
        <v>569.43</v>
      </c>
      <c r="I117" s="196"/>
      <c r="J117" s="197">
        <f>ROUND(I117*H117,2)</f>
        <v>0</v>
      </c>
      <c r="K117" s="193" t="s">
        <v>174</v>
      </c>
      <c r="L117" s="60"/>
      <c r="M117" s="198" t="s">
        <v>22</v>
      </c>
      <c r="N117" s="199" t="s">
        <v>48</v>
      </c>
      <c r="O117" s="41"/>
      <c r="P117" s="200">
        <f>O117*H117</f>
        <v>0</v>
      </c>
      <c r="Q117" s="200">
        <v>0</v>
      </c>
      <c r="R117" s="200">
        <f>Q117*H117</f>
        <v>0</v>
      </c>
      <c r="S117" s="200">
        <v>0</v>
      </c>
      <c r="T117" s="201">
        <f>S117*H117</f>
        <v>0</v>
      </c>
      <c r="AR117" s="23" t="s">
        <v>175</v>
      </c>
      <c r="AT117" s="23" t="s">
        <v>170</v>
      </c>
      <c r="AU117" s="23" t="s">
        <v>86</v>
      </c>
      <c r="AY117" s="23" t="s">
        <v>168</v>
      </c>
      <c r="BE117" s="202">
        <f>IF(N117="základní",J117,0)</f>
        <v>0</v>
      </c>
      <c r="BF117" s="202">
        <f>IF(N117="snížená",J117,0)</f>
        <v>0</v>
      </c>
      <c r="BG117" s="202">
        <f>IF(N117="zákl. přenesená",J117,0)</f>
        <v>0</v>
      </c>
      <c r="BH117" s="202">
        <f>IF(N117="sníž. přenesená",J117,0)</f>
        <v>0</v>
      </c>
      <c r="BI117" s="202">
        <f>IF(N117="nulová",J117,0)</f>
        <v>0</v>
      </c>
      <c r="BJ117" s="23" t="s">
        <v>24</v>
      </c>
      <c r="BK117" s="202">
        <f>ROUND(I117*H117,2)</f>
        <v>0</v>
      </c>
      <c r="BL117" s="23" t="s">
        <v>175</v>
      </c>
      <c r="BM117" s="23" t="s">
        <v>724</v>
      </c>
    </row>
    <row r="118" spans="2:51" s="11" customFormat="1" ht="13.5">
      <c r="B118" s="206"/>
      <c r="C118" s="207"/>
      <c r="D118" s="203" t="s">
        <v>179</v>
      </c>
      <c r="E118" s="208" t="s">
        <v>22</v>
      </c>
      <c r="F118" s="209" t="s">
        <v>725</v>
      </c>
      <c r="G118" s="207"/>
      <c r="H118" s="210">
        <v>569.43</v>
      </c>
      <c r="I118" s="211"/>
      <c r="J118" s="207"/>
      <c r="K118" s="207"/>
      <c r="L118" s="212"/>
      <c r="M118" s="213"/>
      <c r="N118" s="214"/>
      <c r="O118" s="214"/>
      <c r="P118" s="214"/>
      <c r="Q118" s="214"/>
      <c r="R118" s="214"/>
      <c r="S118" s="214"/>
      <c r="T118" s="215"/>
      <c r="AT118" s="216" t="s">
        <v>179</v>
      </c>
      <c r="AU118" s="216" t="s">
        <v>86</v>
      </c>
      <c r="AV118" s="11" t="s">
        <v>86</v>
      </c>
      <c r="AW118" s="11" t="s">
        <v>41</v>
      </c>
      <c r="AX118" s="11" t="s">
        <v>77</v>
      </c>
      <c r="AY118" s="216" t="s">
        <v>168</v>
      </c>
    </row>
    <row r="119" spans="2:51" s="13" customFormat="1" ht="13.5">
      <c r="B119" s="227"/>
      <c r="C119" s="228"/>
      <c r="D119" s="203" t="s">
        <v>179</v>
      </c>
      <c r="E119" s="229" t="s">
        <v>22</v>
      </c>
      <c r="F119" s="230" t="s">
        <v>182</v>
      </c>
      <c r="G119" s="228"/>
      <c r="H119" s="231">
        <v>569.43</v>
      </c>
      <c r="I119" s="232"/>
      <c r="J119" s="228"/>
      <c r="K119" s="228"/>
      <c r="L119" s="233"/>
      <c r="M119" s="234"/>
      <c r="N119" s="235"/>
      <c r="O119" s="235"/>
      <c r="P119" s="235"/>
      <c r="Q119" s="235"/>
      <c r="R119" s="235"/>
      <c r="S119" s="235"/>
      <c r="T119" s="236"/>
      <c r="AT119" s="237" t="s">
        <v>179</v>
      </c>
      <c r="AU119" s="237" t="s">
        <v>86</v>
      </c>
      <c r="AV119" s="13" t="s">
        <v>175</v>
      </c>
      <c r="AW119" s="13" t="s">
        <v>41</v>
      </c>
      <c r="AX119" s="13" t="s">
        <v>24</v>
      </c>
      <c r="AY119" s="237" t="s">
        <v>168</v>
      </c>
    </row>
    <row r="120" spans="2:65" s="1" customFormat="1" ht="16.5" customHeight="1">
      <c r="B120" s="40"/>
      <c r="C120" s="191" t="s">
        <v>209</v>
      </c>
      <c r="D120" s="191" t="s">
        <v>170</v>
      </c>
      <c r="E120" s="192" t="s">
        <v>600</v>
      </c>
      <c r="F120" s="193" t="s">
        <v>601</v>
      </c>
      <c r="G120" s="194" t="s">
        <v>198</v>
      </c>
      <c r="H120" s="195">
        <v>12.46</v>
      </c>
      <c r="I120" s="196"/>
      <c r="J120" s="197">
        <f>ROUND(I120*H120,2)</f>
        <v>0</v>
      </c>
      <c r="K120" s="193" t="s">
        <v>174</v>
      </c>
      <c r="L120" s="60"/>
      <c r="M120" s="198" t="s">
        <v>22</v>
      </c>
      <c r="N120" s="199" t="s">
        <v>48</v>
      </c>
      <c r="O120" s="41"/>
      <c r="P120" s="200">
        <f>O120*H120</f>
        <v>0</v>
      </c>
      <c r="Q120" s="200">
        <v>0</v>
      </c>
      <c r="R120" s="200">
        <f>Q120*H120</f>
        <v>0</v>
      </c>
      <c r="S120" s="200">
        <v>0</v>
      </c>
      <c r="T120" s="201">
        <f>S120*H120</f>
        <v>0</v>
      </c>
      <c r="AR120" s="23" t="s">
        <v>175</v>
      </c>
      <c r="AT120" s="23" t="s">
        <v>170</v>
      </c>
      <c r="AU120" s="23" t="s">
        <v>86</v>
      </c>
      <c r="AY120" s="23" t="s">
        <v>168</v>
      </c>
      <c r="BE120" s="202">
        <f>IF(N120="základní",J120,0)</f>
        <v>0</v>
      </c>
      <c r="BF120" s="202">
        <f>IF(N120="snížená",J120,0)</f>
        <v>0</v>
      </c>
      <c r="BG120" s="202">
        <f>IF(N120="zákl. přenesená",J120,0)</f>
        <v>0</v>
      </c>
      <c r="BH120" s="202">
        <f>IF(N120="sníž. přenesená",J120,0)</f>
        <v>0</v>
      </c>
      <c r="BI120" s="202">
        <f>IF(N120="nulová",J120,0)</f>
        <v>0</v>
      </c>
      <c r="BJ120" s="23" t="s">
        <v>24</v>
      </c>
      <c r="BK120" s="202">
        <f>ROUND(I120*H120,2)</f>
        <v>0</v>
      </c>
      <c r="BL120" s="23" t="s">
        <v>175</v>
      </c>
      <c r="BM120" s="23" t="s">
        <v>726</v>
      </c>
    </row>
    <row r="121" spans="2:51" s="11" customFormat="1" ht="13.5">
      <c r="B121" s="206"/>
      <c r="C121" s="207"/>
      <c r="D121" s="203" t="s">
        <v>179</v>
      </c>
      <c r="E121" s="208" t="s">
        <v>22</v>
      </c>
      <c r="F121" s="209" t="s">
        <v>727</v>
      </c>
      <c r="G121" s="207"/>
      <c r="H121" s="210">
        <v>12.46</v>
      </c>
      <c r="I121" s="211"/>
      <c r="J121" s="207"/>
      <c r="K121" s="207"/>
      <c r="L121" s="212"/>
      <c r="M121" s="213"/>
      <c r="N121" s="214"/>
      <c r="O121" s="214"/>
      <c r="P121" s="214"/>
      <c r="Q121" s="214"/>
      <c r="R121" s="214"/>
      <c r="S121" s="214"/>
      <c r="T121" s="215"/>
      <c r="AT121" s="216" t="s">
        <v>179</v>
      </c>
      <c r="AU121" s="216" t="s">
        <v>86</v>
      </c>
      <c r="AV121" s="11" t="s">
        <v>86</v>
      </c>
      <c r="AW121" s="11" t="s">
        <v>41</v>
      </c>
      <c r="AX121" s="11" t="s">
        <v>77</v>
      </c>
      <c r="AY121" s="216" t="s">
        <v>168</v>
      </c>
    </row>
    <row r="122" spans="2:51" s="13" customFormat="1" ht="13.5">
      <c r="B122" s="227"/>
      <c r="C122" s="228"/>
      <c r="D122" s="203" t="s">
        <v>179</v>
      </c>
      <c r="E122" s="229" t="s">
        <v>22</v>
      </c>
      <c r="F122" s="230" t="s">
        <v>182</v>
      </c>
      <c r="G122" s="228"/>
      <c r="H122" s="231">
        <v>12.46</v>
      </c>
      <c r="I122" s="232"/>
      <c r="J122" s="228"/>
      <c r="K122" s="228"/>
      <c r="L122" s="233"/>
      <c r="M122" s="234"/>
      <c r="N122" s="235"/>
      <c r="O122" s="235"/>
      <c r="P122" s="235"/>
      <c r="Q122" s="235"/>
      <c r="R122" s="235"/>
      <c r="S122" s="235"/>
      <c r="T122" s="236"/>
      <c r="AT122" s="237" t="s">
        <v>179</v>
      </c>
      <c r="AU122" s="237" t="s">
        <v>86</v>
      </c>
      <c r="AV122" s="13" t="s">
        <v>175</v>
      </c>
      <c r="AW122" s="13" t="s">
        <v>41</v>
      </c>
      <c r="AX122" s="13" t="s">
        <v>24</v>
      </c>
      <c r="AY122" s="237" t="s">
        <v>168</v>
      </c>
    </row>
    <row r="123" spans="2:65" s="1" customFormat="1" ht="16.5" customHeight="1">
      <c r="B123" s="40"/>
      <c r="C123" s="191" t="s">
        <v>214</v>
      </c>
      <c r="D123" s="191" t="s">
        <v>170</v>
      </c>
      <c r="E123" s="192" t="s">
        <v>233</v>
      </c>
      <c r="F123" s="193" t="s">
        <v>234</v>
      </c>
      <c r="G123" s="194" t="s">
        <v>198</v>
      </c>
      <c r="H123" s="195">
        <v>6.23</v>
      </c>
      <c r="I123" s="196"/>
      <c r="J123" s="197">
        <f>ROUND(I123*H123,2)</f>
        <v>0</v>
      </c>
      <c r="K123" s="193" t="s">
        <v>174</v>
      </c>
      <c r="L123" s="60"/>
      <c r="M123" s="198" t="s">
        <v>22</v>
      </c>
      <c r="N123" s="199" t="s">
        <v>48</v>
      </c>
      <c r="O123" s="41"/>
      <c r="P123" s="200">
        <f>O123*H123</f>
        <v>0</v>
      </c>
      <c r="Q123" s="200">
        <v>0</v>
      </c>
      <c r="R123" s="200">
        <f>Q123*H123</f>
        <v>0</v>
      </c>
      <c r="S123" s="200">
        <v>0</v>
      </c>
      <c r="T123" s="201">
        <f>S123*H123</f>
        <v>0</v>
      </c>
      <c r="AR123" s="23" t="s">
        <v>175</v>
      </c>
      <c r="AT123" s="23" t="s">
        <v>170</v>
      </c>
      <c r="AU123" s="23" t="s">
        <v>86</v>
      </c>
      <c r="AY123" s="23" t="s">
        <v>168</v>
      </c>
      <c r="BE123" s="202">
        <f>IF(N123="základní",J123,0)</f>
        <v>0</v>
      </c>
      <c r="BF123" s="202">
        <f>IF(N123="snížená",J123,0)</f>
        <v>0</v>
      </c>
      <c r="BG123" s="202">
        <f>IF(N123="zákl. přenesená",J123,0)</f>
        <v>0</v>
      </c>
      <c r="BH123" s="202">
        <f>IF(N123="sníž. přenesená",J123,0)</f>
        <v>0</v>
      </c>
      <c r="BI123" s="202">
        <f>IF(N123="nulová",J123,0)</f>
        <v>0</v>
      </c>
      <c r="BJ123" s="23" t="s">
        <v>24</v>
      </c>
      <c r="BK123" s="202">
        <f>ROUND(I123*H123,2)</f>
        <v>0</v>
      </c>
      <c r="BL123" s="23" t="s">
        <v>175</v>
      </c>
      <c r="BM123" s="23" t="s">
        <v>728</v>
      </c>
    </row>
    <row r="124" spans="2:51" s="11" customFormat="1" ht="13.5">
      <c r="B124" s="206"/>
      <c r="C124" s="207"/>
      <c r="D124" s="203" t="s">
        <v>179</v>
      </c>
      <c r="E124" s="208" t="s">
        <v>22</v>
      </c>
      <c r="F124" s="209" t="s">
        <v>729</v>
      </c>
      <c r="G124" s="207"/>
      <c r="H124" s="210">
        <v>6.23</v>
      </c>
      <c r="I124" s="211"/>
      <c r="J124" s="207"/>
      <c r="K124" s="207"/>
      <c r="L124" s="212"/>
      <c r="M124" s="213"/>
      <c r="N124" s="214"/>
      <c r="O124" s="214"/>
      <c r="P124" s="214"/>
      <c r="Q124" s="214"/>
      <c r="R124" s="214"/>
      <c r="S124" s="214"/>
      <c r="T124" s="215"/>
      <c r="AT124" s="216" t="s">
        <v>179</v>
      </c>
      <c r="AU124" s="216" t="s">
        <v>86</v>
      </c>
      <c r="AV124" s="11" t="s">
        <v>86</v>
      </c>
      <c r="AW124" s="11" t="s">
        <v>41</v>
      </c>
      <c r="AX124" s="11" t="s">
        <v>77</v>
      </c>
      <c r="AY124" s="216" t="s">
        <v>168</v>
      </c>
    </row>
    <row r="125" spans="2:51" s="13" customFormat="1" ht="13.5">
      <c r="B125" s="227"/>
      <c r="C125" s="228"/>
      <c r="D125" s="203" t="s">
        <v>179</v>
      </c>
      <c r="E125" s="229" t="s">
        <v>22</v>
      </c>
      <c r="F125" s="230" t="s">
        <v>182</v>
      </c>
      <c r="G125" s="228"/>
      <c r="H125" s="231">
        <v>6.23</v>
      </c>
      <c r="I125" s="232"/>
      <c r="J125" s="228"/>
      <c r="K125" s="228"/>
      <c r="L125" s="233"/>
      <c r="M125" s="234"/>
      <c r="N125" s="235"/>
      <c r="O125" s="235"/>
      <c r="P125" s="235"/>
      <c r="Q125" s="235"/>
      <c r="R125" s="235"/>
      <c r="S125" s="235"/>
      <c r="T125" s="236"/>
      <c r="AT125" s="237" t="s">
        <v>179</v>
      </c>
      <c r="AU125" s="237" t="s">
        <v>86</v>
      </c>
      <c r="AV125" s="13" t="s">
        <v>175</v>
      </c>
      <c r="AW125" s="13" t="s">
        <v>41</v>
      </c>
      <c r="AX125" s="13" t="s">
        <v>24</v>
      </c>
      <c r="AY125" s="237" t="s">
        <v>168</v>
      </c>
    </row>
    <row r="126" spans="2:65" s="1" customFormat="1" ht="16.5" customHeight="1">
      <c r="B126" s="40"/>
      <c r="C126" s="191" t="s">
        <v>220</v>
      </c>
      <c r="D126" s="191" t="s">
        <v>170</v>
      </c>
      <c r="E126" s="192" t="s">
        <v>242</v>
      </c>
      <c r="F126" s="193" t="s">
        <v>243</v>
      </c>
      <c r="G126" s="194" t="s">
        <v>198</v>
      </c>
      <c r="H126" s="195">
        <v>1151.32</v>
      </c>
      <c r="I126" s="196"/>
      <c r="J126" s="197">
        <f>ROUND(I126*H126,2)</f>
        <v>0</v>
      </c>
      <c r="K126" s="193" t="s">
        <v>174</v>
      </c>
      <c r="L126" s="60"/>
      <c r="M126" s="198" t="s">
        <v>22</v>
      </c>
      <c r="N126" s="199" t="s">
        <v>48</v>
      </c>
      <c r="O126" s="41"/>
      <c r="P126" s="200">
        <f>O126*H126</f>
        <v>0</v>
      </c>
      <c r="Q126" s="200">
        <v>0</v>
      </c>
      <c r="R126" s="200">
        <f>Q126*H126</f>
        <v>0</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730</v>
      </c>
    </row>
    <row r="127" spans="2:51" s="11" customFormat="1" ht="13.5">
      <c r="B127" s="206"/>
      <c r="C127" s="207"/>
      <c r="D127" s="203" t="s">
        <v>179</v>
      </c>
      <c r="E127" s="208" t="s">
        <v>22</v>
      </c>
      <c r="F127" s="209" t="s">
        <v>731</v>
      </c>
      <c r="G127" s="207"/>
      <c r="H127" s="210">
        <v>1151.32</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51" s="13" customFormat="1" ht="13.5">
      <c r="B128" s="227"/>
      <c r="C128" s="228"/>
      <c r="D128" s="203" t="s">
        <v>179</v>
      </c>
      <c r="E128" s="229" t="s">
        <v>22</v>
      </c>
      <c r="F128" s="230" t="s">
        <v>182</v>
      </c>
      <c r="G128" s="228"/>
      <c r="H128" s="231">
        <v>1151.32</v>
      </c>
      <c r="I128" s="232"/>
      <c r="J128" s="228"/>
      <c r="K128" s="228"/>
      <c r="L128" s="233"/>
      <c r="M128" s="234"/>
      <c r="N128" s="235"/>
      <c r="O128" s="235"/>
      <c r="P128" s="235"/>
      <c r="Q128" s="235"/>
      <c r="R128" s="235"/>
      <c r="S128" s="235"/>
      <c r="T128" s="236"/>
      <c r="AT128" s="237" t="s">
        <v>179</v>
      </c>
      <c r="AU128" s="237" t="s">
        <v>86</v>
      </c>
      <c r="AV128" s="13" t="s">
        <v>175</v>
      </c>
      <c r="AW128" s="13" t="s">
        <v>41</v>
      </c>
      <c r="AX128" s="13" t="s">
        <v>24</v>
      </c>
      <c r="AY128" s="237" t="s">
        <v>168</v>
      </c>
    </row>
    <row r="129" spans="2:65" s="1" customFormat="1" ht="25.5" customHeight="1">
      <c r="B129" s="40"/>
      <c r="C129" s="191" t="s">
        <v>29</v>
      </c>
      <c r="D129" s="191" t="s">
        <v>170</v>
      </c>
      <c r="E129" s="192" t="s">
        <v>247</v>
      </c>
      <c r="F129" s="193" t="s">
        <v>248</v>
      </c>
      <c r="G129" s="194" t="s">
        <v>198</v>
      </c>
      <c r="H129" s="195">
        <v>3453.96</v>
      </c>
      <c r="I129" s="196"/>
      <c r="J129" s="197">
        <f>ROUND(I129*H129,2)</f>
        <v>0</v>
      </c>
      <c r="K129" s="193" t="s">
        <v>174</v>
      </c>
      <c r="L129" s="60"/>
      <c r="M129" s="198" t="s">
        <v>22</v>
      </c>
      <c r="N129" s="199" t="s">
        <v>48</v>
      </c>
      <c r="O129" s="41"/>
      <c r="P129" s="200">
        <f>O129*H129</f>
        <v>0</v>
      </c>
      <c r="Q129" s="200">
        <v>0</v>
      </c>
      <c r="R129" s="200">
        <f>Q129*H129</f>
        <v>0</v>
      </c>
      <c r="S129" s="200">
        <v>0</v>
      </c>
      <c r="T129" s="201">
        <f>S129*H129</f>
        <v>0</v>
      </c>
      <c r="AR129" s="23" t="s">
        <v>175</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175</v>
      </c>
      <c r="BM129" s="23" t="s">
        <v>732</v>
      </c>
    </row>
    <row r="130" spans="2:51" s="11" customFormat="1" ht="13.5">
      <c r="B130" s="206"/>
      <c r="C130" s="207"/>
      <c r="D130" s="203" t="s">
        <v>179</v>
      </c>
      <c r="E130" s="208" t="s">
        <v>22</v>
      </c>
      <c r="F130" s="209" t="s">
        <v>733</v>
      </c>
      <c r="G130" s="207"/>
      <c r="H130" s="210">
        <v>3453.96</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51" s="13" customFormat="1" ht="13.5">
      <c r="B131" s="227"/>
      <c r="C131" s="228"/>
      <c r="D131" s="203" t="s">
        <v>179</v>
      </c>
      <c r="E131" s="229" t="s">
        <v>22</v>
      </c>
      <c r="F131" s="230" t="s">
        <v>182</v>
      </c>
      <c r="G131" s="228"/>
      <c r="H131" s="231">
        <v>3453.96</v>
      </c>
      <c r="I131" s="232"/>
      <c r="J131" s="228"/>
      <c r="K131" s="228"/>
      <c r="L131" s="233"/>
      <c r="M131" s="234"/>
      <c r="N131" s="235"/>
      <c r="O131" s="235"/>
      <c r="P131" s="235"/>
      <c r="Q131" s="235"/>
      <c r="R131" s="235"/>
      <c r="S131" s="235"/>
      <c r="T131" s="236"/>
      <c r="AT131" s="237" t="s">
        <v>179</v>
      </c>
      <c r="AU131" s="237" t="s">
        <v>86</v>
      </c>
      <c r="AV131" s="13" t="s">
        <v>175</v>
      </c>
      <c r="AW131" s="13" t="s">
        <v>41</v>
      </c>
      <c r="AX131" s="13" t="s">
        <v>24</v>
      </c>
      <c r="AY131" s="237" t="s">
        <v>168</v>
      </c>
    </row>
    <row r="132" spans="2:65" s="1" customFormat="1" ht="16.5" customHeight="1">
      <c r="B132" s="40"/>
      <c r="C132" s="191" t="s">
        <v>232</v>
      </c>
      <c r="D132" s="191" t="s">
        <v>170</v>
      </c>
      <c r="E132" s="192" t="s">
        <v>255</v>
      </c>
      <c r="F132" s="193" t="s">
        <v>256</v>
      </c>
      <c r="G132" s="194" t="s">
        <v>198</v>
      </c>
      <c r="H132" s="195">
        <v>1151.32</v>
      </c>
      <c r="I132" s="196"/>
      <c r="J132" s="197">
        <f>ROUND(I132*H132,2)</f>
        <v>0</v>
      </c>
      <c r="K132" s="193" t="s">
        <v>174</v>
      </c>
      <c r="L132" s="60"/>
      <c r="M132" s="198" t="s">
        <v>22</v>
      </c>
      <c r="N132" s="199" t="s">
        <v>48</v>
      </c>
      <c r="O132" s="41"/>
      <c r="P132" s="200">
        <f>O132*H132</f>
        <v>0</v>
      </c>
      <c r="Q132" s="200">
        <v>0</v>
      </c>
      <c r="R132" s="200">
        <f>Q132*H132</f>
        <v>0</v>
      </c>
      <c r="S132" s="200">
        <v>0</v>
      </c>
      <c r="T132" s="201">
        <f>S132*H132</f>
        <v>0</v>
      </c>
      <c r="AR132" s="23" t="s">
        <v>175</v>
      </c>
      <c r="AT132" s="23" t="s">
        <v>170</v>
      </c>
      <c r="AU132" s="23" t="s">
        <v>86</v>
      </c>
      <c r="AY132" s="23" t="s">
        <v>168</v>
      </c>
      <c r="BE132" s="202">
        <f>IF(N132="základní",J132,0)</f>
        <v>0</v>
      </c>
      <c r="BF132" s="202">
        <f>IF(N132="snížená",J132,0)</f>
        <v>0</v>
      </c>
      <c r="BG132" s="202">
        <f>IF(N132="zákl. přenesená",J132,0)</f>
        <v>0</v>
      </c>
      <c r="BH132" s="202">
        <f>IF(N132="sníž. přenesená",J132,0)</f>
        <v>0</v>
      </c>
      <c r="BI132" s="202">
        <f>IF(N132="nulová",J132,0)</f>
        <v>0</v>
      </c>
      <c r="BJ132" s="23" t="s">
        <v>24</v>
      </c>
      <c r="BK132" s="202">
        <f>ROUND(I132*H132,2)</f>
        <v>0</v>
      </c>
      <c r="BL132" s="23" t="s">
        <v>175</v>
      </c>
      <c r="BM132" s="23" t="s">
        <v>734</v>
      </c>
    </row>
    <row r="133" spans="2:65" s="1" customFormat="1" ht="16.5" customHeight="1">
      <c r="B133" s="40"/>
      <c r="C133" s="191" t="s">
        <v>237</v>
      </c>
      <c r="D133" s="191" t="s">
        <v>170</v>
      </c>
      <c r="E133" s="192" t="s">
        <v>259</v>
      </c>
      <c r="F133" s="193" t="s">
        <v>260</v>
      </c>
      <c r="G133" s="194" t="s">
        <v>261</v>
      </c>
      <c r="H133" s="195">
        <v>1957.244</v>
      </c>
      <c r="I133" s="196"/>
      <c r="J133" s="197">
        <f>ROUND(I133*H133,2)</f>
        <v>0</v>
      </c>
      <c r="K133" s="193" t="s">
        <v>174</v>
      </c>
      <c r="L133" s="60"/>
      <c r="M133" s="198" t="s">
        <v>22</v>
      </c>
      <c r="N133" s="199" t="s">
        <v>48</v>
      </c>
      <c r="O133" s="41"/>
      <c r="P133" s="200">
        <f>O133*H133</f>
        <v>0</v>
      </c>
      <c r="Q133" s="200">
        <v>0</v>
      </c>
      <c r="R133" s="200">
        <f>Q133*H133</f>
        <v>0</v>
      </c>
      <c r="S133" s="200">
        <v>0</v>
      </c>
      <c r="T133" s="201">
        <f>S133*H133</f>
        <v>0</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735</v>
      </c>
    </row>
    <row r="134" spans="2:51" s="11" customFormat="1" ht="13.5">
      <c r="B134" s="206"/>
      <c r="C134" s="207"/>
      <c r="D134" s="203" t="s">
        <v>179</v>
      </c>
      <c r="E134" s="208" t="s">
        <v>22</v>
      </c>
      <c r="F134" s="209" t="s">
        <v>736</v>
      </c>
      <c r="G134" s="207"/>
      <c r="H134" s="210">
        <v>1957.244</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51" s="13" customFormat="1" ht="13.5">
      <c r="B135" s="227"/>
      <c r="C135" s="228"/>
      <c r="D135" s="203" t="s">
        <v>179</v>
      </c>
      <c r="E135" s="229" t="s">
        <v>22</v>
      </c>
      <c r="F135" s="230" t="s">
        <v>182</v>
      </c>
      <c r="G135" s="228"/>
      <c r="H135" s="231">
        <v>1957.244</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5" s="1" customFormat="1" ht="25.5" customHeight="1">
      <c r="B136" s="40"/>
      <c r="C136" s="191" t="s">
        <v>241</v>
      </c>
      <c r="D136" s="191" t="s">
        <v>170</v>
      </c>
      <c r="E136" s="192" t="s">
        <v>737</v>
      </c>
      <c r="F136" s="193" t="s">
        <v>738</v>
      </c>
      <c r="G136" s="194" t="s">
        <v>198</v>
      </c>
      <c r="H136" s="195">
        <v>5.25</v>
      </c>
      <c r="I136" s="196"/>
      <c r="J136" s="197">
        <f>ROUND(I136*H136,2)</f>
        <v>0</v>
      </c>
      <c r="K136" s="193" t="s">
        <v>22</v>
      </c>
      <c r="L136" s="60"/>
      <c r="M136" s="198" t="s">
        <v>22</v>
      </c>
      <c r="N136" s="199" t="s">
        <v>48</v>
      </c>
      <c r="O136" s="41"/>
      <c r="P136" s="200">
        <f>O136*H136</f>
        <v>0</v>
      </c>
      <c r="Q136" s="200">
        <v>0</v>
      </c>
      <c r="R136" s="200">
        <f>Q136*H136</f>
        <v>0</v>
      </c>
      <c r="S136" s="200">
        <v>0</v>
      </c>
      <c r="T136" s="201">
        <f>S136*H136</f>
        <v>0</v>
      </c>
      <c r="AR136" s="23" t="s">
        <v>175</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175</v>
      </c>
      <c r="BM136" s="23" t="s">
        <v>739</v>
      </c>
    </row>
    <row r="137" spans="2:51" s="11" customFormat="1" ht="13.5">
      <c r="B137" s="206"/>
      <c r="C137" s="207"/>
      <c r="D137" s="203" t="s">
        <v>179</v>
      </c>
      <c r="E137" s="208" t="s">
        <v>22</v>
      </c>
      <c r="F137" s="209" t="s">
        <v>740</v>
      </c>
      <c r="G137" s="207"/>
      <c r="H137" s="210">
        <v>5.25</v>
      </c>
      <c r="I137" s="211"/>
      <c r="J137" s="207"/>
      <c r="K137" s="207"/>
      <c r="L137" s="212"/>
      <c r="M137" s="213"/>
      <c r="N137" s="214"/>
      <c r="O137" s="214"/>
      <c r="P137" s="214"/>
      <c r="Q137" s="214"/>
      <c r="R137" s="214"/>
      <c r="S137" s="214"/>
      <c r="T137" s="215"/>
      <c r="AT137" s="216" t="s">
        <v>179</v>
      </c>
      <c r="AU137" s="216" t="s">
        <v>86</v>
      </c>
      <c r="AV137" s="11" t="s">
        <v>86</v>
      </c>
      <c r="AW137" s="11" t="s">
        <v>41</v>
      </c>
      <c r="AX137" s="11" t="s">
        <v>77</v>
      </c>
      <c r="AY137" s="216" t="s">
        <v>168</v>
      </c>
    </row>
    <row r="138" spans="2:51" s="13" customFormat="1" ht="13.5">
      <c r="B138" s="227"/>
      <c r="C138" s="228"/>
      <c r="D138" s="203" t="s">
        <v>179</v>
      </c>
      <c r="E138" s="229" t="s">
        <v>22</v>
      </c>
      <c r="F138" s="230" t="s">
        <v>182</v>
      </c>
      <c r="G138" s="228"/>
      <c r="H138" s="231">
        <v>5.25</v>
      </c>
      <c r="I138" s="232"/>
      <c r="J138" s="228"/>
      <c r="K138" s="228"/>
      <c r="L138" s="233"/>
      <c r="M138" s="234"/>
      <c r="N138" s="235"/>
      <c r="O138" s="235"/>
      <c r="P138" s="235"/>
      <c r="Q138" s="235"/>
      <c r="R138" s="235"/>
      <c r="S138" s="235"/>
      <c r="T138" s="236"/>
      <c r="AT138" s="237" t="s">
        <v>179</v>
      </c>
      <c r="AU138" s="237" t="s">
        <v>86</v>
      </c>
      <c r="AV138" s="13" t="s">
        <v>175</v>
      </c>
      <c r="AW138" s="13" t="s">
        <v>41</v>
      </c>
      <c r="AX138" s="13" t="s">
        <v>24</v>
      </c>
      <c r="AY138" s="237" t="s">
        <v>168</v>
      </c>
    </row>
    <row r="139" spans="2:65" s="1" customFormat="1" ht="16.5" customHeight="1">
      <c r="B139" s="40"/>
      <c r="C139" s="238" t="s">
        <v>246</v>
      </c>
      <c r="D139" s="238" t="s">
        <v>270</v>
      </c>
      <c r="E139" s="239" t="s">
        <v>271</v>
      </c>
      <c r="F139" s="240" t="s">
        <v>272</v>
      </c>
      <c r="G139" s="241" t="s">
        <v>261</v>
      </c>
      <c r="H139" s="242">
        <v>10.5</v>
      </c>
      <c r="I139" s="243"/>
      <c r="J139" s="244">
        <f>ROUND(I139*H139,2)</f>
        <v>0</v>
      </c>
      <c r="K139" s="240" t="s">
        <v>174</v>
      </c>
      <c r="L139" s="245"/>
      <c r="M139" s="246" t="s">
        <v>22</v>
      </c>
      <c r="N139" s="247" t="s">
        <v>48</v>
      </c>
      <c r="O139" s="41"/>
      <c r="P139" s="200">
        <f>O139*H139</f>
        <v>0</v>
      </c>
      <c r="Q139" s="200">
        <v>1</v>
      </c>
      <c r="R139" s="200">
        <f>Q139*H139</f>
        <v>10.5</v>
      </c>
      <c r="S139" s="200">
        <v>0</v>
      </c>
      <c r="T139" s="201">
        <f>S139*H139</f>
        <v>0</v>
      </c>
      <c r="AR139" s="23" t="s">
        <v>214</v>
      </c>
      <c r="AT139" s="23" t="s">
        <v>270</v>
      </c>
      <c r="AU139" s="23" t="s">
        <v>86</v>
      </c>
      <c r="AY139" s="23" t="s">
        <v>168</v>
      </c>
      <c r="BE139" s="202">
        <f>IF(N139="základní",J139,0)</f>
        <v>0</v>
      </c>
      <c r="BF139" s="202">
        <f>IF(N139="snížená",J139,0)</f>
        <v>0</v>
      </c>
      <c r="BG139" s="202">
        <f>IF(N139="zákl. přenesená",J139,0)</f>
        <v>0</v>
      </c>
      <c r="BH139" s="202">
        <f>IF(N139="sníž. přenesená",J139,0)</f>
        <v>0</v>
      </c>
      <c r="BI139" s="202">
        <f>IF(N139="nulová",J139,0)</f>
        <v>0</v>
      </c>
      <c r="BJ139" s="23" t="s">
        <v>24</v>
      </c>
      <c r="BK139" s="202">
        <f>ROUND(I139*H139,2)</f>
        <v>0</v>
      </c>
      <c r="BL139" s="23" t="s">
        <v>175</v>
      </c>
      <c r="BM139" s="23" t="s">
        <v>741</v>
      </c>
    </row>
    <row r="140" spans="2:51" s="11" customFormat="1" ht="13.5">
      <c r="B140" s="206"/>
      <c r="C140" s="207"/>
      <c r="D140" s="203" t="s">
        <v>179</v>
      </c>
      <c r="E140" s="207"/>
      <c r="F140" s="209" t="s">
        <v>742</v>
      </c>
      <c r="G140" s="207"/>
      <c r="H140" s="210">
        <v>10.5</v>
      </c>
      <c r="I140" s="211"/>
      <c r="J140" s="207"/>
      <c r="K140" s="207"/>
      <c r="L140" s="212"/>
      <c r="M140" s="213"/>
      <c r="N140" s="214"/>
      <c r="O140" s="214"/>
      <c r="P140" s="214"/>
      <c r="Q140" s="214"/>
      <c r="R140" s="214"/>
      <c r="S140" s="214"/>
      <c r="T140" s="215"/>
      <c r="AT140" s="216" t="s">
        <v>179</v>
      </c>
      <c r="AU140" s="216" t="s">
        <v>86</v>
      </c>
      <c r="AV140" s="11" t="s">
        <v>86</v>
      </c>
      <c r="AW140" s="11" t="s">
        <v>6</v>
      </c>
      <c r="AX140" s="11" t="s">
        <v>24</v>
      </c>
      <c r="AY140" s="216" t="s">
        <v>168</v>
      </c>
    </row>
    <row r="141" spans="2:65" s="1" customFormat="1" ht="16.5" customHeight="1">
      <c r="B141" s="40"/>
      <c r="C141" s="191" t="s">
        <v>10</v>
      </c>
      <c r="D141" s="191" t="s">
        <v>170</v>
      </c>
      <c r="E141" s="192" t="s">
        <v>276</v>
      </c>
      <c r="F141" s="193" t="s">
        <v>277</v>
      </c>
      <c r="G141" s="194" t="s">
        <v>198</v>
      </c>
      <c r="H141" s="195">
        <v>1.575</v>
      </c>
      <c r="I141" s="196"/>
      <c r="J141" s="197">
        <f>ROUND(I141*H141,2)</f>
        <v>0</v>
      </c>
      <c r="K141" s="193" t="s">
        <v>174</v>
      </c>
      <c r="L141" s="60"/>
      <c r="M141" s="198" t="s">
        <v>22</v>
      </c>
      <c r="N141" s="199" t="s">
        <v>48</v>
      </c>
      <c r="O141" s="41"/>
      <c r="P141" s="200">
        <f>O141*H141</f>
        <v>0</v>
      </c>
      <c r="Q141" s="200">
        <v>0</v>
      </c>
      <c r="R141" s="200">
        <f>Q141*H141</f>
        <v>0</v>
      </c>
      <c r="S141" s="200">
        <v>0</v>
      </c>
      <c r="T141" s="201">
        <f>S141*H141</f>
        <v>0</v>
      </c>
      <c r="AR141" s="23" t="s">
        <v>175</v>
      </c>
      <c r="AT141" s="23" t="s">
        <v>170</v>
      </c>
      <c r="AU141" s="23" t="s">
        <v>86</v>
      </c>
      <c r="AY141" s="23" t="s">
        <v>168</v>
      </c>
      <c r="BE141" s="202">
        <f>IF(N141="základní",J141,0)</f>
        <v>0</v>
      </c>
      <c r="BF141" s="202">
        <f>IF(N141="snížená",J141,0)</f>
        <v>0</v>
      </c>
      <c r="BG141" s="202">
        <f>IF(N141="zákl. přenesená",J141,0)</f>
        <v>0</v>
      </c>
      <c r="BH141" s="202">
        <f>IF(N141="sníž. přenesená",J141,0)</f>
        <v>0</v>
      </c>
      <c r="BI141" s="202">
        <f>IF(N141="nulová",J141,0)</f>
        <v>0</v>
      </c>
      <c r="BJ141" s="23" t="s">
        <v>24</v>
      </c>
      <c r="BK141" s="202">
        <f>ROUND(I141*H141,2)</f>
        <v>0</v>
      </c>
      <c r="BL141" s="23" t="s">
        <v>175</v>
      </c>
      <c r="BM141" s="23" t="s">
        <v>743</v>
      </c>
    </row>
    <row r="142" spans="2:51" s="11" customFormat="1" ht="13.5">
      <c r="B142" s="206"/>
      <c r="C142" s="207"/>
      <c r="D142" s="203" t="s">
        <v>179</v>
      </c>
      <c r="E142" s="208" t="s">
        <v>22</v>
      </c>
      <c r="F142" s="209" t="s">
        <v>744</v>
      </c>
      <c r="G142" s="207"/>
      <c r="H142" s="210">
        <v>1.575</v>
      </c>
      <c r="I142" s="211"/>
      <c r="J142" s="207"/>
      <c r="K142" s="207"/>
      <c r="L142" s="212"/>
      <c r="M142" s="213"/>
      <c r="N142" s="214"/>
      <c r="O142" s="214"/>
      <c r="P142" s="214"/>
      <c r="Q142" s="214"/>
      <c r="R142" s="214"/>
      <c r="S142" s="214"/>
      <c r="T142" s="215"/>
      <c r="AT142" s="216" t="s">
        <v>179</v>
      </c>
      <c r="AU142" s="216" t="s">
        <v>86</v>
      </c>
      <c r="AV142" s="11" t="s">
        <v>86</v>
      </c>
      <c r="AW142" s="11" t="s">
        <v>41</v>
      </c>
      <c r="AX142" s="11" t="s">
        <v>77</v>
      </c>
      <c r="AY142" s="216" t="s">
        <v>168</v>
      </c>
    </row>
    <row r="143" spans="2:51" s="13" customFormat="1" ht="13.5">
      <c r="B143" s="227"/>
      <c r="C143" s="228"/>
      <c r="D143" s="203" t="s">
        <v>179</v>
      </c>
      <c r="E143" s="229" t="s">
        <v>22</v>
      </c>
      <c r="F143" s="230" t="s">
        <v>182</v>
      </c>
      <c r="G143" s="228"/>
      <c r="H143" s="231">
        <v>1.575</v>
      </c>
      <c r="I143" s="232"/>
      <c r="J143" s="228"/>
      <c r="K143" s="228"/>
      <c r="L143" s="233"/>
      <c r="M143" s="234"/>
      <c r="N143" s="235"/>
      <c r="O143" s="235"/>
      <c r="P143" s="235"/>
      <c r="Q143" s="235"/>
      <c r="R143" s="235"/>
      <c r="S143" s="235"/>
      <c r="T143" s="236"/>
      <c r="AT143" s="237" t="s">
        <v>179</v>
      </c>
      <c r="AU143" s="237" t="s">
        <v>86</v>
      </c>
      <c r="AV143" s="13" t="s">
        <v>175</v>
      </c>
      <c r="AW143" s="13" t="s">
        <v>41</v>
      </c>
      <c r="AX143" s="13" t="s">
        <v>24</v>
      </c>
      <c r="AY143" s="237" t="s">
        <v>168</v>
      </c>
    </row>
    <row r="144" spans="2:65" s="1" customFormat="1" ht="16.5" customHeight="1">
      <c r="B144" s="40"/>
      <c r="C144" s="238" t="s">
        <v>254</v>
      </c>
      <c r="D144" s="238" t="s">
        <v>270</v>
      </c>
      <c r="E144" s="239" t="s">
        <v>281</v>
      </c>
      <c r="F144" s="240" t="s">
        <v>282</v>
      </c>
      <c r="G144" s="241" t="s">
        <v>261</v>
      </c>
      <c r="H144" s="242">
        <v>3.15</v>
      </c>
      <c r="I144" s="243"/>
      <c r="J144" s="244">
        <f>ROUND(I144*H144,2)</f>
        <v>0</v>
      </c>
      <c r="K144" s="240" t="s">
        <v>174</v>
      </c>
      <c r="L144" s="245"/>
      <c r="M144" s="246" t="s">
        <v>22</v>
      </c>
      <c r="N144" s="247" t="s">
        <v>48</v>
      </c>
      <c r="O144" s="41"/>
      <c r="P144" s="200">
        <f>O144*H144</f>
        <v>0</v>
      </c>
      <c r="Q144" s="200">
        <v>1</v>
      </c>
      <c r="R144" s="200">
        <f>Q144*H144</f>
        <v>3.15</v>
      </c>
      <c r="S144" s="200">
        <v>0</v>
      </c>
      <c r="T144" s="201">
        <f>S144*H144</f>
        <v>0</v>
      </c>
      <c r="AR144" s="23" t="s">
        <v>214</v>
      </c>
      <c r="AT144" s="23" t="s">
        <v>270</v>
      </c>
      <c r="AU144" s="23" t="s">
        <v>86</v>
      </c>
      <c r="AY144" s="23" t="s">
        <v>168</v>
      </c>
      <c r="BE144" s="202">
        <f>IF(N144="základní",J144,0)</f>
        <v>0</v>
      </c>
      <c r="BF144" s="202">
        <f>IF(N144="snížená",J144,0)</f>
        <v>0</v>
      </c>
      <c r="BG144" s="202">
        <f>IF(N144="zákl. přenesená",J144,0)</f>
        <v>0</v>
      </c>
      <c r="BH144" s="202">
        <f>IF(N144="sníž. přenesená",J144,0)</f>
        <v>0</v>
      </c>
      <c r="BI144" s="202">
        <f>IF(N144="nulová",J144,0)</f>
        <v>0</v>
      </c>
      <c r="BJ144" s="23" t="s">
        <v>24</v>
      </c>
      <c r="BK144" s="202">
        <f>ROUND(I144*H144,2)</f>
        <v>0</v>
      </c>
      <c r="BL144" s="23" t="s">
        <v>175</v>
      </c>
      <c r="BM144" s="23" t="s">
        <v>745</v>
      </c>
    </row>
    <row r="145" spans="2:51" s="11" customFormat="1" ht="13.5">
      <c r="B145" s="206"/>
      <c r="C145" s="207"/>
      <c r="D145" s="203" t="s">
        <v>179</v>
      </c>
      <c r="E145" s="208" t="s">
        <v>22</v>
      </c>
      <c r="F145" s="209" t="s">
        <v>746</v>
      </c>
      <c r="G145" s="207"/>
      <c r="H145" s="210">
        <v>3.15</v>
      </c>
      <c r="I145" s="211"/>
      <c r="J145" s="207"/>
      <c r="K145" s="207"/>
      <c r="L145" s="212"/>
      <c r="M145" s="213"/>
      <c r="N145" s="214"/>
      <c r="O145" s="214"/>
      <c r="P145" s="214"/>
      <c r="Q145" s="214"/>
      <c r="R145" s="214"/>
      <c r="S145" s="214"/>
      <c r="T145" s="215"/>
      <c r="AT145" s="216" t="s">
        <v>179</v>
      </c>
      <c r="AU145" s="216" t="s">
        <v>86</v>
      </c>
      <c r="AV145" s="11" t="s">
        <v>86</v>
      </c>
      <c r="AW145" s="11" t="s">
        <v>41</v>
      </c>
      <c r="AX145" s="11" t="s">
        <v>77</v>
      </c>
      <c r="AY145" s="216" t="s">
        <v>168</v>
      </c>
    </row>
    <row r="146" spans="2:51" s="13" customFormat="1" ht="13.5">
      <c r="B146" s="227"/>
      <c r="C146" s="228"/>
      <c r="D146" s="203" t="s">
        <v>179</v>
      </c>
      <c r="E146" s="229" t="s">
        <v>22</v>
      </c>
      <c r="F146" s="230" t="s">
        <v>182</v>
      </c>
      <c r="G146" s="228"/>
      <c r="H146" s="231">
        <v>3.15</v>
      </c>
      <c r="I146" s="232"/>
      <c r="J146" s="228"/>
      <c r="K146" s="228"/>
      <c r="L146" s="233"/>
      <c r="M146" s="234"/>
      <c r="N146" s="235"/>
      <c r="O146" s="235"/>
      <c r="P146" s="235"/>
      <c r="Q146" s="235"/>
      <c r="R146" s="235"/>
      <c r="S146" s="235"/>
      <c r="T146" s="236"/>
      <c r="AT146" s="237" t="s">
        <v>179</v>
      </c>
      <c r="AU146" s="237" t="s">
        <v>86</v>
      </c>
      <c r="AV146" s="13" t="s">
        <v>175</v>
      </c>
      <c r="AW146" s="13" t="s">
        <v>41</v>
      </c>
      <c r="AX146" s="13" t="s">
        <v>24</v>
      </c>
      <c r="AY146" s="237" t="s">
        <v>168</v>
      </c>
    </row>
    <row r="147" spans="2:65" s="1" customFormat="1" ht="16.5" customHeight="1">
      <c r="B147" s="40"/>
      <c r="C147" s="191" t="s">
        <v>258</v>
      </c>
      <c r="D147" s="191" t="s">
        <v>170</v>
      </c>
      <c r="E147" s="192" t="s">
        <v>286</v>
      </c>
      <c r="F147" s="193" t="s">
        <v>287</v>
      </c>
      <c r="G147" s="194" t="s">
        <v>173</v>
      </c>
      <c r="H147" s="195">
        <v>1103.875</v>
      </c>
      <c r="I147" s="196"/>
      <c r="J147" s="197">
        <f>ROUND(I147*H147,2)</f>
        <v>0</v>
      </c>
      <c r="K147" s="193" t="s">
        <v>174</v>
      </c>
      <c r="L147" s="60"/>
      <c r="M147" s="198" t="s">
        <v>22</v>
      </c>
      <c r="N147" s="199" t="s">
        <v>48</v>
      </c>
      <c r="O147" s="41"/>
      <c r="P147" s="200">
        <f>O147*H147</f>
        <v>0</v>
      </c>
      <c r="Q147" s="200">
        <v>0</v>
      </c>
      <c r="R147" s="200">
        <f>Q147*H147</f>
        <v>0</v>
      </c>
      <c r="S147" s="200">
        <v>0</v>
      </c>
      <c r="T147" s="201">
        <f>S147*H147</f>
        <v>0</v>
      </c>
      <c r="AR147" s="23" t="s">
        <v>175</v>
      </c>
      <c r="AT147" s="23" t="s">
        <v>170</v>
      </c>
      <c r="AU147" s="23" t="s">
        <v>86</v>
      </c>
      <c r="AY147" s="23" t="s">
        <v>168</v>
      </c>
      <c r="BE147" s="202">
        <f>IF(N147="základní",J147,0)</f>
        <v>0</v>
      </c>
      <c r="BF147" s="202">
        <f>IF(N147="snížená",J147,0)</f>
        <v>0</v>
      </c>
      <c r="BG147" s="202">
        <f>IF(N147="zákl. přenesená",J147,0)</f>
        <v>0</v>
      </c>
      <c r="BH147" s="202">
        <f>IF(N147="sníž. přenesená",J147,0)</f>
        <v>0</v>
      </c>
      <c r="BI147" s="202">
        <f>IF(N147="nulová",J147,0)</f>
        <v>0</v>
      </c>
      <c r="BJ147" s="23" t="s">
        <v>24</v>
      </c>
      <c r="BK147" s="202">
        <f>ROUND(I147*H147,2)</f>
        <v>0</v>
      </c>
      <c r="BL147" s="23" t="s">
        <v>175</v>
      </c>
      <c r="BM147" s="23" t="s">
        <v>747</v>
      </c>
    </row>
    <row r="148" spans="2:51" s="11" customFormat="1" ht="13.5">
      <c r="B148" s="206"/>
      <c r="C148" s="207"/>
      <c r="D148" s="203" t="s">
        <v>179</v>
      </c>
      <c r="E148" s="208" t="s">
        <v>22</v>
      </c>
      <c r="F148" s="209" t="s">
        <v>748</v>
      </c>
      <c r="G148" s="207"/>
      <c r="H148" s="210">
        <v>954.875</v>
      </c>
      <c r="I148" s="211"/>
      <c r="J148" s="207"/>
      <c r="K148" s="207"/>
      <c r="L148" s="212"/>
      <c r="M148" s="213"/>
      <c r="N148" s="214"/>
      <c r="O148" s="214"/>
      <c r="P148" s="214"/>
      <c r="Q148" s="214"/>
      <c r="R148" s="214"/>
      <c r="S148" s="214"/>
      <c r="T148" s="215"/>
      <c r="AT148" s="216" t="s">
        <v>179</v>
      </c>
      <c r="AU148" s="216" t="s">
        <v>86</v>
      </c>
      <c r="AV148" s="11" t="s">
        <v>86</v>
      </c>
      <c r="AW148" s="11" t="s">
        <v>41</v>
      </c>
      <c r="AX148" s="11" t="s">
        <v>77</v>
      </c>
      <c r="AY148" s="216" t="s">
        <v>168</v>
      </c>
    </row>
    <row r="149" spans="2:51" s="11" customFormat="1" ht="13.5">
      <c r="B149" s="206"/>
      <c r="C149" s="207"/>
      <c r="D149" s="203" t="s">
        <v>179</v>
      </c>
      <c r="E149" s="208" t="s">
        <v>22</v>
      </c>
      <c r="F149" s="209" t="s">
        <v>351</v>
      </c>
      <c r="G149" s="207"/>
      <c r="H149" s="210">
        <v>149</v>
      </c>
      <c r="I149" s="211"/>
      <c r="J149" s="207"/>
      <c r="K149" s="207"/>
      <c r="L149" s="212"/>
      <c r="M149" s="213"/>
      <c r="N149" s="214"/>
      <c r="O149" s="214"/>
      <c r="P149" s="214"/>
      <c r="Q149" s="214"/>
      <c r="R149" s="214"/>
      <c r="S149" s="214"/>
      <c r="T149" s="215"/>
      <c r="AT149" s="216" t="s">
        <v>179</v>
      </c>
      <c r="AU149" s="216" t="s">
        <v>86</v>
      </c>
      <c r="AV149" s="11" t="s">
        <v>86</v>
      </c>
      <c r="AW149" s="11" t="s">
        <v>41</v>
      </c>
      <c r="AX149" s="11" t="s">
        <v>77</v>
      </c>
      <c r="AY149" s="216" t="s">
        <v>168</v>
      </c>
    </row>
    <row r="150" spans="2:51" s="13" customFormat="1" ht="13.5">
      <c r="B150" s="227"/>
      <c r="C150" s="228"/>
      <c r="D150" s="203" t="s">
        <v>179</v>
      </c>
      <c r="E150" s="229" t="s">
        <v>22</v>
      </c>
      <c r="F150" s="230" t="s">
        <v>182</v>
      </c>
      <c r="G150" s="228"/>
      <c r="H150" s="231">
        <v>1103.875</v>
      </c>
      <c r="I150" s="232"/>
      <c r="J150" s="228"/>
      <c r="K150" s="228"/>
      <c r="L150" s="233"/>
      <c r="M150" s="234"/>
      <c r="N150" s="235"/>
      <c r="O150" s="235"/>
      <c r="P150" s="235"/>
      <c r="Q150" s="235"/>
      <c r="R150" s="235"/>
      <c r="S150" s="235"/>
      <c r="T150" s="236"/>
      <c r="AT150" s="237" t="s">
        <v>179</v>
      </c>
      <c r="AU150" s="237" t="s">
        <v>86</v>
      </c>
      <c r="AV150" s="13" t="s">
        <v>175</v>
      </c>
      <c r="AW150" s="13" t="s">
        <v>41</v>
      </c>
      <c r="AX150" s="13" t="s">
        <v>24</v>
      </c>
      <c r="AY150" s="237" t="s">
        <v>168</v>
      </c>
    </row>
    <row r="151" spans="2:63" s="10" customFormat="1" ht="29.85" customHeight="1">
      <c r="B151" s="175"/>
      <c r="C151" s="176"/>
      <c r="D151" s="177" t="s">
        <v>76</v>
      </c>
      <c r="E151" s="189" t="s">
        <v>187</v>
      </c>
      <c r="F151" s="189" t="s">
        <v>310</v>
      </c>
      <c r="G151" s="176"/>
      <c r="H151" s="176"/>
      <c r="I151" s="179"/>
      <c r="J151" s="190">
        <f>BK151</f>
        <v>0</v>
      </c>
      <c r="K151" s="176"/>
      <c r="L151" s="181"/>
      <c r="M151" s="182"/>
      <c r="N151" s="183"/>
      <c r="O151" s="183"/>
      <c r="P151" s="184">
        <f>SUM(P152:P154)</f>
        <v>0</v>
      </c>
      <c r="Q151" s="183"/>
      <c r="R151" s="184">
        <f>SUM(R152:R154)</f>
        <v>0.028665</v>
      </c>
      <c r="S151" s="183"/>
      <c r="T151" s="185">
        <f>SUM(T152:T154)</f>
        <v>0</v>
      </c>
      <c r="AR151" s="186" t="s">
        <v>24</v>
      </c>
      <c r="AT151" s="187" t="s">
        <v>76</v>
      </c>
      <c r="AU151" s="187" t="s">
        <v>24</v>
      </c>
      <c r="AY151" s="186" t="s">
        <v>168</v>
      </c>
      <c r="BK151" s="188">
        <f>SUM(BK152:BK154)</f>
        <v>0</v>
      </c>
    </row>
    <row r="152" spans="2:65" s="1" customFormat="1" ht="16.5" customHeight="1">
      <c r="B152" s="40"/>
      <c r="C152" s="191" t="s">
        <v>264</v>
      </c>
      <c r="D152" s="191" t="s">
        <v>170</v>
      </c>
      <c r="E152" s="192" t="s">
        <v>312</v>
      </c>
      <c r="F152" s="193" t="s">
        <v>633</v>
      </c>
      <c r="G152" s="194" t="s">
        <v>294</v>
      </c>
      <c r="H152" s="195">
        <v>19.5</v>
      </c>
      <c r="I152" s="196"/>
      <c r="J152" s="197">
        <f>ROUND(I152*H152,2)</f>
        <v>0</v>
      </c>
      <c r="K152" s="193" t="s">
        <v>174</v>
      </c>
      <c r="L152" s="60"/>
      <c r="M152" s="198" t="s">
        <v>22</v>
      </c>
      <c r="N152" s="199" t="s">
        <v>48</v>
      </c>
      <c r="O152" s="41"/>
      <c r="P152" s="200">
        <f>O152*H152</f>
        <v>0</v>
      </c>
      <c r="Q152" s="200">
        <v>0.00147</v>
      </c>
      <c r="R152" s="200">
        <f>Q152*H152</f>
        <v>0.028665</v>
      </c>
      <c r="S152" s="200">
        <v>0</v>
      </c>
      <c r="T152" s="201">
        <f>S152*H152</f>
        <v>0</v>
      </c>
      <c r="AR152" s="23" t="s">
        <v>175</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175</v>
      </c>
      <c r="BM152" s="23" t="s">
        <v>749</v>
      </c>
    </row>
    <row r="153" spans="2:51" s="11" customFormat="1" ht="13.5">
      <c r="B153" s="206"/>
      <c r="C153" s="207"/>
      <c r="D153" s="203" t="s">
        <v>179</v>
      </c>
      <c r="E153" s="208" t="s">
        <v>22</v>
      </c>
      <c r="F153" s="209" t="s">
        <v>750</v>
      </c>
      <c r="G153" s="207"/>
      <c r="H153" s="210">
        <v>19.5</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51" s="13" customFormat="1" ht="13.5">
      <c r="B154" s="227"/>
      <c r="C154" s="228"/>
      <c r="D154" s="203" t="s">
        <v>179</v>
      </c>
      <c r="E154" s="229" t="s">
        <v>22</v>
      </c>
      <c r="F154" s="230" t="s">
        <v>182</v>
      </c>
      <c r="G154" s="228"/>
      <c r="H154" s="231">
        <v>19.5</v>
      </c>
      <c r="I154" s="232"/>
      <c r="J154" s="228"/>
      <c r="K154" s="228"/>
      <c r="L154" s="233"/>
      <c r="M154" s="234"/>
      <c r="N154" s="235"/>
      <c r="O154" s="235"/>
      <c r="P154" s="235"/>
      <c r="Q154" s="235"/>
      <c r="R154" s="235"/>
      <c r="S154" s="235"/>
      <c r="T154" s="236"/>
      <c r="AT154" s="237" t="s">
        <v>179</v>
      </c>
      <c r="AU154" s="237" t="s">
        <v>86</v>
      </c>
      <c r="AV154" s="13" t="s">
        <v>175</v>
      </c>
      <c r="AW154" s="13" t="s">
        <v>41</v>
      </c>
      <c r="AX154" s="13" t="s">
        <v>24</v>
      </c>
      <c r="AY154" s="237" t="s">
        <v>168</v>
      </c>
    </row>
    <row r="155" spans="2:63" s="10" customFormat="1" ht="29.85" customHeight="1">
      <c r="B155" s="175"/>
      <c r="C155" s="176"/>
      <c r="D155" s="177" t="s">
        <v>76</v>
      </c>
      <c r="E155" s="189" t="s">
        <v>175</v>
      </c>
      <c r="F155" s="189" t="s">
        <v>316</v>
      </c>
      <c r="G155" s="176"/>
      <c r="H155" s="176"/>
      <c r="I155" s="179"/>
      <c r="J155" s="190">
        <f>BK155</f>
        <v>0</v>
      </c>
      <c r="K155" s="176"/>
      <c r="L155" s="181"/>
      <c r="M155" s="182"/>
      <c r="N155" s="183"/>
      <c r="O155" s="183"/>
      <c r="P155" s="184">
        <f>SUM(P156:P162)</f>
        <v>0</v>
      </c>
      <c r="Q155" s="183"/>
      <c r="R155" s="184">
        <f>SUM(R156:R162)</f>
        <v>1036.7595000000001</v>
      </c>
      <c r="S155" s="183"/>
      <c r="T155" s="185">
        <f>SUM(T156:T162)</f>
        <v>0</v>
      </c>
      <c r="AR155" s="186" t="s">
        <v>24</v>
      </c>
      <c r="AT155" s="187" t="s">
        <v>76</v>
      </c>
      <c r="AU155" s="187" t="s">
        <v>24</v>
      </c>
      <c r="AY155" s="186" t="s">
        <v>168</v>
      </c>
      <c r="BK155" s="188">
        <f>SUM(BK156:BK162)</f>
        <v>0</v>
      </c>
    </row>
    <row r="156" spans="2:65" s="1" customFormat="1" ht="16.5" customHeight="1">
      <c r="B156" s="40"/>
      <c r="C156" s="191" t="s">
        <v>269</v>
      </c>
      <c r="D156" s="191" t="s">
        <v>170</v>
      </c>
      <c r="E156" s="192" t="s">
        <v>318</v>
      </c>
      <c r="F156" s="193" t="s">
        <v>319</v>
      </c>
      <c r="G156" s="194" t="s">
        <v>198</v>
      </c>
      <c r="H156" s="195">
        <v>0.525</v>
      </c>
      <c r="I156" s="196"/>
      <c r="J156" s="197">
        <f>ROUND(I156*H156,2)</f>
        <v>0</v>
      </c>
      <c r="K156" s="193" t="s">
        <v>174</v>
      </c>
      <c r="L156" s="60"/>
      <c r="M156" s="198" t="s">
        <v>22</v>
      </c>
      <c r="N156" s="199" t="s">
        <v>48</v>
      </c>
      <c r="O156" s="41"/>
      <c r="P156" s="200">
        <f>O156*H156</f>
        <v>0</v>
      </c>
      <c r="Q156" s="200">
        <v>0</v>
      </c>
      <c r="R156" s="200">
        <f>Q156*H156</f>
        <v>0</v>
      </c>
      <c r="S156" s="200">
        <v>0</v>
      </c>
      <c r="T156" s="201">
        <f>S156*H156</f>
        <v>0</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751</v>
      </c>
    </row>
    <row r="157" spans="2:51" s="11" customFormat="1" ht="13.5">
      <c r="B157" s="206"/>
      <c r="C157" s="207"/>
      <c r="D157" s="203" t="s">
        <v>179</v>
      </c>
      <c r="E157" s="208" t="s">
        <v>22</v>
      </c>
      <c r="F157" s="209" t="s">
        <v>752</v>
      </c>
      <c r="G157" s="207"/>
      <c r="H157" s="210">
        <v>0.525</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51" s="13" customFormat="1" ht="13.5">
      <c r="B158" s="227"/>
      <c r="C158" s="228"/>
      <c r="D158" s="203" t="s">
        <v>179</v>
      </c>
      <c r="E158" s="229" t="s">
        <v>22</v>
      </c>
      <c r="F158" s="230" t="s">
        <v>182</v>
      </c>
      <c r="G158" s="228"/>
      <c r="H158" s="231">
        <v>0.525</v>
      </c>
      <c r="I158" s="232"/>
      <c r="J158" s="228"/>
      <c r="K158" s="228"/>
      <c r="L158" s="233"/>
      <c r="M158" s="234"/>
      <c r="N158" s="235"/>
      <c r="O158" s="235"/>
      <c r="P158" s="235"/>
      <c r="Q158" s="235"/>
      <c r="R158" s="235"/>
      <c r="S158" s="235"/>
      <c r="T158" s="236"/>
      <c r="AT158" s="237" t="s">
        <v>179</v>
      </c>
      <c r="AU158" s="237" t="s">
        <v>86</v>
      </c>
      <c r="AV158" s="13" t="s">
        <v>175</v>
      </c>
      <c r="AW158" s="13" t="s">
        <v>41</v>
      </c>
      <c r="AX158" s="13" t="s">
        <v>24</v>
      </c>
      <c r="AY158" s="237" t="s">
        <v>168</v>
      </c>
    </row>
    <row r="159" spans="2:65" s="1" customFormat="1" ht="16.5" customHeight="1">
      <c r="B159" s="40"/>
      <c r="C159" s="191" t="s">
        <v>275</v>
      </c>
      <c r="D159" s="191" t="s">
        <v>170</v>
      </c>
      <c r="E159" s="192" t="s">
        <v>324</v>
      </c>
      <c r="F159" s="193" t="s">
        <v>325</v>
      </c>
      <c r="G159" s="194" t="s">
        <v>198</v>
      </c>
      <c r="H159" s="195">
        <v>426.65</v>
      </c>
      <c r="I159" s="196"/>
      <c r="J159" s="197">
        <f>ROUND(I159*H159,2)</f>
        <v>0</v>
      </c>
      <c r="K159" s="193" t="s">
        <v>22</v>
      </c>
      <c r="L159" s="60"/>
      <c r="M159" s="198" t="s">
        <v>22</v>
      </c>
      <c r="N159" s="199" t="s">
        <v>48</v>
      </c>
      <c r="O159" s="41"/>
      <c r="P159" s="200">
        <f>O159*H159</f>
        <v>0</v>
      </c>
      <c r="Q159" s="200">
        <v>2.43</v>
      </c>
      <c r="R159" s="200">
        <f>Q159*H159</f>
        <v>1036.7595000000001</v>
      </c>
      <c r="S159" s="200">
        <v>0</v>
      </c>
      <c r="T159" s="201">
        <f>S159*H159</f>
        <v>0</v>
      </c>
      <c r="AR159" s="23" t="s">
        <v>175</v>
      </c>
      <c r="AT159" s="23" t="s">
        <v>170</v>
      </c>
      <c r="AU159" s="23" t="s">
        <v>86</v>
      </c>
      <c r="AY159" s="23" t="s">
        <v>168</v>
      </c>
      <c r="BE159" s="202">
        <f>IF(N159="základní",J159,0)</f>
        <v>0</v>
      </c>
      <c r="BF159" s="202">
        <f>IF(N159="snížená",J159,0)</f>
        <v>0</v>
      </c>
      <c r="BG159" s="202">
        <f>IF(N159="zákl. přenesená",J159,0)</f>
        <v>0</v>
      </c>
      <c r="BH159" s="202">
        <f>IF(N159="sníž. přenesená",J159,0)</f>
        <v>0</v>
      </c>
      <c r="BI159" s="202">
        <f>IF(N159="nulová",J159,0)</f>
        <v>0</v>
      </c>
      <c r="BJ159" s="23" t="s">
        <v>24</v>
      </c>
      <c r="BK159" s="202">
        <f>ROUND(I159*H159,2)</f>
        <v>0</v>
      </c>
      <c r="BL159" s="23" t="s">
        <v>175</v>
      </c>
      <c r="BM159" s="23" t="s">
        <v>753</v>
      </c>
    </row>
    <row r="160" spans="2:51" s="11" customFormat="1" ht="13.5">
      <c r="B160" s="206"/>
      <c r="C160" s="207"/>
      <c r="D160" s="203" t="s">
        <v>179</v>
      </c>
      <c r="E160" s="208" t="s">
        <v>22</v>
      </c>
      <c r="F160" s="209" t="s">
        <v>754</v>
      </c>
      <c r="G160" s="207"/>
      <c r="H160" s="210">
        <v>381.95</v>
      </c>
      <c r="I160" s="211"/>
      <c r="J160" s="207"/>
      <c r="K160" s="207"/>
      <c r="L160" s="212"/>
      <c r="M160" s="213"/>
      <c r="N160" s="214"/>
      <c r="O160" s="214"/>
      <c r="P160" s="214"/>
      <c r="Q160" s="214"/>
      <c r="R160" s="214"/>
      <c r="S160" s="214"/>
      <c r="T160" s="215"/>
      <c r="AT160" s="216" t="s">
        <v>179</v>
      </c>
      <c r="AU160" s="216" t="s">
        <v>86</v>
      </c>
      <c r="AV160" s="11" t="s">
        <v>86</v>
      </c>
      <c r="AW160" s="11" t="s">
        <v>41</v>
      </c>
      <c r="AX160" s="11" t="s">
        <v>77</v>
      </c>
      <c r="AY160" s="216" t="s">
        <v>168</v>
      </c>
    </row>
    <row r="161" spans="2:51" s="11" customFormat="1" ht="13.5">
      <c r="B161" s="206"/>
      <c r="C161" s="207"/>
      <c r="D161" s="203" t="s">
        <v>179</v>
      </c>
      <c r="E161" s="208" t="s">
        <v>22</v>
      </c>
      <c r="F161" s="209" t="s">
        <v>755</v>
      </c>
      <c r="G161" s="207"/>
      <c r="H161" s="210">
        <v>44.7</v>
      </c>
      <c r="I161" s="211"/>
      <c r="J161" s="207"/>
      <c r="K161" s="207"/>
      <c r="L161" s="212"/>
      <c r="M161" s="213"/>
      <c r="N161" s="214"/>
      <c r="O161" s="214"/>
      <c r="P161" s="214"/>
      <c r="Q161" s="214"/>
      <c r="R161" s="214"/>
      <c r="S161" s="214"/>
      <c r="T161" s="215"/>
      <c r="AT161" s="216" t="s">
        <v>179</v>
      </c>
      <c r="AU161" s="216" t="s">
        <v>86</v>
      </c>
      <c r="AV161" s="11" t="s">
        <v>86</v>
      </c>
      <c r="AW161" s="11" t="s">
        <v>41</v>
      </c>
      <c r="AX161" s="11" t="s">
        <v>77</v>
      </c>
      <c r="AY161" s="216" t="s">
        <v>168</v>
      </c>
    </row>
    <row r="162" spans="2:51" s="13" customFormat="1" ht="13.5">
      <c r="B162" s="227"/>
      <c r="C162" s="228"/>
      <c r="D162" s="203" t="s">
        <v>179</v>
      </c>
      <c r="E162" s="229" t="s">
        <v>22</v>
      </c>
      <c r="F162" s="230" t="s">
        <v>182</v>
      </c>
      <c r="G162" s="228"/>
      <c r="H162" s="231">
        <v>426.65</v>
      </c>
      <c r="I162" s="232"/>
      <c r="J162" s="228"/>
      <c r="K162" s="228"/>
      <c r="L162" s="233"/>
      <c r="M162" s="234"/>
      <c r="N162" s="235"/>
      <c r="O162" s="235"/>
      <c r="P162" s="235"/>
      <c r="Q162" s="235"/>
      <c r="R162" s="235"/>
      <c r="S162" s="235"/>
      <c r="T162" s="236"/>
      <c r="AT162" s="237" t="s">
        <v>179</v>
      </c>
      <c r="AU162" s="237" t="s">
        <v>86</v>
      </c>
      <c r="AV162" s="13" t="s">
        <v>175</v>
      </c>
      <c r="AW162" s="13" t="s">
        <v>41</v>
      </c>
      <c r="AX162" s="13" t="s">
        <v>24</v>
      </c>
      <c r="AY162" s="237" t="s">
        <v>168</v>
      </c>
    </row>
    <row r="163" spans="2:63" s="10" customFormat="1" ht="29.85" customHeight="1">
      <c r="B163" s="175"/>
      <c r="C163" s="176"/>
      <c r="D163" s="177" t="s">
        <v>76</v>
      </c>
      <c r="E163" s="189" t="s">
        <v>195</v>
      </c>
      <c r="F163" s="189" t="s">
        <v>329</v>
      </c>
      <c r="G163" s="176"/>
      <c r="H163" s="176"/>
      <c r="I163" s="179"/>
      <c r="J163" s="190">
        <f>BK163</f>
        <v>0</v>
      </c>
      <c r="K163" s="176"/>
      <c r="L163" s="181"/>
      <c r="M163" s="182"/>
      <c r="N163" s="183"/>
      <c r="O163" s="183"/>
      <c r="P163" s="184">
        <f>SUM(P164:P221)</f>
        <v>0</v>
      </c>
      <c r="Q163" s="183"/>
      <c r="R163" s="184">
        <f>SUM(R164:R221)</f>
        <v>72.87193</v>
      </c>
      <c r="S163" s="183"/>
      <c r="T163" s="185">
        <f>SUM(T164:T221)</f>
        <v>0</v>
      </c>
      <c r="AR163" s="186" t="s">
        <v>24</v>
      </c>
      <c r="AT163" s="187" t="s">
        <v>76</v>
      </c>
      <c r="AU163" s="187" t="s">
        <v>24</v>
      </c>
      <c r="AY163" s="186" t="s">
        <v>168</v>
      </c>
      <c r="BK163" s="188">
        <f>SUM(BK164:BK221)</f>
        <v>0</v>
      </c>
    </row>
    <row r="164" spans="2:65" s="1" customFormat="1" ht="16.5" customHeight="1">
      <c r="B164" s="40"/>
      <c r="C164" s="191" t="s">
        <v>9</v>
      </c>
      <c r="D164" s="191" t="s">
        <v>170</v>
      </c>
      <c r="E164" s="192" t="s">
        <v>331</v>
      </c>
      <c r="F164" s="193" t="s">
        <v>756</v>
      </c>
      <c r="G164" s="194" t="s">
        <v>173</v>
      </c>
      <c r="H164" s="195">
        <v>1103.875</v>
      </c>
      <c r="I164" s="196"/>
      <c r="J164" s="197">
        <f>ROUND(I164*H164,2)</f>
        <v>0</v>
      </c>
      <c r="K164" s="193" t="s">
        <v>22</v>
      </c>
      <c r="L164" s="60"/>
      <c r="M164" s="198" t="s">
        <v>22</v>
      </c>
      <c r="N164" s="199" t="s">
        <v>48</v>
      </c>
      <c r="O164" s="41"/>
      <c r="P164" s="200">
        <f>O164*H164</f>
        <v>0</v>
      </c>
      <c r="Q164" s="200">
        <v>0</v>
      </c>
      <c r="R164" s="200">
        <f>Q164*H164</f>
        <v>0</v>
      </c>
      <c r="S164" s="200">
        <v>0</v>
      </c>
      <c r="T164" s="201">
        <f>S164*H164</f>
        <v>0</v>
      </c>
      <c r="AR164" s="23" t="s">
        <v>175</v>
      </c>
      <c r="AT164" s="23" t="s">
        <v>170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757</v>
      </c>
    </row>
    <row r="165" spans="2:51" s="11" customFormat="1" ht="13.5">
      <c r="B165" s="206"/>
      <c r="C165" s="207"/>
      <c r="D165" s="203" t="s">
        <v>179</v>
      </c>
      <c r="E165" s="208" t="s">
        <v>22</v>
      </c>
      <c r="F165" s="209" t="s">
        <v>748</v>
      </c>
      <c r="G165" s="207"/>
      <c r="H165" s="210">
        <v>954.875</v>
      </c>
      <c r="I165" s="211"/>
      <c r="J165" s="207"/>
      <c r="K165" s="207"/>
      <c r="L165" s="212"/>
      <c r="M165" s="213"/>
      <c r="N165" s="214"/>
      <c r="O165" s="214"/>
      <c r="P165" s="214"/>
      <c r="Q165" s="214"/>
      <c r="R165" s="214"/>
      <c r="S165" s="214"/>
      <c r="T165" s="215"/>
      <c r="AT165" s="216" t="s">
        <v>179</v>
      </c>
      <c r="AU165" s="216" t="s">
        <v>86</v>
      </c>
      <c r="AV165" s="11" t="s">
        <v>86</v>
      </c>
      <c r="AW165" s="11" t="s">
        <v>41</v>
      </c>
      <c r="AX165" s="11" t="s">
        <v>77</v>
      </c>
      <c r="AY165" s="216" t="s">
        <v>168</v>
      </c>
    </row>
    <row r="166" spans="2:51" s="11" customFormat="1" ht="13.5">
      <c r="B166" s="206"/>
      <c r="C166" s="207"/>
      <c r="D166" s="203" t="s">
        <v>179</v>
      </c>
      <c r="E166" s="208" t="s">
        <v>22</v>
      </c>
      <c r="F166" s="209" t="s">
        <v>351</v>
      </c>
      <c r="G166" s="207"/>
      <c r="H166" s="210">
        <v>149</v>
      </c>
      <c r="I166" s="211"/>
      <c r="J166" s="207"/>
      <c r="K166" s="207"/>
      <c r="L166" s="212"/>
      <c r="M166" s="213"/>
      <c r="N166" s="214"/>
      <c r="O166" s="214"/>
      <c r="P166" s="214"/>
      <c r="Q166" s="214"/>
      <c r="R166" s="214"/>
      <c r="S166" s="214"/>
      <c r="T166" s="215"/>
      <c r="AT166" s="216" t="s">
        <v>179</v>
      </c>
      <c r="AU166" s="216" t="s">
        <v>86</v>
      </c>
      <c r="AV166" s="11" t="s">
        <v>86</v>
      </c>
      <c r="AW166" s="11" t="s">
        <v>41</v>
      </c>
      <c r="AX166" s="11" t="s">
        <v>77</v>
      </c>
      <c r="AY166" s="216" t="s">
        <v>168</v>
      </c>
    </row>
    <row r="167" spans="2:51" s="12" customFormat="1" ht="13.5">
      <c r="B167" s="217"/>
      <c r="C167" s="218"/>
      <c r="D167" s="203" t="s">
        <v>179</v>
      </c>
      <c r="E167" s="219" t="s">
        <v>22</v>
      </c>
      <c r="F167" s="220" t="s">
        <v>181</v>
      </c>
      <c r="G167" s="218"/>
      <c r="H167" s="219" t="s">
        <v>22</v>
      </c>
      <c r="I167" s="221"/>
      <c r="J167" s="218"/>
      <c r="K167" s="218"/>
      <c r="L167" s="222"/>
      <c r="M167" s="223"/>
      <c r="N167" s="224"/>
      <c r="O167" s="224"/>
      <c r="P167" s="224"/>
      <c r="Q167" s="224"/>
      <c r="R167" s="224"/>
      <c r="S167" s="224"/>
      <c r="T167" s="225"/>
      <c r="AT167" s="226" t="s">
        <v>179</v>
      </c>
      <c r="AU167" s="226" t="s">
        <v>86</v>
      </c>
      <c r="AV167" s="12" t="s">
        <v>24</v>
      </c>
      <c r="AW167" s="12" t="s">
        <v>41</v>
      </c>
      <c r="AX167" s="12" t="s">
        <v>77</v>
      </c>
      <c r="AY167" s="226" t="s">
        <v>168</v>
      </c>
    </row>
    <row r="168" spans="2:51" s="13" customFormat="1" ht="13.5">
      <c r="B168" s="227"/>
      <c r="C168" s="228"/>
      <c r="D168" s="203" t="s">
        <v>179</v>
      </c>
      <c r="E168" s="229" t="s">
        <v>22</v>
      </c>
      <c r="F168" s="230" t="s">
        <v>182</v>
      </c>
      <c r="G168" s="228"/>
      <c r="H168" s="231">
        <v>1103.875</v>
      </c>
      <c r="I168" s="232"/>
      <c r="J168" s="228"/>
      <c r="K168" s="228"/>
      <c r="L168" s="233"/>
      <c r="M168" s="234"/>
      <c r="N168" s="235"/>
      <c r="O168" s="235"/>
      <c r="P168" s="235"/>
      <c r="Q168" s="235"/>
      <c r="R168" s="235"/>
      <c r="S168" s="235"/>
      <c r="T168" s="236"/>
      <c r="AT168" s="237" t="s">
        <v>179</v>
      </c>
      <c r="AU168" s="237" t="s">
        <v>86</v>
      </c>
      <c r="AV168" s="13" t="s">
        <v>175</v>
      </c>
      <c r="AW168" s="13" t="s">
        <v>41</v>
      </c>
      <c r="AX168" s="13" t="s">
        <v>24</v>
      </c>
      <c r="AY168" s="237" t="s">
        <v>168</v>
      </c>
    </row>
    <row r="169" spans="2:65" s="1" customFormat="1" ht="16.5" customHeight="1">
      <c r="B169" s="40"/>
      <c r="C169" s="191" t="s">
        <v>285</v>
      </c>
      <c r="D169" s="191" t="s">
        <v>170</v>
      </c>
      <c r="E169" s="192" t="s">
        <v>335</v>
      </c>
      <c r="F169" s="193" t="s">
        <v>336</v>
      </c>
      <c r="G169" s="194" t="s">
        <v>173</v>
      </c>
      <c r="H169" s="195">
        <v>954.875</v>
      </c>
      <c r="I169" s="196"/>
      <c r="J169" s="197">
        <f>ROUND(I169*H169,2)</f>
        <v>0</v>
      </c>
      <c r="K169" s="193" t="s">
        <v>174</v>
      </c>
      <c r="L169" s="60"/>
      <c r="M169" s="198" t="s">
        <v>22</v>
      </c>
      <c r="N169" s="199" t="s">
        <v>48</v>
      </c>
      <c r="O169" s="41"/>
      <c r="P169" s="200">
        <f>O169*H169</f>
        <v>0</v>
      </c>
      <c r="Q169" s="200">
        <v>0</v>
      </c>
      <c r="R169" s="200">
        <f>Q169*H169</f>
        <v>0</v>
      </c>
      <c r="S169" s="200">
        <v>0</v>
      </c>
      <c r="T169" s="201">
        <f>S169*H169</f>
        <v>0</v>
      </c>
      <c r="AR169" s="23" t="s">
        <v>175</v>
      </c>
      <c r="AT169" s="23" t="s">
        <v>170</v>
      </c>
      <c r="AU169" s="23" t="s">
        <v>86</v>
      </c>
      <c r="AY169" s="23" t="s">
        <v>168</v>
      </c>
      <c r="BE169" s="202">
        <f>IF(N169="základní",J169,0)</f>
        <v>0</v>
      </c>
      <c r="BF169" s="202">
        <f>IF(N169="snížená",J169,0)</f>
        <v>0</v>
      </c>
      <c r="BG169" s="202">
        <f>IF(N169="zákl. přenesená",J169,0)</f>
        <v>0</v>
      </c>
      <c r="BH169" s="202">
        <f>IF(N169="sníž. přenesená",J169,0)</f>
        <v>0</v>
      </c>
      <c r="BI169" s="202">
        <f>IF(N169="nulová",J169,0)</f>
        <v>0</v>
      </c>
      <c r="BJ169" s="23" t="s">
        <v>24</v>
      </c>
      <c r="BK169" s="202">
        <f>ROUND(I169*H169,2)</f>
        <v>0</v>
      </c>
      <c r="BL169" s="23" t="s">
        <v>175</v>
      </c>
      <c r="BM169" s="23" t="s">
        <v>758</v>
      </c>
    </row>
    <row r="170" spans="2:51" s="11" customFormat="1" ht="13.5">
      <c r="B170" s="206"/>
      <c r="C170" s="207"/>
      <c r="D170" s="203" t="s">
        <v>179</v>
      </c>
      <c r="E170" s="208" t="s">
        <v>22</v>
      </c>
      <c r="F170" s="209" t="s">
        <v>759</v>
      </c>
      <c r="G170" s="207"/>
      <c r="H170" s="210">
        <v>947</v>
      </c>
      <c r="I170" s="211"/>
      <c r="J170" s="207"/>
      <c r="K170" s="207"/>
      <c r="L170" s="212"/>
      <c r="M170" s="213"/>
      <c r="N170" s="214"/>
      <c r="O170" s="214"/>
      <c r="P170" s="214"/>
      <c r="Q170" s="214"/>
      <c r="R170" s="214"/>
      <c r="S170" s="214"/>
      <c r="T170" s="215"/>
      <c r="AT170" s="216" t="s">
        <v>179</v>
      </c>
      <c r="AU170" s="216" t="s">
        <v>86</v>
      </c>
      <c r="AV170" s="11" t="s">
        <v>86</v>
      </c>
      <c r="AW170" s="11" t="s">
        <v>41</v>
      </c>
      <c r="AX170" s="11" t="s">
        <v>77</v>
      </c>
      <c r="AY170" s="216" t="s">
        <v>168</v>
      </c>
    </row>
    <row r="171" spans="2:51" s="11" customFormat="1" ht="13.5">
      <c r="B171" s="206"/>
      <c r="C171" s="207"/>
      <c r="D171" s="203" t="s">
        <v>179</v>
      </c>
      <c r="E171" s="208" t="s">
        <v>22</v>
      </c>
      <c r="F171" s="209" t="s">
        <v>760</v>
      </c>
      <c r="G171" s="207"/>
      <c r="H171" s="210">
        <v>7.875</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51" s="13" customFormat="1" ht="13.5">
      <c r="B172" s="227"/>
      <c r="C172" s="228"/>
      <c r="D172" s="203" t="s">
        <v>179</v>
      </c>
      <c r="E172" s="229" t="s">
        <v>22</v>
      </c>
      <c r="F172" s="230" t="s">
        <v>182</v>
      </c>
      <c r="G172" s="228"/>
      <c r="H172" s="231">
        <v>954.875</v>
      </c>
      <c r="I172" s="232"/>
      <c r="J172" s="228"/>
      <c r="K172" s="228"/>
      <c r="L172" s="233"/>
      <c r="M172" s="234"/>
      <c r="N172" s="235"/>
      <c r="O172" s="235"/>
      <c r="P172" s="235"/>
      <c r="Q172" s="235"/>
      <c r="R172" s="235"/>
      <c r="S172" s="235"/>
      <c r="T172" s="236"/>
      <c r="AT172" s="237" t="s">
        <v>179</v>
      </c>
      <c r="AU172" s="237" t="s">
        <v>86</v>
      </c>
      <c r="AV172" s="13" t="s">
        <v>175</v>
      </c>
      <c r="AW172" s="13" t="s">
        <v>41</v>
      </c>
      <c r="AX172" s="13" t="s">
        <v>24</v>
      </c>
      <c r="AY172" s="237" t="s">
        <v>168</v>
      </c>
    </row>
    <row r="173" spans="2:65" s="1" customFormat="1" ht="16.5" customHeight="1">
      <c r="B173" s="40"/>
      <c r="C173" s="191" t="s">
        <v>291</v>
      </c>
      <c r="D173" s="191" t="s">
        <v>170</v>
      </c>
      <c r="E173" s="192" t="s">
        <v>335</v>
      </c>
      <c r="F173" s="193" t="s">
        <v>336</v>
      </c>
      <c r="G173" s="194" t="s">
        <v>173</v>
      </c>
      <c r="H173" s="195">
        <v>149</v>
      </c>
      <c r="I173" s="196"/>
      <c r="J173" s="197">
        <f>ROUND(I173*H173,2)</f>
        <v>0</v>
      </c>
      <c r="K173" s="193" t="s">
        <v>174</v>
      </c>
      <c r="L173" s="60"/>
      <c r="M173" s="198" t="s">
        <v>22</v>
      </c>
      <c r="N173" s="199" t="s">
        <v>48</v>
      </c>
      <c r="O173" s="41"/>
      <c r="P173" s="200">
        <f>O173*H173</f>
        <v>0</v>
      </c>
      <c r="Q173" s="200">
        <v>0</v>
      </c>
      <c r="R173" s="200">
        <f>Q173*H173</f>
        <v>0</v>
      </c>
      <c r="S173" s="200">
        <v>0</v>
      </c>
      <c r="T173" s="201">
        <f>S173*H173</f>
        <v>0</v>
      </c>
      <c r="AR173" s="23" t="s">
        <v>175</v>
      </c>
      <c r="AT173" s="23" t="s">
        <v>170</v>
      </c>
      <c r="AU173" s="23" t="s">
        <v>86</v>
      </c>
      <c r="AY173" s="23" t="s">
        <v>168</v>
      </c>
      <c r="BE173" s="202">
        <f>IF(N173="základní",J173,0)</f>
        <v>0</v>
      </c>
      <c r="BF173" s="202">
        <f>IF(N173="snížená",J173,0)</f>
        <v>0</v>
      </c>
      <c r="BG173" s="202">
        <f>IF(N173="zákl. přenesená",J173,0)</f>
        <v>0</v>
      </c>
      <c r="BH173" s="202">
        <f>IF(N173="sníž. přenesená",J173,0)</f>
        <v>0</v>
      </c>
      <c r="BI173" s="202">
        <f>IF(N173="nulová",J173,0)</f>
        <v>0</v>
      </c>
      <c r="BJ173" s="23" t="s">
        <v>24</v>
      </c>
      <c r="BK173" s="202">
        <f>ROUND(I173*H173,2)</f>
        <v>0</v>
      </c>
      <c r="BL173" s="23" t="s">
        <v>175</v>
      </c>
      <c r="BM173" s="23" t="s">
        <v>761</v>
      </c>
    </row>
    <row r="174" spans="2:51" s="11" customFormat="1" ht="13.5">
      <c r="B174" s="206"/>
      <c r="C174" s="207"/>
      <c r="D174" s="203" t="s">
        <v>179</v>
      </c>
      <c r="E174" s="208" t="s">
        <v>22</v>
      </c>
      <c r="F174" s="209" t="s">
        <v>351</v>
      </c>
      <c r="G174" s="207"/>
      <c r="H174" s="210">
        <v>149</v>
      </c>
      <c r="I174" s="211"/>
      <c r="J174" s="207"/>
      <c r="K174" s="207"/>
      <c r="L174" s="212"/>
      <c r="M174" s="213"/>
      <c r="N174" s="214"/>
      <c r="O174" s="214"/>
      <c r="P174" s="214"/>
      <c r="Q174" s="214"/>
      <c r="R174" s="214"/>
      <c r="S174" s="214"/>
      <c r="T174" s="215"/>
      <c r="AT174" s="216" t="s">
        <v>179</v>
      </c>
      <c r="AU174" s="216" t="s">
        <v>86</v>
      </c>
      <c r="AV174" s="11" t="s">
        <v>86</v>
      </c>
      <c r="AW174" s="11" t="s">
        <v>41</v>
      </c>
      <c r="AX174" s="11" t="s">
        <v>77</v>
      </c>
      <c r="AY174" s="216" t="s">
        <v>168</v>
      </c>
    </row>
    <row r="175" spans="2:51" s="12" customFormat="1" ht="13.5">
      <c r="B175" s="217"/>
      <c r="C175" s="218"/>
      <c r="D175" s="203" t="s">
        <v>179</v>
      </c>
      <c r="E175" s="219" t="s">
        <v>22</v>
      </c>
      <c r="F175" s="220" t="s">
        <v>762</v>
      </c>
      <c r="G175" s="218"/>
      <c r="H175" s="219" t="s">
        <v>22</v>
      </c>
      <c r="I175" s="221"/>
      <c r="J175" s="218"/>
      <c r="K175" s="218"/>
      <c r="L175" s="222"/>
      <c r="M175" s="223"/>
      <c r="N175" s="224"/>
      <c r="O175" s="224"/>
      <c r="P175" s="224"/>
      <c r="Q175" s="224"/>
      <c r="R175" s="224"/>
      <c r="S175" s="224"/>
      <c r="T175" s="225"/>
      <c r="AT175" s="226" t="s">
        <v>179</v>
      </c>
      <c r="AU175" s="226" t="s">
        <v>86</v>
      </c>
      <c r="AV175" s="12" t="s">
        <v>24</v>
      </c>
      <c r="AW175" s="12" t="s">
        <v>41</v>
      </c>
      <c r="AX175" s="12" t="s">
        <v>77</v>
      </c>
      <c r="AY175" s="226" t="s">
        <v>168</v>
      </c>
    </row>
    <row r="176" spans="2:51" s="13" customFormat="1" ht="13.5">
      <c r="B176" s="227"/>
      <c r="C176" s="228"/>
      <c r="D176" s="203" t="s">
        <v>179</v>
      </c>
      <c r="E176" s="229" t="s">
        <v>22</v>
      </c>
      <c r="F176" s="230" t="s">
        <v>182</v>
      </c>
      <c r="G176" s="228"/>
      <c r="H176" s="231">
        <v>149</v>
      </c>
      <c r="I176" s="232"/>
      <c r="J176" s="228"/>
      <c r="K176" s="228"/>
      <c r="L176" s="233"/>
      <c r="M176" s="234"/>
      <c r="N176" s="235"/>
      <c r="O176" s="235"/>
      <c r="P176" s="235"/>
      <c r="Q176" s="235"/>
      <c r="R176" s="235"/>
      <c r="S176" s="235"/>
      <c r="T176" s="236"/>
      <c r="AT176" s="237" t="s">
        <v>179</v>
      </c>
      <c r="AU176" s="237" t="s">
        <v>86</v>
      </c>
      <c r="AV176" s="13" t="s">
        <v>175</v>
      </c>
      <c r="AW176" s="13" t="s">
        <v>41</v>
      </c>
      <c r="AX176" s="13" t="s">
        <v>24</v>
      </c>
      <c r="AY176" s="237" t="s">
        <v>168</v>
      </c>
    </row>
    <row r="177" spans="2:65" s="1" customFormat="1" ht="25.5" customHeight="1">
      <c r="B177" s="40"/>
      <c r="C177" s="191" t="s">
        <v>297</v>
      </c>
      <c r="D177" s="191" t="s">
        <v>170</v>
      </c>
      <c r="E177" s="192" t="s">
        <v>343</v>
      </c>
      <c r="F177" s="193" t="s">
        <v>763</v>
      </c>
      <c r="G177" s="194" t="s">
        <v>173</v>
      </c>
      <c r="H177" s="195">
        <v>947</v>
      </c>
      <c r="I177" s="196"/>
      <c r="J177" s="197">
        <f>ROUND(I177*H177,2)</f>
        <v>0</v>
      </c>
      <c r="K177" s="193" t="s">
        <v>174</v>
      </c>
      <c r="L177" s="60"/>
      <c r="M177" s="198" t="s">
        <v>22</v>
      </c>
      <c r="N177" s="199" t="s">
        <v>48</v>
      </c>
      <c r="O177" s="41"/>
      <c r="P177" s="200">
        <f>O177*H177</f>
        <v>0</v>
      </c>
      <c r="Q177" s="200">
        <v>0</v>
      </c>
      <c r="R177" s="200">
        <f>Q177*H177</f>
        <v>0</v>
      </c>
      <c r="S177" s="200">
        <v>0</v>
      </c>
      <c r="T177" s="201">
        <f>S177*H177</f>
        <v>0</v>
      </c>
      <c r="AR177" s="23" t="s">
        <v>175</v>
      </c>
      <c r="AT177" s="23" t="s">
        <v>170</v>
      </c>
      <c r="AU177" s="23" t="s">
        <v>86</v>
      </c>
      <c r="AY177" s="23" t="s">
        <v>168</v>
      </c>
      <c r="BE177" s="202">
        <f>IF(N177="základní",J177,0)</f>
        <v>0</v>
      </c>
      <c r="BF177" s="202">
        <f>IF(N177="snížená",J177,0)</f>
        <v>0</v>
      </c>
      <c r="BG177" s="202">
        <f>IF(N177="zákl. přenesená",J177,0)</f>
        <v>0</v>
      </c>
      <c r="BH177" s="202">
        <f>IF(N177="sníž. přenesená",J177,0)</f>
        <v>0</v>
      </c>
      <c r="BI177" s="202">
        <f>IF(N177="nulová",J177,0)</f>
        <v>0</v>
      </c>
      <c r="BJ177" s="23" t="s">
        <v>24</v>
      </c>
      <c r="BK177" s="202">
        <f>ROUND(I177*H177,2)</f>
        <v>0</v>
      </c>
      <c r="BL177" s="23" t="s">
        <v>175</v>
      </c>
      <c r="BM177" s="23" t="s">
        <v>764</v>
      </c>
    </row>
    <row r="178" spans="2:51" s="11" customFormat="1" ht="13.5">
      <c r="B178" s="206"/>
      <c r="C178" s="207"/>
      <c r="D178" s="203" t="s">
        <v>179</v>
      </c>
      <c r="E178" s="208" t="s">
        <v>22</v>
      </c>
      <c r="F178" s="209" t="s">
        <v>759</v>
      </c>
      <c r="G178" s="207"/>
      <c r="H178" s="210">
        <v>947</v>
      </c>
      <c r="I178" s="211"/>
      <c r="J178" s="207"/>
      <c r="K178" s="207"/>
      <c r="L178" s="212"/>
      <c r="M178" s="213"/>
      <c r="N178" s="214"/>
      <c r="O178" s="214"/>
      <c r="P178" s="214"/>
      <c r="Q178" s="214"/>
      <c r="R178" s="214"/>
      <c r="S178" s="214"/>
      <c r="T178" s="215"/>
      <c r="AT178" s="216" t="s">
        <v>179</v>
      </c>
      <c r="AU178" s="216" t="s">
        <v>86</v>
      </c>
      <c r="AV178" s="11" t="s">
        <v>86</v>
      </c>
      <c r="AW178" s="11" t="s">
        <v>41</v>
      </c>
      <c r="AX178" s="11" t="s">
        <v>77</v>
      </c>
      <c r="AY178" s="216" t="s">
        <v>168</v>
      </c>
    </row>
    <row r="179" spans="2:51" s="12" customFormat="1" ht="13.5">
      <c r="B179" s="217"/>
      <c r="C179" s="218"/>
      <c r="D179" s="203" t="s">
        <v>179</v>
      </c>
      <c r="E179" s="219" t="s">
        <v>22</v>
      </c>
      <c r="F179" s="220" t="s">
        <v>181</v>
      </c>
      <c r="G179" s="218"/>
      <c r="H179" s="219" t="s">
        <v>22</v>
      </c>
      <c r="I179" s="221"/>
      <c r="J179" s="218"/>
      <c r="K179" s="218"/>
      <c r="L179" s="222"/>
      <c r="M179" s="223"/>
      <c r="N179" s="224"/>
      <c r="O179" s="224"/>
      <c r="P179" s="224"/>
      <c r="Q179" s="224"/>
      <c r="R179" s="224"/>
      <c r="S179" s="224"/>
      <c r="T179" s="225"/>
      <c r="AT179" s="226" t="s">
        <v>179</v>
      </c>
      <c r="AU179" s="226" t="s">
        <v>86</v>
      </c>
      <c r="AV179" s="12" t="s">
        <v>24</v>
      </c>
      <c r="AW179" s="12" t="s">
        <v>41</v>
      </c>
      <c r="AX179" s="12" t="s">
        <v>77</v>
      </c>
      <c r="AY179" s="226" t="s">
        <v>168</v>
      </c>
    </row>
    <row r="180" spans="2:51" s="13" customFormat="1" ht="13.5">
      <c r="B180" s="227"/>
      <c r="C180" s="228"/>
      <c r="D180" s="203" t="s">
        <v>179</v>
      </c>
      <c r="E180" s="229" t="s">
        <v>22</v>
      </c>
      <c r="F180" s="230" t="s">
        <v>182</v>
      </c>
      <c r="G180" s="228"/>
      <c r="H180" s="231">
        <v>947</v>
      </c>
      <c r="I180" s="232"/>
      <c r="J180" s="228"/>
      <c r="K180" s="228"/>
      <c r="L180" s="233"/>
      <c r="M180" s="234"/>
      <c r="N180" s="235"/>
      <c r="O180" s="235"/>
      <c r="P180" s="235"/>
      <c r="Q180" s="235"/>
      <c r="R180" s="235"/>
      <c r="S180" s="235"/>
      <c r="T180" s="236"/>
      <c r="AT180" s="237" t="s">
        <v>179</v>
      </c>
      <c r="AU180" s="237" t="s">
        <v>86</v>
      </c>
      <c r="AV180" s="13" t="s">
        <v>175</v>
      </c>
      <c r="AW180" s="13" t="s">
        <v>41</v>
      </c>
      <c r="AX180" s="13" t="s">
        <v>24</v>
      </c>
      <c r="AY180" s="237" t="s">
        <v>168</v>
      </c>
    </row>
    <row r="181" spans="2:65" s="1" customFormat="1" ht="16.5" customHeight="1">
      <c r="B181" s="40"/>
      <c r="C181" s="191" t="s">
        <v>301</v>
      </c>
      <c r="D181" s="191" t="s">
        <v>170</v>
      </c>
      <c r="E181" s="192" t="s">
        <v>765</v>
      </c>
      <c r="F181" s="193" t="s">
        <v>766</v>
      </c>
      <c r="G181" s="194" t="s">
        <v>173</v>
      </c>
      <c r="H181" s="195">
        <v>149</v>
      </c>
      <c r="I181" s="196"/>
      <c r="J181" s="197">
        <f>ROUND(I181*H181,2)</f>
        <v>0</v>
      </c>
      <c r="K181" s="193" t="s">
        <v>174</v>
      </c>
      <c r="L181" s="60"/>
      <c r="M181" s="198" t="s">
        <v>22</v>
      </c>
      <c r="N181" s="199" t="s">
        <v>48</v>
      </c>
      <c r="O181" s="41"/>
      <c r="P181" s="200">
        <f>O181*H181</f>
        <v>0</v>
      </c>
      <c r="Q181" s="200">
        <v>0</v>
      </c>
      <c r="R181" s="200">
        <f>Q181*H181</f>
        <v>0</v>
      </c>
      <c r="S181" s="200">
        <v>0</v>
      </c>
      <c r="T181" s="201">
        <f>S181*H181</f>
        <v>0</v>
      </c>
      <c r="AR181" s="23" t="s">
        <v>175</v>
      </c>
      <c r="AT181" s="23" t="s">
        <v>170</v>
      </c>
      <c r="AU181" s="23" t="s">
        <v>86</v>
      </c>
      <c r="AY181" s="23" t="s">
        <v>168</v>
      </c>
      <c r="BE181" s="202">
        <f>IF(N181="základní",J181,0)</f>
        <v>0</v>
      </c>
      <c r="BF181" s="202">
        <f>IF(N181="snížená",J181,0)</f>
        <v>0</v>
      </c>
      <c r="BG181" s="202">
        <f>IF(N181="zákl. přenesená",J181,0)</f>
        <v>0</v>
      </c>
      <c r="BH181" s="202">
        <f>IF(N181="sníž. přenesená",J181,0)</f>
        <v>0</v>
      </c>
      <c r="BI181" s="202">
        <f>IF(N181="nulová",J181,0)</f>
        <v>0</v>
      </c>
      <c r="BJ181" s="23" t="s">
        <v>24</v>
      </c>
      <c r="BK181" s="202">
        <f>ROUND(I181*H181,2)</f>
        <v>0</v>
      </c>
      <c r="BL181" s="23" t="s">
        <v>175</v>
      </c>
      <c r="BM181" s="23" t="s">
        <v>767</v>
      </c>
    </row>
    <row r="182" spans="2:51" s="11" customFormat="1" ht="13.5">
      <c r="B182" s="206"/>
      <c r="C182" s="207"/>
      <c r="D182" s="203" t="s">
        <v>179</v>
      </c>
      <c r="E182" s="208" t="s">
        <v>22</v>
      </c>
      <c r="F182" s="209" t="s">
        <v>351</v>
      </c>
      <c r="G182" s="207"/>
      <c r="H182" s="210">
        <v>149</v>
      </c>
      <c r="I182" s="211"/>
      <c r="J182" s="207"/>
      <c r="K182" s="207"/>
      <c r="L182" s="212"/>
      <c r="M182" s="213"/>
      <c r="N182" s="214"/>
      <c r="O182" s="214"/>
      <c r="P182" s="214"/>
      <c r="Q182" s="214"/>
      <c r="R182" s="214"/>
      <c r="S182" s="214"/>
      <c r="T182" s="215"/>
      <c r="AT182" s="216" t="s">
        <v>179</v>
      </c>
      <c r="AU182" s="216" t="s">
        <v>86</v>
      </c>
      <c r="AV182" s="11" t="s">
        <v>86</v>
      </c>
      <c r="AW182" s="11" t="s">
        <v>41</v>
      </c>
      <c r="AX182" s="11" t="s">
        <v>77</v>
      </c>
      <c r="AY182" s="216" t="s">
        <v>168</v>
      </c>
    </row>
    <row r="183" spans="2:51" s="12" customFormat="1" ht="13.5">
      <c r="B183" s="217"/>
      <c r="C183" s="218"/>
      <c r="D183" s="203" t="s">
        <v>179</v>
      </c>
      <c r="E183" s="219" t="s">
        <v>22</v>
      </c>
      <c r="F183" s="220" t="s">
        <v>181</v>
      </c>
      <c r="G183" s="218"/>
      <c r="H183" s="219" t="s">
        <v>22</v>
      </c>
      <c r="I183" s="221"/>
      <c r="J183" s="218"/>
      <c r="K183" s="218"/>
      <c r="L183" s="222"/>
      <c r="M183" s="223"/>
      <c r="N183" s="224"/>
      <c r="O183" s="224"/>
      <c r="P183" s="224"/>
      <c r="Q183" s="224"/>
      <c r="R183" s="224"/>
      <c r="S183" s="224"/>
      <c r="T183" s="225"/>
      <c r="AT183" s="226" t="s">
        <v>179</v>
      </c>
      <c r="AU183" s="226" t="s">
        <v>86</v>
      </c>
      <c r="AV183" s="12" t="s">
        <v>24</v>
      </c>
      <c r="AW183" s="12" t="s">
        <v>41</v>
      </c>
      <c r="AX183" s="12" t="s">
        <v>77</v>
      </c>
      <c r="AY183" s="226" t="s">
        <v>168</v>
      </c>
    </row>
    <row r="184" spans="2:51" s="13" customFormat="1" ht="13.5">
      <c r="B184" s="227"/>
      <c r="C184" s="228"/>
      <c r="D184" s="203" t="s">
        <v>179</v>
      </c>
      <c r="E184" s="229" t="s">
        <v>22</v>
      </c>
      <c r="F184" s="230" t="s">
        <v>182</v>
      </c>
      <c r="G184" s="228"/>
      <c r="H184" s="231">
        <v>149</v>
      </c>
      <c r="I184" s="232"/>
      <c r="J184" s="228"/>
      <c r="K184" s="228"/>
      <c r="L184" s="233"/>
      <c r="M184" s="234"/>
      <c r="N184" s="235"/>
      <c r="O184" s="235"/>
      <c r="P184" s="235"/>
      <c r="Q184" s="235"/>
      <c r="R184" s="235"/>
      <c r="S184" s="235"/>
      <c r="T184" s="236"/>
      <c r="AT184" s="237" t="s">
        <v>179</v>
      </c>
      <c r="AU184" s="237" t="s">
        <v>86</v>
      </c>
      <c r="AV184" s="13" t="s">
        <v>175</v>
      </c>
      <c r="AW184" s="13" t="s">
        <v>41</v>
      </c>
      <c r="AX184" s="13" t="s">
        <v>24</v>
      </c>
      <c r="AY184" s="237" t="s">
        <v>168</v>
      </c>
    </row>
    <row r="185" spans="2:65" s="1" customFormat="1" ht="16.5" customHeight="1">
      <c r="B185" s="40"/>
      <c r="C185" s="191" t="s">
        <v>305</v>
      </c>
      <c r="D185" s="191" t="s">
        <v>170</v>
      </c>
      <c r="E185" s="192" t="s">
        <v>353</v>
      </c>
      <c r="F185" s="193" t="s">
        <v>354</v>
      </c>
      <c r="G185" s="194" t="s">
        <v>173</v>
      </c>
      <c r="H185" s="195">
        <v>952.625</v>
      </c>
      <c r="I185" s="196"/>
      <c r="J185" s="197">
        <f>ROUND(I185*H185,2)</f>
        <v>0</v>
      </c>
      <c r="K185" s="193" t="s">
        <v>174</v>
      </c>
      <c r="L185" s="60"/>
      <c r="M185" s="198" t="s">
        <v>22</v>
      </c>
      <c r="N185" s="199" t="s">
        <v>48</v>
      </c>
      <c r="O185" s="41"/>
      <c r="P185" s="200">
        <f>O185*H185</f>
        <v>0</v>
      </c>
      <c r="Q185" s="200">
        <v>0</v>
      </c>
      <c r="R185" s="200">
        <f>Q185*H185</f>
        <v>0</v>
      </c>
      <c r="S185" s="200">
        <v>0</v>
      </c>
      <c r="T185" s="201">
        <f>S185*H185</f>
        <v>0</v>
      </c>
      <c r="AR185" s="23" t="s">
        <v>175</v>
      </c>
      <c r="AT185" s="23" t="s">
        <v>170</v>
      </c>
      <c r="AU185" s="23" t="s">
        <v>86</v>
      </c>
      <c r="AY185" s="23" t="s">
        <v>168</v>
      </c>
      <c r="BE185" s="202">
        <f>IF(N185="základní",J185,0)</f>
        <v>0</v>
      </c>
      <c r="BF185" s="202">
        <f>IF(N185="snížená",J185,0)</f>
        <v>0</v>
      </c>
      <c r="BG185" s="202">
        <f>IF(N185="zákl. přenesená",J185,0)</f>
        <v>0</v>
      </c>
      <c r="BH185" s="202">
        <f>IF(N185="sníž. přenesená",J185,0)</f>
        <v>0</v>
      </c>
      <c r="BI185" s="202">
        <f>IF(N185="nulová",J185,0)</f>
        <v>0</v>
      </c>
      <c r="BJ185" s="23" t="s">
        <v>24</v>
      </c>
      <c r="BK185" s="202">
        <f>ROUND(I185*H185,2)</f>
        <v>0</v>
      </c>
      <c r="BL185" s="23" t="s">
        <v>175</v>
      </c>
      <c r="BM185" s="23" t="s">
        <v>768</v>
      </c>
    </row>
    <row r="186" spans="2:51" s="11" customFormat="1" ht="13.5">
      <c r="B186" s="206"/>
      <c r="C186" s="207"/>
      <c r="D186" s="203" t="s">
        <v>179</v>
      </c>
      <c r="E186" s="208" t="s">
        <v>22</v>
      </c>
      <c r="F186" s="209" t="s">
        <v>759</v>
      </c>
      <c r="G186" s="207"/>
      <c r="H186" s="210">
        <v>947</v>
      </c>
      <c r="I186" s="211"/>
      <c r="J186" s="207"/>
      <c r="K186" s="207"/>
      <c r="L186" s="212"/>
      <c r="M186" s="213"/>
      <c r="N186" s="214"/>
      <c r="O186" s="214"/>
      <c r="P186" s="214"/>
      <c r="Q186" s="214"/>
      <c r="R186" s="214"/>
      <c r="S186" s="214"/>
      <c r="T186" s="215"/>
      <c r="AT186" s="216" t="s">
        <v>179</v>
      </c>
      <c r="AU186" s="216" t="s">
        <v>86</v>
      </c>
      <c r="AV186" s="11" t="s">
        <v>86</v>
      </c>
      <c r="AW186" s="11" t="s">
        <v>41</v>
      </c>
      <c r="AX186" s="11" t="s">
        <v>77</v>
      </c>
      <c r="AY186" s="216" t="s">
        <v>168</v>
      </c>
    </row>
    <row r="187" spans="2:51" s="11" customFormat="1" ht="13.5">
      <c r="B187" s="206"/>
      <c r="C187" s="207"/>
      <c r="D187" s="203" t="s">
        <v>179</v>
      </c>
      <c r="E187" s="208" t="s">
        <v>22</v>
      </c>
      <c r="F187" s="209" t="s">
        <v>769</v>
      </c>
      <c r="G187" s="207"/>
      <c r="H187" s="210">
        <v>5.625</v>
      </c>
      <c r="I187" s="211"/>
      <c r="J187" s="207"/>
      <c r="K187" s="207"/>
      <c r="L187" s="212"/>
      <c r="M187" s="213"/>
      <c r="N187" s="214"/>
      <c r="O187" s="214"/>
      <c r="P187" s="214"/>
      <c r="Q187" s="214"/>
      <c r="R187" s="214"/>
      <c r="S187" s="214"/>
      <c r="T187" s="215"/>
      <c r="AT187" s="216" t="s">
        <v>179</v>
      </c>
      <c r="AU187" s="216" t="s">
        <v>86</v>
      </c>
      <c r="AV187" s="11" t="s">
        <v>86</v>
      </c>
      <c r="AW187" s="11" t="s">
        <v>41</v>
      </c>
      <c r="AX187" s="11" t="s">
        <v>77</v>
      </c>
      <c r="AY187" s="216" t="s">
        <v>168</v>
      </c>
    </row>
    <row r="188" spans="2:51" s="12" customFormat="1" ht="13.5">
      <c r="B188" s="217"/>
      <c r="C188" s="218"/>
      <c r="D188" s="203" t="s">
        <v>179</v>
      </c>
      <c r="E188" s="219" t="s">
        <v>22</v>
      </c>
      <c r="F188" s="220" t="s">
        <v>181</v>
      </c>
      <c r="G188" s="218"/>
      <c r="H188" s="219" t="s">
        <v>22</v>
      </c>
      <c r="I188" s="221"/>
      <c r="J188" s="218"/>
      <c r="K188" s="218"/>
      <c r="L188" s="222"/>
      <c r="M188" s="223"/>
      <c r="N188" s="224"/>
      <c r="O188" s="224"/>
      <c r="P188" s="224"/>
      <c r="Q188" s="224"/>
      <c r="R188" s="224"/>
      <c r="S188" s="224"/>
      <c r="T188" s="225"/>
      <c r="AT188" s="226" t="s">
        <v>179</v>
      </c>
      <c r="AU188" s="226" t="s">
        <v>86</v>
      </c>
      <c r="AV188" s="12" t="s">
        <v>24</v>
      </c>
      <c r="AW188" s="12" t="s">
        <v>41</v>
      </c>
      <c r="AX188" s="12" t="s">
        <v>77</v>
      </c>
      <c r="AY188" s="226" t="s">
        <v>168</v>
      </c>
    </row>
    <row r="189" spans="2:51" s="13" customFormat="1" ht="13.5">
      <c r="B189" s="227"/>
      <c r="C189" s="228"/>
      <c r="D189" s="203" t="s">
        <v>179</v>
      </c>
      <c r="E189" s="229" t="s">
        <v>22</v>
      </c>
      <c r="F189" s="230" t="s">
        <v>182</v>
      </c>
      <c r="G189" s="228"/>
      <c r="H189" s="231">
        <v>952.625</v>
      </c>
      <c r="I189" s="232"/>
      <c r="J189" s="228"/>
      <c r="K189" s="228"/>
      <c r="L189" s="233"/>
      <c r="M189" s="234"/>
      <c r="N189" s="235"/>
      <c r="O189" s="235"/>
      <c r="P189" s="235"/>
      <c r="Q189" s="235"/>
      <c r="R189" s="235"/>
      <c r="S189" s="235"/>
      <c r="T189" s="236"/>
      <c r="AT189" s="237" t="s">
        <v>179</v>
      </c>
      <c r="AU189" s="237" t="s">
        <v>86</v>
      </c>
      <c r="AV189" s="13" t="s">
        <v>175</v>
      </c>
      <c r="AW189" s="13" t="s">
        <v>41</v>
      </c>
      <c r="AX189" s="13" t="s">
        <v>24</v>
      </c>
      <c r="AY189" s="237" t="s">
        <v>168</v>
      </c>
    </row>
    <row r="190" spans="2:65" s="1" customFormat="1" ht="16.5" customHeight="1">
      <c r="B190" s="40"/>
      <c r="C190" s="191" t="s">
        <v>311</v>
      </c>
      <c r="D190" s="191" t="s">
        <v>170</v>
      </c>
      <c r="E190" s="192" t="s">
        <v>770</v>
      </c>
      <c r="F190" s="193" t="s">
        <v>771</v>
      </c>
      <c r="G190" s="194" t="s">
        <v>173</v>
      </c>
      <c r="H190" s="195">
        <v>149</v>
      </c>
      <c r="I190" s="196"/>
      <c r="J190" s="197">
        <f>ROUND(I190*H190,2)</f>
        <v>0</v>
      </c>
      <c r="K190" s="193" t="s">
        <v>174</v>
      </c>
      <c r="L190" s="60"/>
      <c r="M190" s="198" t="s">
        <v>22</v>
      </c>
      <c r="N190" s="199" t="s">
        <v>48</v>
      </c>
      <c r="O190" s="41"/>
      <c r="P190" s="200">
        <f>O190*H190</f>
        <v>0</v>
      </c>
      <c r="Q190" s="200">
        <v>0</v>
      </c>
      <c r="R190" s="200">
        <f>Q190*H190</f>
        <v>0</v>
      </c>
      <c r="S190" s="200">
        <v>0</v>
      </c>
      <c r="T190" s="201">
        <f>S190*H190</f>
        <v>0</v>
      </c>
      <c r="AR190" s="23" t="s">
        <v>175</v>
      </c>
      <c r="AT190" s="23" t="s">
        <v>170</v>
      </c>
      <c r="AU190" s="23" t="s">
        <v>86</v>
      </c>
      <c r="AY190" s="23" t="s">
        <v>168</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175</v>
      </c>
      <c r="BM190" s="23" t="s">
        <v>772</v>
      </c>
    </row>
    <row r="191" spans="2:51" s="11" customFormat="1" ht="13.5">
      <c r="B191" s="206"/>
      <c r="C191" s="207"/>
      <c r="D191" s="203" t="s">
        <v>179</v>
      </c>
      <c r="E191" s="208" t="s">
        <v>22</v>
      </c>
      <c r="F191" s="209" t="s">
        <v>351</v>
      </c>
      <c r="G191" s="207"/>
      <c r="H191" s="210">
        <v>149</v>
      </c>
      <c r="I191" s="211"/>
      <c r="J191" s="207"/>
      <c r="K191" s="207"/>
      <c r="L191" s="212"/>
      <c r="M191" s="213"/>
      <c r="N191" s="214"/>
      <c r="O191" s="214"/>
      <c r="P191" s="214"/>
      <c r="Q191" s="214"/>
      <c r="R191" s="214"/>
      <c r="S191" s="214"/>
      <c r="T191" s="215"/>
      <c r="AT191" s="216" t="s">
        <v>179</v>
      </c>
      <c r="AU191" s="216" t="s">
        <v>86</v>
      </c>
      <c r="AV191" s="11" t="s">
        <v>86</v>
      </c>
      <c r="AW191" s="11" t="s">
        <v>41</v>
      </c>
      <c r="AX191" s="11" t="s">
        <v>77</v>
      </c>
      <c r="AY191" s="216" t="s">
        <v>168</v>
      </c>
    </row>
    <row r="192" spans="2:51" s="12" customFormat="1" ht="13.5">
      <c r="B192" s="217"/>
      <c r="C192" s="218"/>
      <c r="D192" s="203" t="s">
        <v>179</v>
      </c>
      <c r="E192" s="219" t="s">
        <v>22</v>
      </c>
      <c r="F192" s="220" t="s">
        <v>181</v>
      </c>
      <c r="G192" s="218"/>
      <c r="H192" s="219" t="s">
        <v>22</v>
      </c>
      <c r="I192" s="221"/>
      <c r="J192" s="218"/>
      <c r="K192" s="218"/>
      <c r="L192" s="222"/>
      <c r="M192" s="223"/>
      <c r="N192" s="224"/>
      <c r="O192" s="224"/>
      <c r="P192" s="224"/>
      <c r="Q192" s="224"/>
      <c r="R192" s="224"/>
      <c r="S192" s="224"/>
      <c r="T192" s="225"/>
      <c r="AT192" s="226" t="s">
        <v>179</v>
      </c>
      <c r="AU192" s="226" t="s">
        <v>86</v>
      </c>
      <c r="AV192" s="12" t="s">
        <v>24</v>
      </c>
      <c r="AW192" s="12" t="s">
        <v>41</v>
      </c>
      <c r="AX192" s="12" t="s">
        <v>77</v>
      </c>
      <c r="AY192" s="226" t="s">
        <v>168</v>
      </c>
    </row>
    <row r="193" spans="2:51" s="13" customFormat="1" ht="13.5">
      <c r="B193" s="227"/>
      <c r="C193" s="228"/>
      <c r="D193" s="203" t="s">
        <v>179</v>
      </c>
      <c r="E193" s="229" t="s">
        <v>22</v>
      </c>
      <c r="F193" s="230" t="s">
        <v>182</v>
      </c>
      <c r="G193" s="228"/>
      <c r="H193" s="231">
        <v>149</v>
      </c>
      <c r="I193" s="232"/>
      <c r="J193" s="228"/>
      <c r="K193" s="228"/>
      <c r="L193" s="233"/>
      <c r="M193" s="234"/>
      <c r="N193" s="235"/>
      <c r="O193" s="235"/>
      <c r="P193" s="235"/>
      <c r="Q193" s="235"/>
      <c r="R193" s="235"/>
      <c r="S193" s="235"/>
      <c r="T193" s="236"/>
      <c r="AT193" s="237" t="s">
        <v>179</v>
      </c>
      <c r="AU193" s="237" t="s">
        <v>86</v>
      </c>
      <c r="AV193" s="13" t="s">
        <v>175</v>
      </c>
      <c r="AW193" s="13" t="s">
        <v>41</v>
      </c>
      <c r="AX193" s="13" t="s">
        <v>24</v>
      </c>
      <c r="AY193" s="237" t="s">
        <v>168</v>
      </c>
    </row>
    <row r="194" spans="2:65" s="1" customFormat="1" ht="16.5" customHeight="1">
      <c r="B194" s="40"/>
      <c r="C194" s="191" t="s">
        <v>317</v>
      </c>
      <c r="D194" s="191" t="s">
        <v>170</v>
      </c>
      <c r="E194" s="192" t="s">
        <v>368</v>
      </c>
      <c r="F194" s="193" t="s">
        <v>773</v>
      </c>
      <c r="G194" s="194" t="s">
        <v>173</v>
      </c>
      <c r="H194" s="195">
        <v>595</v>
      </c>
      <c r="I194" s="196"/>
      <c r="J194" s="197">
        <f>ROUND(I194*H194,2)</f>
        <v>0</v>
      </c>
      <c r="K194" s="193" t="s">
        <v>22</v>
      </c>
      <c r="L194" s="60"/>
      <c r="M194" s="198" t="s">
        <v>22</v>
      </c>
      <c r="N194" s="199" t="s">
        <v>48</v>
      </c>
      <c r="O194" s="41"/>
      <c r="P194" s="200">
        <f>O194*H194</f>
        <v>0</v>
      </c>
      <c r="Q194" s="200">
        <v>0.00561</v>
      </c>
      <c r="R194" s="200">
        <f>Q194*H194</f>
        <v>3.33795</v>
      </c>
      <c r="S194" s="200">
        <v>0</v>
      </c>
      <c r="T194" s="201">
        <f>S194*H194</f>
        <v>0</v>
      </c>
      <c r="AR194" s="23" t="s">
        <v>175</v>
      </c>
      <c r="AT194" s="23" t="s">
        <v>170</v>
      </c>
      <c r="AU194" s="23" t="s">
        <v>86</v>
      </c>
      <c r="AY194" s="23" t="s">
        <v>168</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175</v>
      </c>
      <c r="BM194" s="23" t="s">
        <v>774</v>
      </c>
    </row>
    <row r="195" spans="2:51" s="11" customFormat="1" ht="13.5">
      <c r="B195" s="206"/>
      <c r="C195" s="207"/>
      <c r="D195" s="203" t="s">
        <v>179</v>
      </c>
      <c r="E195" s="208" t="s">
        <v>22</v>
      </c>
      <c r="F195" s="209" t="s">
        <v>775</v>
      </c>
      <c r="G195" s="207"/>
      <c r="H195" s="210">
        <v>595</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51" s="12" customFormat="1" ht="13.5">
      <c r="B196" s="217"/>
      <c r="C196" s="218"/>
      <c r="D196" s="203" t="s">
        <v>179</v>
      </c>
      <c r="E196" s="219" t="s">
        <v>22</v>
      </c>
      <c r="F196" s="220" t="s">
        <v>377</v>
      </c>
      <c r="G196" s="218"/>
      <c r="H196" s="219" t="s">
        <v>22</v>
      </c>
      <c r="I196" s="221"/>
      <c r="J196" s="218"/>
      <c r="K196" s="218"/>
      <c r="L196" s="222"/>
      <c r="M196" s="223"/>
      <c r="N196" s="224"/>
      <c r="O196" s="224"/>
      <c r="P196" s="224"/>
      <c r="Q196" s="224"/>
      <c r="R196" s="224"/>
      <c r="S196" s="224"/>
      <c r="T196" s="225"/>
      <c r="AT196" s="226" t="s">
        <v>179</v>
      </c>
      <c r="AU196" s="226" t="s">
        <v>86</v>
      </c>
      <c r="AV196" s="12" t="s">
        <v>24</v>
      </c>
      <c r="AW196" s="12" t="s">
        <v>41</v>
      </c>
      <c r="AX196" s="12" t="s">
        <v>77</v>
      </c>
      <c r="AY196" s="226" t="s">
        <v>168</v>
      </c>
    </row>
    <row r="197" spans="2:51" s="13" customFormat="1" ht="13.5">
      <c r="B197" s="227"/>
      <c r="C197" s="228"/>
      <c r="D197" s="203" t="s">
        <v>179</v>
      </c>
      <c r="E197" s="229" t="s">
        <v>22</v>
      </c>
      <c r="F197" s="230" t="s">
        <v>182</v>
      </c>
      <c r="G197" s="228"/>
      <c r="H197" s="231">
        <v>595</v>
      </c>
      <c r="I197" s="232"/>
      <c r="J197" s="228"/>
      <c r="K197" s="228"/>
      <c r="L197" s="233"/>
      <c r="M197" s="234"/>
      <c r="N197" s="235"/>
      <c r="O197" s="235"/>
      <c r="P197" s="235"/>
      <c r="Q197" s="235"/>
      <c r="R197" s="235"/>
      <c r="S197" s="235"/>
      <c r="T197" s="236"/>
      <c r="AT197" s="237" t="s">
        <v>179</v>
      </c>
      <c r="AU197" s="237" t="s">
        <v>86</v>
      </c>
      <c r="AV197" s="13" t="s">
        <v>175</v>
      </c>
      <c r="AW197" s="13" t="s">
        <v>41</v>
      </c>
      <c r="AX197" s="13" t="s">
        <v>24</v>
      </c>
      <c r="AY197" s="237" t="s">
        <v>168</v>
      </c>
    </row>
    <row r="198" spans="2:65" s="1" customFormat="1" ht="16.5" customHeight="1">
      <c r="B198" s="40"/>
      <c r="C198" s="191" t="s">
        <v>323</v>
      </c>
      <c r="D198" s="191" t="s">
        <v>170</v>
      </c>
      <c r="E198" s="192" t="s">
        <v>368</v>
      </c>
      <c r="F198" s="193" t="s">
        <v>773</v>
      </c>
      <c r="G198" s="194" t="s">
        <v>173</v>
      </c>
      <c r="H198" s="195">
        <v>947</v>
      </c>
      <c r="I198" s="196"/>
      <c r="J198" s="197">
        <f>ROUND(I198*H198,2)</f>
        <v>0</v>
      </c>
      <c r="K198" s="193" t="s">
        <v>22</v>
      </c>
      <c r="L198" s="60"/>
      <c r="M198" s="198" t="s">
        <v>22</v>
      </c>
      <c r="N198" s="199" t="s">
        <v>48</v>
      </c>
      <c r="O198" s="41"/>
      <c r="P198" s="200">
        <f>O198*H198</f>
        <v>0</v>
      </c>
      <c r="Q198" s="200">
        <v>0.00561</v>
      </c>
      <c r="R198" s="200">
        <f>Q198*H198</f>
        <v>5.312670000000001</v>
      </c>
      <c r="S198" s="200">
        <v>0</v>
      </c>
      <c r="T198" s="201">
        <f>S198*H198</f>
        <v>0</v>
      </c>
      <c r="AR198" s="23" t="s">
        <v>175</v>
      </c>
      <c r="AT198" s="23" t="s">
        <v>170</v>
      </c>
      <c r="AU198" s="23" t="s">
        <v>86</v>
      </c>
      <c r="AY198" s="23" t="s">
        <v>168</v>
      </c>
      <c r="BE198" s="202">
        <f>IF(N198="základní",J198,0)</f>
        <v>0</v>
      </c>
      <c r="BF198" s="202">
        <f>IF(N198="snížená",J198,0)</f>
        <v>0</v>
      </c>
      <c r="BG198" s="202">
        <f>IF(N198="zákl. přenesená",J198,0)</f>
        <v>0</v>
      </c>
      <c r="BH198" s="202">
        <f>IF(N198="sníž. přenesená",J198,0)</f>
        <v>0</v>
      </c>
      <c r="BI198" s="202">
        <f>IF(N198="nulová",J198,0)</f>
        <v>0</v>
      </c>
      <c r="BJ198" s="23" t="s">
        <v>24</v>
      </c>
      <c r="BK198" s="202">
        <f>ROUND(I198*H198,2)</f>
        <v>0</v>
      </c>
      <c r="BL198" s="23" t="s">
        <v>175</v>
      </c>
      <c r="BM198" s="23" t="s">
        <v>776</v>
      </c>
    </row>
    <row r="199" spans="2:51" s="11" customFormat="1" ht="13.5">
      <c r="B199" s="206"/>
      <c r="C199" s="207"/>
      <c r="D199" s="203" t="s">
        <v>179</v>
      </c>
      <c r="E199" s="208" t="s">
        <v>22</v>
      </c>
      <c r="F199" s="209" t="s">
        <v>759</v>
      </c>
      <c r="G199" s="207"/>
      <c r="H199" s="210">
        <v>947</v>
      </c>
      <c r="I199" s="211"/>
      <c r="J199" s="207"/>
      <c r="K199" s="207"/>
      <c r="L199" s="212"/>
      <c r="M199" s="213"/>
      <c r="N199" s="214"/>
      <c r="O199" s="214"/>
      <c r="P199" s="214"/>
      <c r="Q199" s="214"/>
      <c r="R199" s="214"/>
      <c r="S199" s="214"/>
      <c r="T199" s="215"/>
      <c r="AT199" s="216" t="s">
        <v>179</v>
      </c>
      <c r="AU199" s="216" t="s">
        <v>86</v>
      </c>
      <c r="AV199" s="11" t="s">
        <v>86</v>
      </c>
      <c r="AW199" s="11" t="s">
        <v>41</v>
      </c>
      <c r="AX199" s="11" t="s">
        <v>77</v>
      </c>
      <c r="AY199" s="216" t="s">
        <v>168</v>
      </c>
    </row>
    <row r="200" spans="2:51" s="12" customFormat="1" ht="13.5">
      <c r="B200" s="217"/>
      <c r="C200" s="218"/>
      <c r="D200" s="203" t="s">
        <v>179</v>
      </c>
      <c r="E200" s="219" t="s">
        <v>22</v>
      </c>
      <c r="F200" s="220" t="s">
        <v>181</v>
      </c>
      <c r="G200" s="218"/>
      <c r="H200" s="219" t="s">
        <v>22</v>
      </c>
      <c r="I200" s="221"/>
      <c r="J200" s="218"/>
      <c r="K200" s="218"/>
      <c r="L200" s="222"/>
      <c r="M200" s="223"/>
      <c r="N200" s="224"/>
      <c r="O200" s="224"/>
      <c r="P200" s="224"/>
      <c r="Q200" s="224"/>
      <c r="R200" s="224"/>
      <c r="S200" s="224"/>
      <c r="T200" s="225"/>
      <c r="AT200" s="226" t="s">
        <v>179</v>
      </c>
      <c r="AU200" s="226" t="s">
        <v>86</v>
      </c>
      <c r="AV200" s="12" t="s">
        <v>24</v>
      </c>
      <c r="AW200" s="12" t="s">
        <v>41</v>
      </c>
      <c r="AX200" s="12" t="s">
        <v>77</v>
      </c>
      <c r="AY200" s="226" t="s">
        <v>168</v>
      </c>
    </row>
    <row r="201" spans="2:51" s="13" customFormat="1" ht="13.5">
      <c r="B201" s="227"/>
      <c r="C201" s="228"/>
      <c r="D201" s="203" t="s">
        <v>179</v>
      </c>
      <c r="E201" s="229" t="s">
        <v>22</v>
      </c>
      <c r="F201" s="230" t="s">
        <v>182</v>
      </c>
      <c r="G201" s="228"/>
      <c r="H201" s="231">
        <v>947</v>
      </c>
      <c r="I201" s="232"/>
      <c r="J201" s="228"/>
      <c r="K201" s="228"/>
      <c r="L201" s="233"/>
      <c r="M201" s="234"/>
      <c r="N201" s="235"/>
      <c r="O201" s="235"/>
      <c r="P201" s="235"/>
      <c r="Q201" s="235"/>
      <c r="R201" s="235"/>
      <c r="S201" s="235"/>
      <c r="T201" s="236"/>
      <c r="AT201" s="237" t="s">
        <v>179</v>
      </c>
      <c r="AU201" s="237" t="s">
        <v>86</v>
      </c>
      <c r="AV201" s="13" t="s">
        <v>175</v>
      </c>
      <c r="AW201" s="13" t="s">
        <v>41</v>
      </c>
      <c r="AX201" s="13" t="s">
        <v>24</v>
      </c>
      <c r="AY201" s="237" t="s">
        <v>168</v>
      </c>
    </row>
    <row r="202" spans="2:65" s="1" customFormat="1" ht="16.5" customHeight="1">
      <c r="B202" s="40"/>
      <c r="C202" s="191" t="s">
        <v>330</v>
      </c>
      <c r="D202" s="191" t="s">
        <v>170</v>
      </c>
      <c r="E202" s="192" t="s">
        <v>373</v>
      </c>
      <c r="F202" s="193" t="s">
        <v>777</v>
      </c>
      <c r="G202" s="194" t="s">
        <v>173</v>
      </c>
      <c r="H202" s="195">
        <v>947</v>
      </c>
      <c r="I202" s="196"/>
      <c r="J202" s="197">
        <f>ROUND(I202*H202,2)</f>
        <v>0</v>
      </c>
      <c r="K202" s="193" t="s">
        <v>22</v>
      </c>
      <c r="L202" s="60"/>
      <c r="M202" s="198" t="s">
        <v>22</v>
      </c>
      <c r="N202" s="199" t="s">
        <v>48</v>
      </c>
      <c r="O202" s="41"/>
      <c r="P202" s="200">
        <f>O202*H202</f>
        <v>0</v>
      </c>
      <c r="Q202" s="200">
        <v>0.00561</v>
      </c>
      <c r="R202" s="200">
        <f>Q202*H202</f>
        <v>5.312670000000001</v>
      </c>
      <c r="S202" s="200">
        <v>0</v>
      </c>
      <c r="T202" s="201">
        <f>S202*H202</f>
        <v>0</v>
      </c>
      <c r="AR202" s="23" t="s">
        <v>175</v>
      </c>
      <c r="AT202" s="23" t="s">
        <v>170</v>
      </c>
      <c r="AU202" s="23" t="s">
        <v>86</v>
      </c>
      <c r="AY202" s="23" t="s">
        <v>168</v>
      </c>
      <c r="BE202" s="202">
        <f>IF(N202="základní",J202,0)</f>
        <v>0</v>
      </c>
      <c r="BF202" s="202">
        <f>IF(N202="snížená",J202,0)</f>
        <v>0</v>
      </c>
      <c r="BG202" s="202">
        <f>IF(N202="zákl. přenesená",J202,0)</f>
        <v>0</v>
      </c>
      <c r="BH202" s="202">
        <f>IF(N202="sníž. přenesená",J202,0)</f>
        <v>0</v>
      </c>
      <c r="BI202" s="202">
        <f>IF(N202="nulová",J202,0)</f>
        <v>0</v>
      </c>
      <c r="BJ202" s="23" t="s">
        <v>24</v>
      </c>
      <c r="BK202" s="202">
        <f>ROUND(I202*H202,2)</f>
        <v>0</v>
      </c>
      <c r="BL202" s="23" t="s">
        <v>175</v>
      </c>
      <c r="BM202" s="23" t="s">
        <v>778</v>
      </c>
    </row>
    <row r="203" spans="2:51" s="11" customFormat="1" ht="13.5">
      <c r="B203" s="206"/>
      <c r="C203" s="207"/>
      <c r="D203" s="203" t="s">
        <v>179</v>
      </c>
      <c r="E203" s="208" t="s">
        <v>22</v>
      </c>
      <c r="F203" s="209" t="s">
        <v>759</v>
      </c>
      <c r="G203" s="207"/>
      <c r="H203" s="210">
        <v>947</v>
      </c>
      <c r="I203" s="211"/>
      <c r="J203" s="207"/>
      <c r="K203" s="207"/>
      <c r="L203" s="212"/>
      <c r="M203" s="213"/>
      <c r="N203" s="214"/>
      <c r="O203" s="214"/>
      <c r="P203" s="214"/>
      <c r="Q203" s="214"/>
      <c r="R203" s="214"/>
      <c r="S203" s="214"/>
      <c r="T203" s="215"/>
      <c r="AT203" s="216" t="s">
        <v>179</v>
      </c>
      <c r="AU203" s="216" t="s">
        <v>86</v>
      </c>
      <c r="AV203" s="11" t="s">
        <v>86</v>
      </c>
      <c r="AW203" s="11" t="s">
        <v>41</v>
      </c>
      <c r="AX203" s="11" t="s">
        <v>77</v>
      </c>
      <c r="AY203" s="216" t="s">
        <v>168</v>
      </c>
    </row>
    <row r="204" spans="2:51" s="12" customFormat="1" ht="13.5">
      <c r="B204" s="217"/>
      <c r="C204" s="218"/>
      <c r="D204" s="203" t="s">
        <v>179</v>
      </c>
      <c r="E204" s="219" t="s">
        <v>22</v>
      </c>
      <c r="F204" s="220" t="s">
        <v>181</v>
      </c>
      <c r="G204" s="218"/>
      <c r="H204" s="219" t="s">
        <v>22</v>
      </c>
      <c r="I204" s="221"/>
      <c r="J204" s="218"/>
      <c r="K204" s="218"/>
      <c r="L204" s="222"/>
      <c r="M204" s="223"/>
      <c r="N204" s="224"/>
      <c r="O204" s="224"/>
      <c r="P204" s="224"/>
      <c r="Q204" s="224"/>
      <c r="R204" s="224"/>
      <c r="S204" s="224"/>
      <c r="T204" s="225"/>
      <c r="AT204" s="226" t="s">
        <v>179</v>
      </c>
      <c r="AU204" s="226" t="s">
        <v>86</v>
      </c>
      <c r="AV204" s="12" t="s">
        <v>24</v>
      </c>
      <c r="AW204" s="12" t="s">
        <v>41</v>
      </c>
      <c r="AX204" s="12" t="s">
        <v>77</v>
      </c>
      <c r="AY204" s="226" t="s">
        <v>168</v>
      </c>
    </row>
    <row r="205" spans="2:51" s="13" customFormat="1" ht="13.5">
      <c r="B205" s="227"/>
      <c r="C205" s="228"/>
      <c r="D205" s="203" t="s">
        <v>179</v>
      </c>
      <c r="E205" s="229" t="s">
        <v>22</v>
      </c>
      <c r="F205" s="230" t="s">
        <v>182</v>
      </c>
      <c r="G205" s="228"/>
      <c r="H205" s="231">
        <v>947</v>
      </c>
      <c r="I205" s="232"/>
      <c r="J205" s="228"/>
      <c r="K205" s="228"/>
      <c r="L205" s="233"/>
      <c r="M205" s="234"/>
      <c r="N205" s="235"/>
      <c r="O205" s="235"/>
      <c r="P205" s="235"/>
      <c r="Q205" s="235"/>
      <c r="R205" s="235"/>
      <c r="S205" s="235"/>
      <c r="T205" s="236"/>
      <c r="AT205" s="237" t="s">
        <v>179</v>
      </c>
      <c r="AU205" s="237" t="s">
        <v>86</v>
      </c>
      <c r="AV205" s="13" t="s">
        <v>175</v>
      </c>
      <c r="AW205" s="13" t="s">
        <v>41</v>
      </c>
      <c r="AX205" s="13" t="s">
        <v>24</v>
      </c>
      <c r="AY205" s="237" t="s">
        <v>168</v>
      </c>
    </row>
    <row r="206" spans="2:65" s="1" customFormat="1" ht="25.5" customHeight="1">
      <c r="B206" s="40"/>
      <c r="C206" s="191" t="s">
        <v>334</v>
      </c>
      <c r="D206" s="191" t="s">
        <v>170</v>
      </c>
      <c r="E206" s="192" t="s">
        <v>381</v>
      </c>
      <c r="F206" s="193" t="s">
        <v>779</v>
      </c>
      <c r="G206" s="194" t="s">
        <v>173</v>
      </c>
      <c r="H206" s="195">
        <v>595</v>
      </c>
      <c r="I206" s="196"/>
      <c r="J206" s="197">
        <f>ROUND(I206*H206,2)</f>
        <v>0</v>
      </c>
      <c r="K206" s="193" t="s">
        <v>174</v>
      </c>
      <c r="L206" s="60"/>
      <c r="M206" s="198" t="s">
        <v>22</v>
      </c>
      <c r="N206" s="199" t="s">
        <v>48</v>
      </c>
      <c r="O206" s="41"/>
      <c r="P206" s="200">
        <f>O206*H206</f>
        <v>0</v>
      </c>
      <c r="Q206" s="200">
        <v>0</v>
      </c>
      <c r="R206" s="200">
        <f>Q206*H206</f>
        <v>0</v>
      </c>
      <c r="S206" s="200">
        <v>0</v>
      </c>
      <c r="T206" s="201">
        <f>S206*H206</f>
        <v>0</v>
      </c>
      <c r="AR206" s="23" t="s">
        <v>175</v>
      </c>
      <c r="AT206" s="23" t="s">
        <v>170</v>
      </c>
      <c r="AU206" s="23" t="s">
        <v>86</v>
      </c>
      <c r="AY206" s="23" t="s">
        <v>168</v>
      </c>
      <c r="BE206" s="202">
        <f>IF(N206="základní",J206,0)</f>
        <v>0</v>
      </c>
      <c r="BF206" s="202">
        <f>IF(N206="snížená",J206,0)</f>
        <v>0</v>
      </c>
      <c r="BG206" s="202">
        <f>IF(N206="zákl. přenesená",J206,0)</f>
        <v>0</v>
      </c>
      <c r="BH206" s="202">
        <f>IF(N206="sníž. přenesená",J206,0)</f>
        <v>0</v>
      </c>
      <c r="BI206" s="202">
        <f>IF(N206="nulová",J206,0)</f>
        <v>0</v>
      </c>
      <c r="BJ206" s="23" t="s">
        <v>24</v>
      </c>
      <c r="BK206" s="202">
        <f>ROUND(I206*H206,2)</f>
        <v>0</v>
      </c>
      <c r="BL206" s="23" t="s">
        <v>175</v>
      </c>
      <c r="BM206" s="23" t="s">
        <v>780</v>
      </c>
    </row>
    <row r="207" spans="2:51" s="11" customFormat="1" ht="13.5">
      <c r="B207" s="206"/>
      <c r="C207" s="207"/>
      <c r="D207" s="203" t="s">
        <v>179</v>
      </c>
      <c r="E207" s="208" t="s">
        <v>22</v>
      </c>
      <c r="F207" s="209" t="s">
        <v>775</v>
      </c>
      <c r="G207" s="207"/>
      <c r="H207" s="210">
        <v>595</v>
      </c>
      <c r="I207" s="211"/>
      <c r="J207" s="207"/>
      <c r="K207" s="207"/>
      <c r="L207" s="212"/>
      <c r="M207" s="213"/>
      <c r="N207" s="214"/>
      <c r="O207" s="214"/>
      <c r="P207" s="214"/>
      <c r="Q207" s="214"/>
      <c r="R207" s="214"/>
      <c r="S207" s="214"/>
      <c r="T207" s="215"/>
      <c r="AT207" s="216" t="s">
        <v>179</v>
      </c>
      <c r="AU207" s="216" t="s">
        <v>86</v>
      </c>
      <c r="AV207" s="11" t="s">
        <v>86</v>
      </c>
      <c r="AW207" s="11" t="s">
        <v>41</v>
      </c>
      <c r="AX207" s="11" t="s">
        <v>77</v>
      </c>
      <c r="AY207" s="216" t="s">
        <v>168</v>
      </c>
    </row>
    <row r="208" spans="2:51" s="12" customFormat="1" ht="13.5">
      <c r="B208" s="217"/>
      <c r="C208" s="218"/>
      <c r="D208" s="203" t="s">
        <v>179</v>
      </c>
      <c r="E208" s="219" t="s">
        <v>22</v>
      </c>
      <c r="F208" s="220" t="s">
        <v>377</v>
      </c>
      <c r="G208" s="218"/>
      <c r="H208" s="219" t="s">
        <v>22</v>
      </c>
      <c r="I208" s="221"/>
      <c r="J208" s="218"/>
      <c r="K208" s="218"/>
      <c r="L208" s="222"/>
      <c r="M208" s="223"/>
      <c r="N208" s="224"/>
      <c r="O208" s="224"/>
      <c r="P208" s="224"/>
      <c r="Q208" s="224"/>
      <c r="R208" s="224"/>
      <c r="S208" s="224"/>
      <c r="T208" s="225"/>
      <c r="AT208" s="226" t="s">
        <v>179</v>
      </c>
      <c r="AU208" s="226" t="s">
        <v>86</v>
      </c>
      <c r="AV208" s="12" t="s">
        <v>24</v>
      </c>
      <c r="AW208" s="12" t="s">
        <v>41</v>
      </c>
      <c r="AX208" s="12" t="s">
        <v>77</v>
      </c>
      <c r="AY208" s="226" t="s">
        <v>168</v>
      </c>
    </row>
    <row r="209" spans="2:51" s="13" customFormat="1" ht="13.5">
      <c r="B209" s="227"/>
      <c r="C209" s="228"/>
      <c r="D209" s="203" t="s">
        <v>179</v>
      </c>
      <c r="E209" s="229" t="s">
        <v>22</v>
      </c>
      <c r="F209" s="230" t="s">
        <v>182</v>
      </c>
      <c r="G209" s="228"/>
      <c r="H209" s="231">
        <v>595</v>
      </c>
      <c r="I209" s="232"/>
      <c r="J209" s="228"/>
      <c r="K209" s="228"/>
      <c r="L209" s="233"/>
      <c r="M209" s="234"/>
      <c r="N209" s="235"/>
      <c r="O209" s="235"/>
      <c r="P209" s="235"/>
      <c r="Q209" s="235"/>
      <c r="R209" s="235"/>
      <c r="S209" s="235"/>
      <c r="T209" s="236"/>
      <c r="AT209" s="237" t="s">
        <v>179</v>
      </c>
      <c r="AU209" s="237" t="s">
        <v>86</v>
      </c>
      <c r="AV209" s="13" t="s">
        <v>175</v>
      </c>
      <c r="AW209" s="13" t="s">
        <v>41</v>
      </c>
      <c r="AX209" s="13" t="s">
        <v>24</v>
      </c>
      <c r="AY209" s="237" t="s">
        <v>168</v>
      </c>
    </row>
    <row r="210" spans="2:65" s="1" customFormat="1" ht="25.5" customHeight="1">
      <c r="B210" s="40"/>
      <c r="C210" s="191" t="s">
        <v>342</v>
      </c>
      <c r="D210" s="191" t="s">
        <v>170</v>
      </c>
      <c r="E210" s="192" t="s">
        <v>381</v>
      </c>
      <c r="F210" s="193" t="s">
        <v>779</v>
      </c>
      <c r="G210" s="194" t="s">
        <v>173</v>
      </c>
      <c r="H210" s="195">
        <v>947</v>
      </c>
      <c r="I210" s="196"/>
      <c r="J210" s="197">
        <f>ROUND(I210*H210,2)</f>
        <v>0</v>
      </c>
      <c r="K210" s="193" t="s">
        <v>174</v>
      </c>
      <c r="L210" s="60"/>
      <c r="M210" s="198" t="s">
        <v>22</v>
      </c>
      <c r="N210" s="199" t="s">
        <v>48</v>
      </c>
      <c r="O210" s="41"/>
      <c r="P210" s="200">
        <f>O210*H210</f>
        <v>0</v>
      </c>
      <c r="Q210" s="200">
        <v>0</v>
      </c>
      <c r="R210" s="200">
        <f>Q210*H210</f>
        <v>0</v>
      </c>
      <c r="S210" s="200">
        <v>0</v>
      </c>
      <c r="T210" s="201">
        <f>S210*H210</f>
        <v>0</v>
      </c>
      <c r="AR210" s="23" t="s">
        <v>175</v>
      </c>
      <c r="AT210" s="23" t="s">
        <v>170</v>
      </c>
      <c r="AU210" s="23" t="s">
        <v>86</v>
      </c>
      <c r="AY210" s="23" t="s">
        <v>168</v>
      </c>
      <c r="BE210" s="202">
        <f>IF(N210="základní",J210,0)</f>
        <v>0</v>
      </c>
      <c r="BF210" s="202">
        <f>IF(N210="snížená",J210,0)</f>
        <v>0</v>
      </c>
      <c r="BG210" s="202">
        <f>IF(N210="zákl. přenesená",J210,0)</f>
        <v>0</v>
      </c>
      <c r="BH210" s="202">
        <f>IF(N210="sníž. přenesená",J210,0)</f>
        <v>0</v>
      </c>
      <c r="BI210" s="202">
        <f>IF(N210="nulová",J210,0)</f>
        <v>0</v>
      </c>
      <c r="BJ210" s="23" t="s">
        <v>24</v>
      </c>
      <c r="BK210" s="202">
        <f>ROUND(I210*H210,2)</f>
        <v>0</v>
      </c>
      <c r="BL210" s="23" t="s">
        <v>175</v>
      </c>
      <c r="BM210" s="23" t="s">
        <v>781</v>
      </c>
    </row>
    <row r="211" spans="2:51" s="11" customFormat="1" ht="13.5">
      <c r="B211" s="206"/>
      <c r="C211" s="207"/>
      <c r="D211" s="203" t="s">
        <v>179</v>
      </c>
      <c r="E211" s="208" t="s">
        <v>22</v>
      </c>
      <c r="F211" s="209" t="s">
        <v>759</v>
      </c>
      <c r="G211" s="207"/>
      <c r="H211" s="210">
        <v>947</v>
      </c>
      <c r="I211" s="211"/>
      <c r="J211" s="207"/>
      <c r="K211" s="207"/>
      <c r="L211" s="212"/>
      <c r="M211" s="213"/>
      <c r="N211" s="214"/>
      <c r="O211" s="214"/>
      <c r="P211" s="214"/>
      <c r="Q211" s="214"/>
      <c r="R211" s="214"/>
      <c r="S211" s="214"/>
      <c r="T211" s="215"/>
      <c r="AT211" s="216" t="s">
        <v>179</v>
      </c>
      <c r="AU211" s="216" t="s">
        <v>86</v>
      </c>
      <c r="AV211" s="11" t="s">
        <v>86</v>
      </c>
      <c r="AW211" s="11" t="s">
        <v>41</v>
      </c>
      <c r="AX211" s="11" t="s">
        <v>77</v>
      </c>
      <c r="AY211" s="216" t="s">
        <v>168</v>
      </c>
    </row>
    <row r="212" spans="2:51" s="12" customFormat="1" ht="13.5">
      <c r="B212" s="217"/>
      <c r="C212" s="218"/>
      <c r="D212" s="203" t="s">
        <v>179</v>
      </c>
      <c r="E212" s="219" t="s">
        <v>22</v>
      </c>
      <c r="F212" s="220" t="s">
        <v>782</v>
      </c>
      <c r="G212" s="218"/>
      <c r="H212" s="219" t="s">
        <v>22</v>
      </c>
      <c r="I212" s="221"/>
      <c r="J212" s="218"/>
      <c r="K212" s="218"/>
      <c r="L212" s="222"/>
      <c r="M212" s="223"/>
      <c r="N212" s="224"/>
      <c r="O212" s="224"/>
      <c r="P212" s="224"/>
      <c r="Q212" s="224"/>
      <c r="R212" s="224"/>
      <c r="S212" s="224"/>
      <c r="T212" s="225"/>
      <c r="AT212" s="226" t="s">
        <v>179</v>
      </c>
      <c r="AU212" s="226" t="s">
        <v>86</v>
      </c>
      <c r="AV212" s="12" t="s">
        <v>24</v>
      </c>
      <c r="AW212" s="12" t="s">
        <v>41</v>
      </c>
      <c r="AX212" s="12" t="s">
        <v>77</v>
      </c>
      <c r="AY212" s="226" t="s">
        <v>168</v>
      </c>
    </row>
    <row r="213" spans="2:51" s="13" customFormat="1" ht="13.5">
      <c r="B213" s="227"/>
      <c r="C213" s="228"/>
      <c r="D213" s="203" t="s">
        <v>179</v>
      </c>
      <c r="E213" s="229" t="s">
        <v>22</v>
      </c>
      <c r="F213" s="230" t="s">
        <v>182</v>
      </c>
      <c r="G213" s="228"/>
      <c r="H213" s="231">
        <v>947</v>
      </c>
      <c r="I213" s="232"/>
      <c r="J213" s="228"/>
      <c r="K213" s="228"/>
      <c r="L213" s="233"/>
      <c r="M213" s="234"/>
      <c r="N213" s="235"/>
      <c r="O213" s="235"/>
      <c r="P213" s="235"/>
      <c r="Q213" s="235"/>
      <c r="R213" s="235"/>
      <c r="S213" s="235"/>
      <c r="T213" s="236"/>
      <c r="AT213" s="237" t="s">
        <v>179</v>
      </c>
      <c r="AU213" s="237" t="s">
        <v>86</v>
      </c>
      <c r="AV213" s="13" t="s">
        <v>175</v>
      </c>
      <c r="AW213" s="13" t="s">
        <v>41</v>
      </c>
      <c r="AX213" s="13" t="s">
        <v>24</v>
      </c>
      <c r="AY213" s="237" t="s">
        <v>168</v>
      </c>
    </row>
    <row r="214" spans="2:65" s="1" customFormat="1" ht="16.5" customHeight="1">
      <c r="B214" s="40"/>
      <c r="C214" s="191" t="s">
        <v>347</v>
      </c>
      <c r="D214" s="191" t="s">
        <v>170</v>
      </c>
      <c r="E214" s="192" t="s">
        <v>783</v>
      </c>
      <c r="F214" s="193" t="s">
        <v>784</v>
      </c>
      <c r="G214" s="194" t="s">
        <v>173</v>
      </c>
      <c r="H214" s="195">
        <v>149</v>
      </c>
      <c r="I214" s="196"/>
      <c r="J214" s="197">
        <f>ROUND(I214*H214,2)</f>
        <v>0</v>
      </c>
      <c r="K214" s="193" t="s">
        <v>174</v>
      </c>
      <c r="L214" s="60"/>
      <c r="M214" s="198" t="s">
        <v>22</v>
      </c>
      <c r="N214" s="199" t="s">
        <v>48</v>
      </c>
      <c r="O214" s="41"/>
      <c r="P214" s="200">
        <f>O214*H214</f>
        <v>0</v>
      </c>
      <c r="Q214" s="200">
        <v>0.19536</v>
      </c>
      <c r="R214" s="200">
        <f>Q214*H214</f>
        <v>29.10864</v>
      </c>
      <c r="S214" s="200">
        <v>0</v>
      </c>
      <c r="T214" s="201">
        <f>S214*H214</f>
        <v>0</v>
      </c>
      <c r="AR214" s="23" t="s">
        <v>175</v>
      </c>
      <c r="AT214" s="23" t="s">
        <v>170</v>
      </c>
      <c r="AU214" s="23" t="s">
        <v>86</v>
      </c>
      <c r="AY214" s="23" t="s">
        <v>168</v>
      </c>
      <c r="BE214" s="202">
        <f>IF(N214="základní",J214,0)</f>
        <v>0</v>
      </c>
      <c r="BF214" s="202">
        <f>IF(N214="snížená",J214,0)</f>
        <v>0</v>
      </c>
      <c r="BG214" s="202">
        <f>IF(N214="zákl. přenesená",J214,0)</f>
        <v>0</v>
      </c>
      <c r="BH214" s="202">
        <f>IF(N214="sníž. přenesená",J214,0)</f>
        <v>0</v>
      </c>
      <c r="BI214" s="202">
        <f>IF(N214="nulová",J214,0)</f>
        <v>0</v>
      </c>
      <c r="BJ214" s="23" t="s">
        <v>24</v>
      </c>
      <c r="BK214" s="202">
        <f>ROUND(I214*H214,2)</f>
        <v>0</v>
      </c>
      <c r="BL214" s="23" t="s">
        <v>175</v>
      </c>
      <c r="BM214" s="23" t="s">
        <v>785</v>
      </c>
    </row>
    <row r="215" spans="2:51" s="11" customFormat="1" ht="13.5">
      <c r="B215" s="206"/>
      <c r="C215" s="207"/>
      <c r="D215" s="203" t="s">
        <v>179</v>
      </c>
      <c r="E215" s="208" t="s">
        <v>22</v>
      </c>
      <c r="F215" s="209" t="s">
        <v>351</v>
      </c>
      <c r="G215" s="207"/>
      <c r="H215" s="210">
        <v>149</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51" s="12" customFormat="1" ht="13.5">
      <c r="B216" s="217"/>
      <c r="C216" s="218"/>
      <c r="D216" s="203" t="s">
        <v>179</v>
      </c>
      <c r="E216" s="219" t="s">
        <v>22</v>
      </c>
      <c r="F216" s="220" t="s">
        <v>181</v>
      </c>
      <c r="G216" s="218"/>
      <c r="H216" s="219" t="s">
        <v>22</v>
      </c>
      <c r="I216" s="221"/>
      <c r="J216" s="218"/>
      <c r="K216" s="218"/>
      <c r="L216" s="222"/>
      <c r="M216" s="223"/>
      <c r="N216" s="224"/>
      <c r="O216" s="224"/>
      <c r="P216" s="224"/>
      <c r="Q216" s="224"/>
      <c r="R216" s="224"/>
      <c r="S216" s="224"/>
      <c r="T216" s="225"/>
      <c r="AT216" s="226" t="s">
        <v>179</v>
      </c>
      <c r="AU216" s="226" t="s">
        <v>86</v>
      </c>
      <c r="AV216" s="12" t="s">
        <v>24</v>
      </c>
      <c r="AW216" s="12" t="s">
        <v>41</v>
      </c>
      <c r="AX216" s="12" t="s">
        <v>77</v>
      </c>
      <c r="AY216" s="226" t="s">
        <v>168</v>
      </c>
    </row>
    <row r="217" spans="2:51" s="13" customFormat="1" ht="13.5">
      <c r="B217" s="227"/>
      <c r="C217" s="228"/>
      <c r="D217" s="203" t="s">
        <v>179</v>
      </c>
      <c r="E217" s="229" t="s">
        <v>22</v>
      </c>
      <c r="F217" s="230" t="s">
        <v>182</v>
      </c>
      <c r="G217" s="228"/>
      <c r="H217" s="231">
        <v>149</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16.5" customHeight="1">
      <c r="B218" s="40"/>
      <c r="C218" s="238" t="s">
        <v>352</v>
      </c>
      <c r="D218" s="238" t="s">
        <v>270</v>
      </c>
      <c r="E218" s="239" t="s">
        <v>786</v>
      </c>
      <c r="F218" s="240" t="s">
        <v>787</v>
      </c>
      <c r="G218" s="241" t="s">
        <v>261</v>
      </c>
      <c r="H218" s="242">
        <v>29.8</v>
      </c>
      <c r="I218" s="243"/>
      <c r="J218" s="244">
        <f>ROUND(I218*H218,2)</f>
        <v>0</v>
      </c>
      <c r="K218" s="240" t="s">
        <v>174</v>
      </c>
      <c r="L218" s="245"/>
      <c r="M218" s="246" t="s">
        <v>22</v>
      </c>
      <c r="N218" s="247" t="s">
        <v>48</v>
      </c>
      <c r="O218" s="41"/>
      <c r="P218" s="200">
        <f>O218*H218</f>
        <v>0</v>
      </c>
      <c r="Q218" s="200">
        <v>1</v>
      </c>
      <c r="R218" s="200">
        <f>Q218*H218</f>
        <v>29.8</v>
      </c>
      <c r="S218" s="200">
        <v>0</v>
      </c>
      <c r="T218" s="201">
        <f>S218*H218</f>
        <v>0</v>
      </c>
      <c r="AR218" s="23" t="s">
        <v>214</v>
      </c>
      <c r="AT218" s="23" t="s">
        <v>270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788</v>
      </c>
    </row>
    <row r="219" spans="2:47" s="1" customFormat="1" ht="27">
      <c r="B219" s="40"/>
      <c r="C219" s="62"/>
      <c r="D219" s="203" t="s">
        <v>789</v>
      </c>
      <c r="E219" s="62"/>
      <c r="F219" s="204" t="s">
        <v>790</v>
      </c>
      <c r="G219" s="62"/>
      <c r="H219" s="62"/>
      <c r="I219" s="162"/>
      <c r="J219" s="62"/>
      <c r="K219" s="62"/>
      <c r="L219" s="60"/>
      <c r="M219" s="205"/>
      <c r="N219" s="41"/>
      <c r="O219" s="41"/>
      <c r="P219" s="41"/>
      <c r="Q219" s="41"/>
      <c r="R219" s="41"/>
      <c r="S219" s="41"/>
      <c r="T219" s="77"/>
      <c r="AT219" s="23" t="s">
        <v>789</v>
      </c>
      <c r="AU219" s="23" t="s">
        <v>86</v>
      </c>
    </row>
    <row r="220" spans="2:51" s="11" customFormat="1" ht="13.5">
      <c r="B220" s="206"/>
      <c r="C220" s="207"/>
      <c r="D220" s="203" t="s">
        <v>179</v>
      </c>
      <c r="E220" s="208" t="s">
        <v>22</v>
      </c>
      <c r="F220" s="209" t="s">
        <v>791</v>
      </c>
      <c r="G220" s="207"/>
      <c r="H220" s="210">
        <v>29.8</v>
      </c>
      <c r="I220" s="211"/>
      <c r="J220" s="207"/>
      <c r="K220" s="207"/>
      <c r="L220" s="212"/>
      <c r="M220" s="213"/>
      <c r="N220" s="214"/>
      <c r="O220" s="214"/>
      <c r="P220" s="214"/>
      <c r="Q220" s="214"/>
      <c r="R220" s="214"/>
      <c r="S220" s="214"/>
      <c r="T220" s="215"/>
      <c r="AT220" s="216" t="s">
        <v>179</v>
      </c>
      <c r="AU220" s="216" t="s">
        <v>86</v>
      </c>
      <c r="AV220" s="11" t="s">
        <v>86</v>
      </c>
      <c r="AW220" s="11" t="s">
        <v>41</v>
      </c>
      <c r="AX220" s="11" t="s">
        <v>77</v>
      </c>
      <c r="AY220" s="216" t="s">
        <v>168</v>
      </c>
    </row>
    <row r="221" spans="2:51" s="13" customFormat="1" ht="13.5">
      <c r="B221" s="227"/>
      <c r="C221" s="228"/>
      <c r="D221" s="203" t="s">
        <v>179</v>
      </c>
      <c r="E221" s="229" t="s">
        <v>22</v>
      </c>
      <c r="F221" s="230" t="s">
        <v>182</v>
      </c>
      <c r="G221" s="228"/>
      <c r="H221" s="231">
        <v>29.8</v>
      </c>
      <c r="I221" s="232"/>
      <c r="J221" s="228"/>
      <c r="K221" s="228"/>
      <c r="L221" s="233"/>
      <c r="M221" s="234"/>
      <c r="N221" s="235"/>
      <c r="O221" s="235"/>
      <c r="P221" s="235"/>
      <c r="Q221" s="235"/>
      <c r="R221" s="235"/>
      <c r="S221" s="235"/>
      <c r="T221" s="236"/>
      <c r="AT221" s="237" t="s">
        <v>179</v>
      </c>
      <c r="AU221" s="237" t="s">
        <v>86</v>
      </c>
      <c r="AV221" s="13" t="s">
        <v>175</v>
      </c>
      <c r="AW221" s="13" t="s">
        <v>41</v>
      </c>
      <c r="AX221" s="13" t="s">
        <v>24</v>
      </c>
      <c r="AY221" s="237" t="s">
        <v>168</v>
      </c>
    </row>
    <row r="222" spans="2:63" s="10" customFormat="1" ht="29.85" customHeight="1">
      <c r="B222" s="175"/>
      <c r="C222" s="176"/>
      <c r="D222" s="177" t="s">
        <v>76</v>
      </c>
      <c r="E222" s="189" t="s">
        <v>214</v>
      </c>
      <c r="F222" s="189" t="s">
        <v>387</v>
      </c>
      <c r="G222" s="176"/>
      <c r="H222" s="176"/>
      <c r="I222" s="179"/>
      <c r="J222" s="190">
        <f>BK222</f>
        <v>0</v>
      </c>
      <c r="K222" s="176"/>
      <c r="L222" s="181"/>
      <c r="M222" s="182"/>
      <c r="N222" s="183"/>
      <c r="O222" s="183"/>
      <c r="P222" s="184">
        <f>SUM(P223:P238)</f>
        <v>0</v>
      </c>
      <c r="Q222" s="183"/>
      <c r="R222" s="184">
        <f>SUM(R223:R238)</f>
        <v>1.3732700000000004</v>
      </c>
      <c r="S222" s="183"/>
      <c r="T222" s="185">
        <f>SUM(T223:T238)</f>
        <v>0</v>
      </c>
      <c r="AR222" s="186" t="s">
        <v>24</v>
      </c>
      <c r="AT222" s="187" t="s">
        <v>76</v>
      </c>
      <c r="AU222" s="187" t="s">
        <v>24</v>
      </c>
      <c r="AY222" s="186" t="s">
        <v>168</v>
      </c>
      <c r="BK222" s="188">
        <f>SUM(BK223:BK238)</f>
        <v>0</v>
      </c>
    </row>
    <row r="223" spans="2:65" s="1" customFormat="1" ht="25.5" customHeight="1">
      <c r="B223" s="40"/>
      <c r="C223" s="191" t="s">
        <v>358</v>
      </c>
      <c r="D223" s="191" t="s">
        <v>170</v>
      </c>
      <c r="E223" s="192" t="s">
        <v>389</v>
      </c>
      <c r="F223" s="193" t="s">
        <v>792</v>
      </c>
      <c r="G223" s="194" t="s">
        <v>294</v>
      </c>
      <c r="H223" s="195">
        <v>7.5</v>
      </c>
      <c r="I223" s="196"/>
      <c r="J223" s="197">
        <f>ROUND(I223*H223,2)</f>
        <v>0</v>
      </c>
      <c r="K223" s="193" t="s">
        <v>174</v>
      </c>
      <c r="L223" s="60"/>
      <c r="M223" s="198" t="s">
        <v>22</v>
      </c>
      <c r="N223" s="199" t="s">
        <v>48</v>
      </c>
      <c r="O223" s="41"/>
      <c r="P223" s="200">
        <f>O223*H223</f>
        <v>0</v>
      </c>
      <c r="Q223" s="200">
        <v>0.0033</v>
      </c>
      <c r="R223" s="200">
        <f>Q223*H223</f>
        <v>0.02475</v>
      </c>
      <c r="S223" s="200">
        <v>0</v>
      </c>
      <c r="T223" s="201">
        <f>S223*H223</f>
        <v>0</v>
      </c>
      <c r="AR223" s="23" t="s">
        <v>175</v>
      </c>
      <c r="AT223" s="23" t="s">
        <v>170</v>
      </c>
      <c r="AU223" s="23" t="s">
        <v>86</v>
      </c>
      <c r="AY223" s="23" t="s">
        <v>168</v>
      </c>
      <c r="BE223" s="202">
        <f>IF(N223="základní",J223,0)</f>
        <v>0</v>
      </c>
      <c r="BF223" s="202">
        <f>IF(N223="snížená",J223,0)</f>
        <v>0</v>
      </c>
      <c r="BG223" s="202">
        <f>IF(N223="zákl. přenesená",J223,0)</f>
        <v>0</v>
      </c>
      <c r="BH223" s="202">
        <f>IF(N223="sníž. přenesená",J223,0)</f>
        <v>0</v>
      </c>
      <c r="BI223" s="202">
        <f>IF(N223="nulová",J223,0)</f>
        <v>0</v>
      </c>
      <c r="BJ223" s="23" t="s">
        <v>24</v>
      </c>
      <c r="BK223" s="202">
        <f>ROUND(I223*H223,2)</f>
        <v>0</v>
      </c>
      <c r="BL223" s="23" t="s">
        <v>175</v>
      </c>
      <c r="BM223" s="23" t="s">
        <v>793</v>
      </c>
    </row>
    <row r="224" spans="2:51" s="11" customFormat="1" ht="13.5">
      <c r="B224" s="206"/>
      <c r="C224" s="207"/>
      <c r="D224" s="203" t="s">
        <v>179</v>
      </c>
      <c r="E224" s="208" t="s">
        <v>22</v>
      </c>
      <c r="F224" s="209" t="s">
        <v>794</v>
      </c>
      <c r="G224" s="207"/>
      <c r="H224" s="210">
        <v>7.5</v>
      </c>
      <c r="I224" s="211"/>
      <c r="J224" s="207"/>
      <c r="K224" s="207"/>
      <c r="L224" s="212"/>
      <c r="M224" s="213"/>
      <c r="N224" s="214"/>
      <c r="O224" s="214"/>
      <c r="P224" s="214"/>
      <c r="Q224" s="214"/>
      <c r="R224" s="214"/>
      <c r="S224" s="214"/>
      <c r="T224" s="215"/>
      <c r="AT224" s="216" t="s">
        <v>179</v>
      </c>
      <c r="AU224" s="216" t="s">
        <v>86</v>
      </c>
      <c r="AV224" s="11" t="s">
        <v>86</v>
      </c>
      <c r="AW224" s="11" t="s">
        <v>41</v>
      </c>
      <c r="AX224" s="11" t="s">
        <v>77</v>
      </c>
      <c r="AY224" s="216" t="s">
        <v>168</v>
      </c>
    </row>
    <row r="225" spans="2:51" s="12" customFormat="1" ht="13.5">
      <c r="B225" s="217"/>
      <c r="C225" s="218"/>
      <c r="D225" s="203" t="s">
        <v>179</v>
      </c>
      <c r="E225" s="219" t="s">
        <v>22</v>
      </c>
      <c r="F225" s="220" t="s">
        <v>181</v>
      </c>
      <c r="G225" s="218"/>
      <c r="H225" s="219" t="s">
        <v>22</v>
      </c>
      <c r="I225" s="221"/>
      <c r="J225" s="218"/>
      <c r="K225" s="218"/>
      <c r="L225" s="222"/>
      <c r="M225" s="223"/>
      <c r="N225" s="224"/>
      <c r="O225" s="224"/>
      <c r="P225" s="224"/>
      <c r="Q225" s="224"/>
      <c r="R225" s="224"/>
      <c r="S225" s="224"/>
      <c r="T225" s="225"/>
      <c r="AT225" s="226" t="s">
        <v>179</v>
      </c>
      <c r="AU225" s="226" t="s">
        <v>86</v>
      </c>
      <c r="AV225" s="12" t="s">
        <v>24</v>
      </c>
      <c r="AW225" s="12" t="s">
        <v>41</v>
      </c>
      <c r="AX225" s="12" t="s">
        <v>77</v>
      </c>
      <c r="AY225" s="226" t="s">
        <v>168</v>
      </c>
    </row>
    <row r="226" spans="2:51" s="13" customFormat="1" ht="13.5">
      <c r="B226" s="227"/>
      <c r="C226" s="228"/>
      <c r="D226" s="203" t="s">
        <v>179</v>
      </c>
      <c r="E226" s="229" t="s">
        <v>22</v>
      </c>
      <c r="F226" s="230" t="s">
        <v>182</v>
      </c>
      <c r="G226" s="228"/>
      <c r="H226" s="231">
        <v>7.5</v>
      </c>
      <c r="I226" s="232"/>
      <c r="J226" s="228"/>
      <c r="K226" s="228"/>
      <c r="L226" s="233"/>
      <c r="M226" s="234"/>
      <c r="N226" s="235"/>
      <c r="O226" s="235"/>
      <c r="P226" s="235"/>
      <c r="Q226" s="235"/>
      <c r="R226" s="235"/>
      <c r="S226" s="235"/>
      <c r="T226" s="236"/>
      <c r="AT226" s="237" t="s">
        <v>179</v>
      </c>
      <c r="AU226" s="237" t="s">
        <v>86</v>
      </c>
      <c r="AV226" s="13" t="s">
        <v>175</v>
      </c>
      <c r="AW226" s="13" t="s">
        <v>41</v>
      </c>
      <c r="AX226" s="13" t="s">
        <v>24</v>
      </c>
      <c r="AY226" s="237" t="s">
        <v>168</v>
      </c>
    </row>
    <row r="227" spans="2:65" s="1" customFormat="1" ht="16.5" customHeight="1">
      <c r="B227" s="40"/>
      <c r="C227" s="191" t="s">
        <v>315</v>
      </c>
      <c r="D227" s="191" t="s">
        <v>170</v>
      </c>
      <c r="E227" s="192" t="s">
        <v>394</v>
      </c>
      <c r="F227" s="193" t="s">
        <v>395</v>
      </c>
      <c r="G227" s="194" t="s">
        <v>396</v>
      </c>
      <c r="H227" s="195">
        <v>2</v>
      </c>
      <c r="I227" s="196"/>
      <c r="J227" s="197">
        <f>ROUND(I227*H227,2)</f>
        <v>0</v>
      </c>
      <c r="K227" s="193" t="s">
        <v>174</v>
      </c>
      <c r="L227" s="60"/>
      <c r="M227" s="198" t="s">
        <v>22</v>
      </c>
      <c r="N227" s="199" t="s">
        <v>48</v>
      </c>
      <c r="O227" s="41"/>
      <c r="P227" s="200">
        <f>O227*H227</f>
        <v>0</v>
      </c>
      <c r="Q227" s="200">
        <v>0.3409</v>
      </c>
      <c r="R227" s="200">
        <f>Q227*H227</f>
        <v>0.6818</v>
      </c>
      <c r="S227" s="200">
        <v>0</v>
      </c>
      <c r="T227" s="201">
        <f>S227*H227</f>
        <v>0</v>
      </c>
      <c r="AR227" s="23" t="s">
        <v>175</v>
      </c>
      <c r="AT227" s="23" t="s">
        <v>170</v>
      </c>
      <c r="AU227" s="23" t="s">
        <v>86</v>
      </c>
      <c r="AY227" s="23" t="s">
        <v>168</v>
      </c>
      <c r="BE227" s="202">
        <f>IF(N227="základní",J227,0)</f>
        <v>0</v>
      </c>
      <c r="BF227" s="202">
        <f>IF(N227="snížená",J227,0)</f>
        <v>0</v>
      </c>
      <c r="BG227" s="202">
        <f>IF(N227="zákl. přenesená",J227,0)</f>
        <v>0</v>
      </c>
      <c r="BH227" s="202">
        <f>IF(N227="sníž. přenesená",J227,0)</f>
        <v>0</v>
      </c>
      <c r="BI227" s="202">
        <f>IF(N227="nulová",J227,0)</f>
        <v>0</v>
      </c>
      <c r="BJ227" s="23" t="s">
        <v>24</v>
      </c>
      <c r="BK227" s="202">
        <f>ROUND(I227*H227,2)</f>
        <v>0</v>
      </c>
      <c r="BL227" s="23" t="s">
        <v>175</v>
      </c>
      <c r="BM227" s="23" t="s">
        <v>795</v>
      </c>
    </row>
    <row r="228" spans="2:51" s="11" customFormat="1" ht="13.5">
      <c r="B228" s="206"/>
      <c r="C228" s="207"/>
      <c r="D228" s="203" t="s">
        <v>179</v>
      </c>
      <c r="E228" s="208" t="s">
        <v>22</v>
      </c>
      <c r="F228" s="209" t="s">
        <v>86</v>
      </c>
      <c r="G228" s="207"/>
      <c r="H228" s="210">
        <v>2</v>
      </c>
      <c r="I228" s="211"/>
      <c r="J228" s="207"/>
      <c r="K228" s="207"/>
      <c r="L228" s="212"/>
      <c r="M228" s="213"/>
      <c r="N228" s="214"/>
      <c r="O228" s="214"/>
      <c r="P228" s="214"/>
      <c r="Q228" s="214"/>
      <c r="R228" s="214"/>
      <c r="S228" s="214"/>
      <c r="T228" s="215"/>
      <c r="AT228" s="216" t="s">
        <v>179</v>
      </c>
      <c r="AU228" s="216" t="s">
        <v>86</v>
      </c>
      <c r="AV228" s="11" t="s">
        <v>86</v>
      </c>
      <c r="AW228" s="11" t="s">
        <v>41</v>
      </c>
      <c r="AX228" s="11" t="s">
        <v>77</v>
      </c>
      <c r="AY228" s="216" t="s">
        <v>168</v>
      </c>
    </row>
    <row r="229" spans="2:51" s="12" customFormat="1" ht="13.5">
      <c r="B229" s="217"/>
      <c r="C229" s="218"/>
      <c r="D229" s="203" t="s">
        <v>179</v>
      </c>
      <c r="E229" s="219" t="s">
        <v>22</v>
      </c>
      <c r="F229" s="220" t="s">
        <v>796</v>
      </c>
      <c r="G229" s="218"/>
      <c r="H229" s="219" t="s">
        <v>22</v>
      </c>
      <c r="I229" s="221"/>
      <c r="J229" s="218"/>
      <c r="K229" s="218"/>
      <c r="L229" s="222"/>
      <c r="M229" s="223"/>
      <c r="N229" s="224"/>
      <c r="O229" s="224"/>
      <c r="P229" s="224"/>
      <c r="Q229" s="224"/>
      <c r="R229" s="224"/>
      <c r="S229" s="224"/>
      <c r="T229" s="225"/>
      <c r="AT229" s="226" t="s">
        <v>179</v>
      </c>
      <c r="AU229" s="226" t="s">
        <v>86</v>
      </c>
      <c r="AV229" s="12" t="s">
        <v>24</v>
      </c>
      <c r="AW229" s="12" t="s">
        <v>41</v>
      </c>
      <c r="AX229" s="12" t="s">
        <v>77</v>
      </c>
      <c r="AY229" s="226" t="s">
        <v>168</v>
      </c>
    </row>
    <row r="230" spans="2:51" s="13" customFormat="1" ht="13.5">
      <c r="B230" s="227"/>
      <c r="C230" s="228"/>
      <c r="D230" s="203" t="s">
        <v>179</v>
      </c>
      <c r="E230" s="229" t="s">
        <v>22</v>
      </c>
      <c r="F230" s="230" t="s">
        <v>182</v>
      </c>
      <c r="G230" s="228"/>
      <c r="H230" s="231">
        <v>2</v>
      </c>
      <c r="I230" s="232"/>
      <c r="J230" s="228"/>
      <c r="K230" s="228"/>
      <c r="L230" s="233"/>
      <c r="M230" s="234"/>
      <c r="N230" s="235"/>
      <c r="O230" s="235"/>
      <c r="P230" s="235"/>
      <c r="Q230" s="235"/>
      <c r="R230" s="235"/>
      <c r="S230" s="235"/>
      <c r="T230" s="236"/>
      <c r="AT230" s="237" t="s">
        <v>179</v>
      </c>
      <c r="AU230" s="237" t="s">
        <v>86</v>
      </c>
      <c r="AV230" s="13" t="s">
        <v>175</v>
      </c>
      <c r="AW230" s="13" t="s">
        <v>41</v>
      </c>
      <c r="AX230" s="13" t="s">
        <v>24</v>
      </c>
      <c r="AY230" s="237" t="s">
        <v>168</v>
      </c>
    </row>
    <row r="231" spans="2:65" s="1" customFormat="1" ht="16.5" customHeight="1">
      <c r="B231" s="40"/>
      <c r="C231" s="238" t="s">
        <v>367</v>
      </c>
      <c r="D231" s="238" t="s">
        <v>270</v>
      </c>
      <c r="E231" s="239" t="s">
        <v>399</v>
      </c>
      <c r="F231" s="240" t="s">
        <v>400</v>
      </c>
      <c r="G231" s="241" t="s">
        <v>396</v>
      </c>
      <c r="H231" s="242">
        <v>2</v>
      </c>
      <c r="I231" s="243"/>
      <c r="J231" s="244">
        <f aca="true" t="shared" si="0" ref="J231:J238">ROUND(I231*H231,2)</f>
        <v>0</v>
      </c>
      <c r="K231" s="240" t="s">
        <v>174</v>
      </c>
      <c r="L231" s="245"/>
      <c r="M231" s="246" t="s">
        <v>22</v>
      </c>
      <c r="N231" s="247" t="s">
        <v>48</v>
      </c>
      <c r="O231" s="41"/>
      <c r="P231" s="200">
        <f aca="true" t="shared" si="1" ref="P231:P238">O231*H231</f>
        <v>0</v>
      </c>
      <c r="Q231" s="200">
        <v>0.072</v>
      </c>
      <c r="R231" s="200">
        <f aca="true" t="shared" si="2" ref="R231:R238">Q231*H231</f>
        <v>0.144</v>
      </c>
      <c r="S231" s="200">
        <v>0</v>
      </c>
      <c r="T231" s="201">
        <f aca="true" t="shared" si="3" ref="T231:T238">S231*H231</f>
        <v>0</v>
      </c>
      <c r="AR231" s="23" t="s">
        <v>214</v>
      </c>
      <c r="AT231" s="23" t="s">
        <v>270</v>
      </c>
      <c r="AU231" s="23" t="s">
        <v>86</v>
      </c>
      <c r="AY231" s="23" t="s">
        <v>168</v>
      </c>
      <c r="BE231" s="202">
        <f aca="true" t="shared" si="4" ref="BE231:BE238">IF(N231="základní",J231,0)</f>
        <v>0</v>
      </c>
      <c r="BF231" s="202">
        <f aca="true" t="shared" si="5" ref="BF231:BF238">IF(N231="snížená",J231,0)</f>
        <v>0</v>
      </c>
      <c r="BG231" s="202">
        <f aca="true" t="shared" si="6" ref="BG231:BG238">IF(N231="zákl. přenesená",J231,0)</f>
        <v>0</v>
      </c>
      <c r="BH231" s="202">
        <f aca="true" t="shared" si="7" ref="BH231:BH238">IF(N231="sníž. přenesená",J231,0)</f>
        <v>0</v>
      </c>
      <c r="BI231" s="202">
        <f aca="true" t="shared" si="8" ref="BI231:BI238">IF(N231="nulová",J231,0)</f>
        <v>0</v>
      </c>
      <c r="BJ231" s="23" t="s">
        <v>24</v>
      </c>
      <c r="BK231" s="202">
        <f aca="true" t="shared" si="9" ref="BK231:BK238">ROUND(I231*H231,2)</f>
        <v>0</v>
      </c>
      <c r="BL231" s="23" t="s">
        <v>175</v>
      </c>
      <c r="BM231" s="23" t="s">
        <v>797</v>
      </c>
    </row>
    <row r="232" spans="2:65" s="1" customFormat="1" ht="16.5" customHeight="1">
      <c r="B232" s="40"/>
      <c r="C232" s="238" t="s">
        <v>372</v>
      </c>
      <c r="D232" s="238" t="s">
        <v>270</v>
      </c>
      <c r="E232" s="239" t="s">
        <v>403</v>
      </c>
      <c r="F232" s="240" t="s">
        <v>404</v>
      </c>
      <c r="G232" s="241" t="s">
        <v>396</v>
      </c>
      <c r="H232" s="242">
        <v>2</v>
      </c>
      <c r="I232" s="243"/>
      <c r="J232" s="244">
        <f t="shared" si="0"/>
        <v>0</v>
      </c>
      <c r="K232" s="240" t="s">
        <v>174</v>
      </c>
      <c r="L232" s="245"/>
      <c r="M232" s="246" t="s">
        <v>22</v>
      </c>
      <c r="N232" s="247" t="s">
        <v>48</v>
      </c>
      <c r="O232" s="41"/>
      <c r="P232" s="200">
        <f t="shared" si="1"/>
        <v>0</v>
      </c>
      <c r="Q232" s="200">
        <v>0.058</v>
      </c>
      <c r="R232" s="200">
        <f t="shared" si="2"/>
        <v>0.116</v>
      </c>
      <c r="S232" s="200">
        <v>0</v>
      </c>
      <c r="T232" s="201">
        <f t="shared" si="3"/>
        <v>0</v>
      </c>
      <c r="AR232" s="23" t="s">
        <v>214</v>
      </c>
      <c r="AT232" s="23" t="s">
        <v>270</v>
      </c>
      <c r="AU232" s="23" t="s">
        <v>86</v>
      </c>
      <c r="AY232" s="23" t="s">
        <v>168</v>
      </c>
      <c r="BE232" s="202">
        <f t="shared" si="4"/>
        <v>0</v>
      </c>
      <c r="BF232" s="202">
        <f t="shared" si="5"/>
        <v>0</v>
      </c>
      <c r="BG232" s="202">
        <f t="shared" si="6"/>
        <v>0</v>
      </c>
      <c r="BH232" s="202">
        <f t="shared" si="7"/>
        <v>0</v>
      </c>
      <c r="BI232" s="202">
        <f t="shared" si="8"/>
        <v>0</v>
      </c>
      <c r="BJ232" s="23" t="s">
        <v>24</v>
      </c>
      <c r="BK232" s="202">
        <f t="shared" si="9"/>
        <v>0</v>
      </c>
      <c r="BL232" s="23" t="s">
        <v>175</v>
      </c>
      <c r="BM232" s="23" t="s">
        <v>798</v>
      </c>
    </row>
    <row r="233" spans="2:65" s="1" customFormat="1" ht="16.5" customHeight="1">
      <c r="B233" s="40"/>
      <c r="C233" s="238" t="s">
        <v>378</v>
      </c>
      <c r="D233" s="238" t="s">
        <v>270</v>
      </c>
      <c r="E233" s="239" t="s">
        <v>407</v>
      </c>
      <c r="F233" s="240" t="s">
        <v>408</v>
      </c>
      <c r="G233" s="241" t="s">
        <v>396</v>
      </c>
      <c r="H233" s="242">
        <v>2</v>
      </c>
      <c r="I233" s="243"/>
      <c r="J233" s="244">
        <f t="shared" si="0"/>
        <v>0</v>
      </c>
      <c r="K233" s="240" t="s">
        <v>174</v>
      </c>
      <c r="L233" s="245"/>
      <c r="M233" s="246" t="s">
        <v>22</v>
      </c>
      <c r="N233" s="247" t="s">
        <v>48</v>
      </c>
      <c r="O233" s="41"/>
      <c r="P233" s="200">
        <f t="shared" si="1"/>
        <v>0</v>
      </c>
      <c r="Q233" s="200">
        <v>0.057</v>
      </c>
      <c r="R233" s="200">
        <f t="shared" si="2"/>
        <v>0.114</v>
      </c>
      <c r="S233" s="200">
        <v>0</v>
      </c>
      <c r="T233" s="201">
        <f t="shared" si="3"/>
        <v>0</v>
      </c>
      <c r="AR233" s="23" t="s">
        <v>214</v>
      </c>
      <c r="AT233" s="23" t="s">
        <v>270</v>
      </c>
      <c r="AU233" s="23" t="s">
        <v>86</v>
      </c>
      <c r="AY233" s="23" t="s">
        <v>168</v>
      </c>
      <c r="BE233" s="202">
        <f t="shared" si="4"/>
        <v>0</v>
      </c>
      <c r="BF233" s="202">
        <f t="shared" si="5"/>
        <v>0</v>
      </c>
      <c r="BG233" s="202">
        <f t="shared" si="6"/>
        <v>0</v>
      </c>
      <c r="BH233" s="202">
        <f t="shared" si="7"/>
        <v>0</v>
      </c>
      <c r="BI233" s="202">
        <f t="shared" si="8"/>
        <v>0</v>
      </c>
      <c r="BJ233" s="23" t="s">
        <v>24</v>
      </c>
      <c r="BK233" s="202">
        <f t="shared" si="9"/>
        <v>0</v>
      </c>
      <c r="BL233" s="23" t="s">
        <v>175</v>
      </c>
      <c r="BM233" s="23" t="s">
        <v>799</v>
      </c>
    </row>
    <row r="234" spans="2:65" s="1" customFormat="1" ht="16.5" customHeight="1">
      <c r="B234" s="40"/>
      <c r="C234" s="238" t="s">
        <v>380</v>
      </c>
      <c r="D234" s="238" t="s">
        <v>270</v>
      </c>
      <c r="E234" s="239" t="s">
        <v>411</v>
      </c>
      <c r="F234" s="240" t="s">
        <v>412</v>
      </c>
      <c r="G234" s="241" t="s">
        <v>396</v>
      </c>
      <c r="H234" s="242">
        <v>2</v>
      </c>
      <c r="I234" s="243"/>
      <c r="J234" s="244">
        <f t="shared" si="0"/>
        <v>0</v>
      </c>
      <c r="K234" s="240" t="s">
        <v>174</v>
      </c>
      <c r="L234" s="245"/>
      <c r="M234" s="246" t="s">
        <v>22</v>
      </c>
      <c r="N234" s="247" t="s">
        <v>48</v>
      </c>
      <c r="O234" s="41"/>
      <c r="P234" s="200">
        <f t="shared" si="1"/>
        <v>0</v>
      </c>
      <c r="Q234" s="200">
        <v>0.027</v>
      </c>
      <c r="R234" s="200">
        <f t="shared" si="2"/>
        <v>0.054</v>
      </c>
      <c r="S234" s="200">
        <v>0</v>
      </c>
      <c r="T234" s="201">
        <f t="shared" si="3"/>
        <v>0</v>
      </c>
      <c r="AR234" s="23" t="s">
        <v>214</v>
      </c>
      <c r="AT234" s="23" t="s">
        <v>270</v>
      </c>
      <c r="AU234" s="23" t="s">
        <v>86</v>
      </c>
      <c r="AY234" s="23" t="s">
        <v>168</v>
      </c>
      <c r="BE234" s="202">
        <f t="shared" si="4"/>
        <v>0</v>
      </c>
      <c r="BF234" s="202">
        <f t="shared" si="5"/>
        <v>0</v>
      </c>
      <c r="BG234" s="202">
        <f t="shared" si="6"/>
        <v>0</v>
      </c>
      <c r="BH234" s="202">
        <f t="shared" si="7"/>
        <v>0</v>
      </c>
      <c r="BI234" s="202">
        <f t="shared" si="8"/>
        <v>0</v>
      </c>
      <c r="BJ234" s="23" t="s">
        <v>24</v>
      </c>
      <c r="BK234" s="202">
        <f t="shared" si="9"/>
        <v>0</v>
      </c>
      <c r="BL234" s="23" t="s">
        <v>175</v>
      </c>
      <c r="BM234" s="23" t="s">
        <v>800</v>
      </c>
    </row>
    <row r="235" spans="2:65" s="1" customFormat="1" ht="16.5" customHeight="1">
      <c r="B235" s="40"/>
      <c r="C235" s="238" t="s">
        <v>385</v>
      </c>
      <c r="D235" s="238" t="s">
        <v>270</v>
      </c>
      <c r="E235" s="239" t="s">
        <v>415</v>
      </c>
      <c r="F235" s="240" t="s">
        <v>416</v>
      </c>
      <c r="G235" s="241" t="s">
        <v>396</v>
      </c>
      <c r="H235" s="242">
        <v>2</v>
      </c>
      <c r="I235" s="243"/>
      <c r="J235" s="244">
        <f t="shared" si="0"/>
        <v>0</v>
      </c>
      <c r="K235" s="240" t="s">
        <v>174</v>
      </c>
      <c r="L235" s="245"/>
      <c r="M235" s="246" t="s">
        <v>22</v>
      </c>
      <c r="N235" s="247" t="s">
        <v>48</v>
      </c>
      <c r="O235" s="41"/>
      <c r="P235" s="200">
        <f t="shared" si="1"/>
        <v>0</v>
      </c>
      <c r="Q235" s="200">
        <v>0.061</v>
      </c>
      <c r="R235" s="200">
        <f t="shared" si="2"/>
        <v>0.122</v>
      </c>
      <c r="S235" s="200">
        <v>0</v>
      </c>
      <c r="T235" s="201">
        <f t="shared" si="3"/>
        <v>0</v>
      </c>
      <c r="AR235" s="23" t="s">
        <v>214</v>
      </c>
      <c r="AT235" s="23" t="s">
        <v>270</v>
      </c>
      <c r="AU235" s="23" t="s">
        <v>86</v>
      </c>
      <c r="AY235" s="23" t="s">
        <v>168</v>
      </c>
      <c r="BE235" s="202">
        <f t="shared" si="4"/>
        <v>0</v>
      </c>
      <c r="BF235" s="202">
        <f t="shared" si="5"/>
        <v>0</v>
      </c>
      <c r="BG235" s="202">
        <f t="shared" si="6"/>
        <v>0</v>
      </c>
      <c r="BH235" s="202">
        <f t="shared" si="7"/>
        <v>0</v>
      </c>
      <c r="BI235" s="202">
        <f t="shared" si="8"/>
        <v>0</v>
      </c>
      <c r="BJ235" s="23" t="s">
        <v>24</v>
      </c>
      <c r="BK235" s="202">
        <f t="shared" si="9"/>
        <v>0</v>
      </c>
      <c r="BL235" s="23" t="s">
        <v>175</v>
      </c>
      <c r="BM235" s="23" t="s">
        <v>801</v>
      </c>
    </row>
    <row r="236" spans="2:65" s="1" customFormat="1" ht="25.5" customHeight="1">
      <c r="B236" s="40"/>
      <c r="C236" s="191" t="s">
        <v>388</v>
      </c>
      <c r="D236" s="191" t="s">
        <v>170</v>
      </c>
      <c r="E236" s="192" t="s">
        <v>419</v>
      </c>
      <c r="F236" s="193" t="s">
        <v>420</v>
      </c>
      <c r="G236" s="194" t="s">
        <v>396</v>
      </c>
      <c r="H236" s="195">
        <v>2</v>
      </c>
      <c r="I236" s="196"/>
      <c r="J236" s="197">
        <f t="shared" si="0"/>
        <v>0</v>
      </c>
      <c r="K236" s="193" t="s">
        <v>174</v>
      </c>
      <c r="L236" s="60"/>
      <c r="M236" s="198" t="s">
        <v>22</v>
      </c>
      <c r="N236" s="199" t="s">
        <v>48</v>
      </c>
      <c r="O236" s="41"/>
      <c r="P236" s="200">
        <f t="shared" si="1"/>
        <v>0</v>
      </c>
      <c r="Q236" s="200">
        <v>0.00936</v>
      </c>
      <c r="R236" s="200">
        <f t="shared" si="2"/>
        <v>0.01872</v>
      </c>
      <c r="S236" s="200">
        <v>0</v>
      </c>
      <c r="T236" s="201">
        <f t="shared" si="3"/>
        <v>0</v>
      </c>
      <c r="AR236" s="23" t="s">
        <v>175</v>
      </c>
      <c r="AT236" s="23" t="s">
        <v>170</v>
      </c>
      <c r="AU236" s="23" t="s">
        <v>86</v>
      </c>
      <c r="AY236" s="23" t="s">
        <v>168</v>
      </c>
      <c r="BE236" s="202">
        <f t="shared" si="4"/>
        <v>0</v>
      </c>
      <c r="BF236" s="202">
        <f t="shared" si="5"/>
        <v>0</v>
      </c>
      <c r="BG236" s="202">
        <f t="shared" si="6"/>
        <v>0</v>
      </c>
      <c r="BH236" s="202">
        <f t="shared" si="7"/>
        <v>0</v>
      </c>
      <c r="BI236" s="202">
        <f t="shared" si="8"/>
        <v>0</v>
      </c>
      <c r="BJ236" s="23" t="s">
        <v>24</v>
      </c>
      <c r="BK236" s="202">
        <f t="shared" si="9"/>
        <v>0</v>
      </c>
      <c r="BL236" s="23" t="s">
        <v>175</v>
      </c>
      <c r="BM236" s="23" t="s">
        <v>802</v>
      </c>
    </row>
    <row r="237" spans="2:65" s="1" customFormat="1" ht="16.5" customHeight="1">
      <c r="B237" s="40"/>
      <c r="C237" s="238" t="s">
        <v>393</v>
      </c>
      <c r="D237" s="238" t="s">
        <v>270</v>
      </c>
      <c r="E237" s="239" t="s">
        <v>422</v>
      </c>
      <c r="F237" s="240" t="s">
        <v>423</v>
      </c>
      <c r="G237" s="241" t="s">
        <v>396</v>
      </c>
      <c r="H237" s="242">
        <v>2</v>
      </c>
      <c r="I237" s="243"/>
      <c r="J237" s="244">
        <f t="shared" si="0"/>
        <v>0</v>
      </c>
      <c r="K237" s="240" t="s">
        <v>174</v>
      </c>
      <c r="L237" s="245"/>
      <c r="M237" s="246" t="s">
        <v>22</v>
      </c>
      <c r="N237" s="247" t="s">
        <v>48</v>
      </c>
      <c r="O237" s="41"/>
      <c r="P237" s="200">
        <f t="shared" si="1"/>
        <v>0</v>
      </c>
      <c r="Q237" s="200">
        <v>0.043</v>
      </c>
      <c r="R237" s="200">
        <f t="shared" si="2"/>
        <v>0.086</v>
      </c>
      <c r="S237" s="200">
        <v>0</v>
      </c>
      <c r="T237" s="201">
        <f t="shared" si="3"/>
        <v>0</v>
      </c>
      <c r="AR237" s="23" t="s">
        <v>214</v>
      </c>
      <c r="AT237" s="23" t="s">
        <v>270</v>
      </c>
      <c r="AU237" s="23" t="s">
        <v>86</v>
      </c>
      <c r="AY237" s="23" t="s">
        <v>168</v>
      </c>
      <c r="BE237" s="202">
        <f t="shared" si="4"/>
        <v>0</v>
      </c>
      <c r="BF237" s="202">
        <f t="shared" si="5"/>
        <v>0</v>
      </c>
      <c r="BG237" s="202">
        <f t="shared" si="6"/>
        <v>0</v>
      </c>
      <c r="BH237" s="202">
        <f t="shared" si="7"/>
        <v>0</v>
      </c>
      <c r="BI237" s="202">
        <f t="shared" si="8"/>
        <v>0</v>
      </c>
      <c r="BJ237" s="23" t="s">
        <v>24</v>
      </c>
      <c r="BK237" s="202">
        <f t="shared" si="9"/>
        <v>0</v>
      </c>
      <c r="BL237" s="23" t="s">
        <v>175</v>
      </c>
      <c r="BM237" s="23" t="s">
        <v>803</v>
      </c>
    </row>
    <row r="238" spans="2:65" s="1" customFormat="1" ht="16.5" customHeight="1">
      <c r="B238" s="40"/>
      <c r="C238" s="238" t="s">
        <v>398</v>
      </c>
      <c r="D238" s="238" t="s">
        <v>270</v>
      </c>
      <c r="E238" s="239" t="s">
        <v>426</v>
      </c>
      <c r="F238" s="240" t="s">
        <v>427</v>
      </c>
      <c r="G238" s="241" t="s">
        <v>396</v>
      </c>
      <c r="H238" s="242">
        <v>2</v>
      </c>
      <c r="I238" s="243"/>
      <c r="J238" s="244">
        <f t="shared" si="0"/>
        <v>0</v>
      </c>
      <c r="K238" s="240" t="s">
        <v>174</v>
      </c>
      <c r="L238" s="245"/>
      <c r="M238" s="246" t="s">
        <v>22</v>
      </c>
      <c r="N238" s="247" t="s">
        <v>48</v>
      </c>
      <c r="O238" s="41"/>
      <c r="P238" s="200">
        <f t="shared" si="1"/>
        <v>0</v>
      </c>
      <c r="Q238" s="200">
        <v>0.006</v>
      </c>
      <c r="R238" s="200">
        <f t="shared" si="2"/>
        <v>0.012</v>
      </c>
      <c r="S238" s="200">
        <v>0</v>
      </c>
      <c r="T238" s="201">
        <f t="shared" si="3"/>
        <v>0</v>
      </c>
      <c r="AR238" s="23" t="s">
        <v>214</v>
      </c>
      <c r="AT238" s="23" t="s">
        <v>270</v>
      </c>
      <c r="AU238" s="23" t="s">
        <v>86</v>
      </c>
      <c r="AY238" s="23" t="s">
        <v>168</v>
      </c>
      <c r="BE238" s="202">
        <f t="shared" si="4"/>
        <v>0</v>
      </c>
      <c r="BF238" s="202">
        <f t="shared" si="5"/>
        <v>0</v>
      </c>
      <c r="BG238" s="202">
        <f t="shared" si="6"/>
        <v>0</v>
      </c>
      <c r="BH238" s="202">
        <f t="shared" si="7"/>
        <v>0</v>
      </c>
      <c r="BI238" s="202">
        <f t="shared" si="8"/>
        <v>0</v>
      </c>
      <c r="BJ238" s="23" t="s">
        <v>24</v>
      </c>
      <c r="BK238" s="202">
        <f t="shared" si="9"/>
        <v>0</v>
      </c>
      <c r="BL238" s="23" t="s">
        <v>175</v>
      </c>
      <c r="BM238" s="23" t="s">
        <v>804</v>
      </c>
    </row>
    <row r="239" spans="2:63" s="10" customFormat="1" ht="29.85" customHeight="1">
      <c r="B239" s="175"/>
      <c r="C239" s="176"/>
      <c r="D239" s="177" t="s">
        <v>76</v>
      </c>
      <c r="E239" s="189" t="s">
        <v>220</v>
      </c>
      <c r="F239" s="189" t="s">
        <v>429</v>
      </c>
      <c r="G239" s="176"/>
      <c r="H239" s="176"/>
      <c r="I239" s="179"/>
      <c r="J239" s="190">
        <f>BK239</f>
        <v>0</v>
      </c>
      <c r="K239" s="176"/>
      <c r="L239" s="181"/>
      <c r="M239" s="182"/>
      <c r="N239" s="183"/>
      <c r="O239" s="183"/>
      <c r="P239" s="184">
        <f>SUM(P240:P290)</f>
        <v>0</v>
      </c>
      <c r="Q239" s="183"/>
      <c r="R239" s="184">
        <f>SUM(R240:R290)</f>
        <v>42.999512499999994</v>
      </c>
      <c r="S239" s="183"/>
      <c r="T239" s="185">
        <f>SUM(T240:T290)</f>
        <v>0</v>
      </c>
      <c r="AR239" s="186" t="s">
        <v>24</v>
      </c>
      <c r="AT239" s="187" t="s">
        <v>76</v>
      </c>
      <c r="AU239" s="187" t="s">
        <v>24</v>
      </c>
      <c r="AY239" s="186" t="s">
        <v>168</v>
      </c>
      <c r="BK239" s="188">
        <f>SUM(BK240:BK290)</f>
        <v>0</v>
      </c>
    </row>
    <row r="240" spans="2:65" s="1" customFormat="1" ht="25.5" customHeight="1">
      <c r="B240" s="40"/>
      <c r="C240" s="191" t="s">
        <v>402</v>
      </c>
      <c r="D240" s="191" t="s">
        <v>170</v>
      </c>
      <c r="E240" s="192" t="s">
        <v>475</v>
      </c>
      <c r="F240" s="193" t="s">
        <v>476</v>
      </c>
      <c r="G240" s="194" t="s">
        <v>294</v>
      </c>
      <c r="H240" s="195">
        <v>361.2</v>
      </c>
      <c r="I240" s="196"/>
      <c r="J240" s="197">
        <f>ROUND(I240*H240,2)</f>
        <v>0</v>
      </c>
      <c r="K240" s="193" t="s">
        <v>174</v>
      </c>
      <c r="L240" s="60"/>
      <c r="M240" s="198" t="s">
        <v>22</v>
      </c>
      <c r="N240" s="199" t="s">
        <v>48</v>
      </c>
      <c r="O240" s="41"/>
      <c r="P240" s="200">
        <f>O240*H240</f>
        <v>0</v>
      </c>
      <c r="Q240" s="200">
        <v>0.00011</v>
      </c>
      <c r="R240" s="200">
        <f>Q240*H240</f>
        <v>0.039732</v>
      </c>
      <c r="S240" s="200">
        <v>0</v>
      </c>
      <c r="T240" s="201">
        <f>S240*H240</f>
        <v>0</v>
      </c>
      <c r="AR240" s="23" t="s">
        <v>175</v>
      </c>
      <c r="AT240" s="23" t="s">
        <v>170</v>
      </c>
      <c r="AU240" s="23" t="s">
        <v>86</v>
      </c>
      <c r="AY240" s="23" t="s">
        <v>168</v>
      </c>
      <c r="BE240" s="202">
        <f>IF(N240="základní",J240,0)</f>
        <v>0</v>
      </c>
      <c r="BF240" s="202">
        <f>IF(N240="snížená",J240,0)</f>
        <v>0</v>
      </c>
      <c r="BG240" s="202">
        <f>IF(N240="zákl. přenesená",J240,0)</f>
        <v>0</v>
      </c>
      <c r="BH240" s="202">
        <f>IF(N240="sníž. přenesená",J240,0)</f>
        <v>0</v>
      </c>
      <c r="BI240" s="202">
        <f>IF(N240="nulová",J240,0)</f>
        <v>0</v>
      </c>
      <c r="BJ240" s="23" t="s">
        <v>24</v>
      </c>
      <c r="BK240" s="202">
        <f>ROUND(I240*H240,2)</f>
        <v>0</v>
      </c>
      <c r="BL240" s="23" t="s">
        <v>175</v>
      </c>
      <c r="BM240" s="23" t="s">
        <v>805</v>
      </c>
    </row>
    <row r="241" spans="2:47" s="1" customFormat="1" ht="94.5">
      <c r="B241" s="40"/>
      <c r="C241" s="62"/>
      <c r="D241" s="203" t="s">
        <v>177</v>
      </c>
      <c r="E241" s="62"/>
      <c r="F241" s="204" t="s">
        <v>478</v>
      </c>
      <c r="G241" s="62"/>
      <c r="H241" s="62"/>
      <c r="I241" s="162"/>
      <c r="J241" s="62"/>
      <c r="K241" s="62"/>
      <c r="L241" s="60"/>
      <c r="M241" s="205"/>
      <c r="N241" s="41"/>
      <c r="O241" s="41"/>
      <c r="P241" s="41"/>
      <c r="Q241" s="41"/>
      <c r="R241" s="41"/>
      <c r="S241" s="41"/>
      <c r="T241" s="77"/>
      <c r="AT241" s="23" t="s">
        <v>177</v>
      </c>
      <c r="AU241" s="23" t="s">
        <v>86</v>
      </c>
    </row>
    <row r="242" spans="2:51" s="11" customFormat="1" ht="13.5">
      <c r="B242" s="206"/>
      <c r="C242" s="207"/>
      <c r="D242" s="203" t="s">
        <v>179</v>
      </c>
      <c r="E242" s="208" t="s">
        <v>22</v>
      </c>
      <c r="F242" s="209" t="s">
        <v>806</v>
      </c>
      <c r="G242" s="207"/>
      <c r="H242" s="210">
        <v>202</v>
      </c>
      <c r="I242" s="211"/>
      <c r="J242" s="207"/>
      <c r="K242" s="207"/>
      <c r="L242" s="212"/>
      <c r="M242" s="213"/>
      <c r="N242" s="214"/>
      <c r="O242" s="214"/>
      <c r="P242" s="214"/>
      <c r="Q242" s="214"/>
      <c r="R242" s="214"/>
      <c r="S242" s="214"/>
      <c r="T242" s="215"/>
      <c r="AT242" s="216" t="s">
        <v>179</v>
      </c>
      <c r="AU242" s="216" t="s">
        <v>86</v>
      </c>
      <c r="AV242" s="11" t="s">
        <v>86</v>
      </c>
      <c r="AW242" s="11" t="s">
        <v>41</v>
      </c>
      <c r="AX242" s="11" t="s">
        <v>77</v>
      </c>
      <c r="AY242" s="216" t="s">
        <v>168</v>
      </c>
    </row>
    <row r="243" spans="2:51" s="12" customFormat="1" ht="13.5">
      <c r="B243" s="217"/>
      <c r="C243" s="218"/>
      <c r="D243" s="203" t="s">
        <v>179</v>
      </c>
      <c r="E243" s="219" t="s">
        <v>22</v>
      </c>
      <c r="F243" s="220" t="s">
        <v>807</v>
      </c>
      <c r="G243" s="218"/>
      <c r="H243" s="219" t="s">
        <v>22</v>
      </c>
      <c r="I243" s="221"/>
      <c r="J243" s="218"/>
      <c r="K243" s="218"/>
      <c r="L243" s="222"/>
      <c r="M243" s="223"/>
      <c r="N243" s="224"/>
      <c r="O243" s="224"/>
      <c r="P243" s="224"/>
      <c r="Q243" s="224"/>
      <c r="R243" s="224"/>
      <c r="S243" s="224"/>
      <c r="T243" s="225"/>
      <c r="AT243" s="226" t="s">
        <v>179</v>
      </c>
      <c r="AU243" s="226" t="s">
        <v>86</v>
      </c>
      <c r="AV243" s="12" t="s">
        <v>24</v>
      </c>
      <c r="AW243" s="12" t="s">
        <v>41</v>
      </c>
      <c r="AX243" s="12" t="s">
        <v>77</v>
      </c>
      <c r="AY243" s="226" t="s">
        <v>168</v>
      </c>
    </row>
    <row r="244" spans="2:51" s="11" customFormat="1" ht="13.5">
      <c r="B244" s="206"/>
      <c r="C244" s="207"/>
      <c r="D244" s="203" t="s">
        <v>179</v>
      </c>
      <c r="E244" s="208" t="s">
        <v>22</v>
      </c>
      <c r="F244" s="209" t="s">
        <v>808</v>
      </c>
      <c r="G244" s="207"/>
      <c r="H244" s="210">
        <v>108.8</v>
      </c>
      <c r="I244" s="211"/>
      <c r="J244" s="207"/>
      <c r="K244" s="207"/>
      <c r="L244" s="212"/>
      <c r="M244" s="213"/>
      <c r="N244" s="214"/>
      <c r="O244" s="214"/>
      <c r="P244" s="214"/>
      <c r="Q244" s="214"/>
      <c r="R244" s="214"/>
      <c r="S244" s="214"/>
      <c r="T244" s="215"/>
      <c r="AT244" s="216" t="s">
        <v>179</v>
      </c>
      <c r="AU244" s="216" t="s">
        <v>86</v>
      </c>
      <c r="AV244" s="11" t="s">
        <v>86</v>
      </c>
      <c r="AW244" s="11" t="s">
        <v>41</v>
      </c>
      <c r="AX244" s="11" t="s">
        <v>77</v>
      </c>
      <c r="AY244" s="216" t="s">
        <v>168</v>
      </c>
    </row>
    <row r="245" spans="2:51" s="12" customFormat="1" ht="13.5">
      <c r="B245" s="217"/>
      <c r="C245" s="218"/>
      <c r="D245" s="203" t="s">
        <v>179</v>
      </c>
      <c r="E245" s="219" t="s">
        <v>22</v>
      </c>
      <c r="F245" s="220" t="s">
        <v>809</v>
      </c>
      <c r="G245" s="218"/>
      <c r="H245" s="219" t="s">
        <v>22</v>
      </c>
      <c r="I245" s="221"/>
      <c r="J245" s="218"/>
      <c r="K245" s="218"/>
      <c r="L245" s="222"/>
      <c r="M245" s="223"/>
      <c r="N245" s="224"/>
      <c r="O245" s="224"/>
      <c r="P245" s="224"/>
      <c r="Q245" s="224"/>
      <c r="R245" s="224"/>
      <c r="S245" s="224"/>
      <c r="T245" s="225"/>
      <c r="AT245" s="226" t="s">
        <v>179</v>
      </c>
      <c r="AU245" s="226" t="s">
        <v>86</v>
      </c>
      <c r="AV245" s="12" t="s">
        <v>24</v>
      </c>
      <c r="AW245" s="12" t="s">
        <v>41</v>
      </c>
      <c r="AX245" s="12" t="s">
        <v>77</v>
      </c>
      <c r="AY245" s="226" t="s">
        <v>168</v>
      </c>
    </row>
    <row r="246" spans="2:51" s="11" customFormat="1" ht="13.5">
      <c r="B246" s="206"/>
      <c r="C246" s="207"/>
      <c r="D246" s="203" t="s">
        <v>179</v>
      </c>
      <c r="E246" s="208" t="s">
        <v>22</v>
      </c>
      <c r="F246" s="209" t="s">
        <v>810</v>
      </c>
      <c r="G246" s="207"/>
      <c r="H246" s="210">
        <v>50.4</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51" s="12" customFormat="1" ht="13.5">
      <c r="B247" s="217"/>
      <c r="C247" s="218"/>
      <c r="D247" s="203" t="s">
        <v>179</v>
      </c>
      <c r="E247" s="219" t="s">
        <v>22</v>
      </c>
      <c r="F247" s="220" t="s">
        <v>811</v>
      </c>
      <c r="G247" s="218"/>
      <c r="H247" s="219" t="s">
        <v>22</v>
      </c>
      <c r="I247" s="221"/>
      <c r="J247" s="218"/>
      <c r="K247" s="218"/>
      <c r="L247" s="222"/>
      <c r="M247" s="223"/>
      <c r="N247" s="224"/>
      <c r="O247" s="224"/>
      <c r="P247" s="224"/>
      <c r="Q247" s="224"/>
      <c r="R247" s="224"/>
      <c r="S247" s="224"/>
      <c r="T247" s="225"/>
      <c r="AT247" s="226" t="s">
        <v>179</v>
      </c>
      <c r="AU247" s="226" t="s">
        <v>86</v>
      </c>
      <c r="AV247" s="12" t="s">
        <v>24</v>
      </c>
      <c r="AW247" s="12" t="s">
        <v>41</v>
      </c>
      <c r="AX247" s="12" t="s">
        <v>77</v>
      </c>
      <c r="AY247" s="226" t="s">
        <v>168</v>
      </c>
    </row>
    <row r="248" spans="2:51" s="13" customFormat="1" ht="13.5">
      <c r="B248" s="227"/>
      <c r="C248" s="228"/>
      <c r="D248" s="203" t="s">
        <v>179</v>
      </c>
      <c r="E248" s="229" t="s">
        <v>22</v>
      </c>
      <c r="F248" s="230" t="s">
        <v>182</v>
      </c>
      <c r="G248" s="228"/>
      <c r="H248" s="231">
        <v>361.2</v>
      </c>
      <c r="I248" s="232"/>
      <c r="J248" s="228"/>
      <c r="K248" s="228"/>
      <c r="L248" s="233"/>
      <c r="M248" s="234"/>
      <c r="N248" s="235"/>
      <c r="O248" s="235"/>
      <c r="P248" s="235"/>
      <c r="Q248" s="235"/>
      <c r="R248" s="235"/>
      <c r="S248" s="235"/>
      <c r="T248" s="236"/>
      <c r="AT248" s="237" t="s">
        <v>179</v>
      </c>
      <c r="AU248" s="237" t="s">
        <v>86</v>
      </c>
      <c r="AV248" s="13" t="s">
        <v>175</v>
      </c>
      <c r="AW248" s="13" t="s">
        <v>41</v>
      </c>
      <c r="AX248" s="13" t="s">
        <v>24</v>
      </c>
      <c r="AY248" s="237" t="s">
        <v>168</v>
      </c>
    </row>
    <row r="249" spans="2:65" s="1" customFormat="1" ht="25.5" customHeight="1">
      <c r="B249" s="40"/>
      <c r="C249" s="191" t="s">
        <v>406</v>
      </c>
      <c r="D249" s="191" t="s">
        <v>170</v>
      </c>
      <c r="E249" s="192" t="s">
        <v>481</v>
      </c>
      <c r="F249" s="193" t="s">
        <v>482</v>
      </c>
      <c r="G249" s="194" t="s">
        <v>294</v>
      </c>
      <c r="H249" s="195">
        <v>1360.25</v>
      </c>
      <c r="I249" s="196"/>
      <c r="J249" s="197">
        <f>ROUND(I249*H249,2)</f>
        <v>0</v>
      </c>
      <c r="K249" s="193" t="s">
        <v>174</v>
      </c>
      <c r="L249" s="60"/>
      <c r="M249" s="198" t="s">
        <v>22</v>
      </c>
      <c r="N249" s="199" t="s">
        <v>48</v>
      </c>
      <c r="O249" s="41"/>
      <c r="P249" s="200">
        <f>O249*H249</f>
        <v>0</v>
      </c>
      <c r="Q249" s="200">
        <v>0.00021</v>
      </c>
      <c r="R249" s="200">
        <f>Q249*H249</f>
        <v>0.28565250000000003</v>
      </c>
      <c r="S249" s="200">
        <v>0</v>
      </c>
      <c r="T249" s="201">
        <f>S249*H249</f>
        <v>0</v>
      </c>
      <c r="AR249" s="23" t="s">
        <v>175</v>
      </c>
      <c r="AT249" s="23" t="s">
        <v>170</v>
      </c>
      <c r="AU249" s="23" t="s">
        <v>86</v>
      </c>
      <c r="AY249" s="23" t="s">
        <v>168</v>
      </c>
      <c r="BE249" s="202">
        <f>IF(N249="základní",J249,0)</f>
        <v>0</v>
      </c>
      <c r="BF249" s="202">
        <f>IF(N249="snížená",J249,0)</f>
        <v>0</v>
      </c>
      <c r="BG249" s="202">
        <f>IF(N249="zákl. přenesená",J249,0)</f>
        <v>0</v>
      </c>
      <c r="BH249" s="202">
        <f>IF(N249="sníž. přenesená",J249,0)</f>
        <v>0</v>
      </c>
      <c r="BI249" s="202">
        <f>IF(N249="nulová",J249,0)</f>
        <v>0</v>
      </c>
      <c r="BJ249" s="23" t="s">
        <v>24</v>
      </c>
      <c r="BK249" s="202">
        <f>ROUND(I249*H249,2)</f>
        <v>0</v>
      </c>
      <c r="BL249" s="23" t="s">
        <v>175</v>
      </c>
      <c r="BM249" s="23" t="s">
        <v>812</v>
      </c>
    </row>
    <row r="250" spans="2:47" s="1" customFormat="1" ht="94.5">
      <c r="B250" s="40"/>
      <c r="C250" s="62"/>
      <c r="D250" s="203" t="s">
        <v>177</v>
      </c>
      <c r="E250" s="62"/>
      <c r="F250" s="204" t="s">
        <v>478</v>
      </c>
      <c r="G250" s="62"/>
      <c r="H250" s="62"/>
      <c r="I250" s="162"/>
      <c r="J250" s="62"/>
      <c r="K250" s="62"/>
      <c r="L250" s="60"/>
      <c r="M250" s="205"/>
      <c r="N250" s="41"/>
      <c r="O250" s="41"/>
      <c r="P250" s="41"/>
      <c r="Q250" s="41"/>
      <c r="R250" s="41"/>
      <c r="S250" s="41"/>
      <c r="T250" s="77"/>
      <c r="AT250" s="23" t="s">
        <v>177</v>
      </c>
      <c r="AU250" s="23" t="s">
        <v>86</v>
      </c>
    </row>
    <row r="251" spans="2:51" s="11" customFormat="1" ht="13.5">
      <c r="B251" s="206"/>
      <c r="C251" s="207"/>
      <c r="D251" s="203" t="s">
        <v>179</v>
      </c>
      <c r="E251" s="208" t="s">
        <v>22</v>
      </c>
      <c r="F251" s="209" t="s">
        <v>813</v>
      </c>
      <c r="G251" s="207"/>
      <c r="H251" s="210">
        <v>24</v>
      </c>
      <c r="I251" s="211"/>
      <c r="J251" s="207"/>
      <c r="K251" s="207"/>
      <c r="L251" s="212"/>
      <c r="M251" s="213"/>
      <c r="N251" s="214"/>
      <c r="O251" s="214"/>
      <c r="P251" s="214"/>
      <c r="Q251" s="214"/>
      <c r="R251" s="214"/>
      <c r="S251" s="214"/>
      <c r="T251" s="215"/>
      <c r="AT251" s="216" t="s">
        <v>179</v>
      </c>
      <c r="AU251" s="216" t="s">
        <v>86</v>
      </c>
      <c r="AV251" s="11" t="s">
        <v>86</v>
      </c>
      <c r="AW251" s="11" t="s">
        <v>41</v>
      </c>
      <c r="AX251" s="11" t="s">
        <v>77</v>
      </c>
      <c r="AY251" s="216" t="s">
        <v>168</v>
      </c>
    </row>
    <row r="252" spans="2:51" s="12" customFormat="1" ht="13.5">
      <c r="B252" s="217"/>
      <c r="C252" s="218"/>
      <c r="D252" s="203" t="s">
        <v>179</v>
      </c>
      <c r="E252" s="219" t="s">
        <v>22</v>
      </c>
      <c r="F252" s="220" t="s">
        <v>814</v>
      </c>
      <c r="G252" s="218"/>
      <c r="H252" s="219" t="s">
        <v>22</v>
      </c>
      <c r="I252" s="221"/>
      <c r="J252" s="218"/>
      <c r="K252" s="218"/>
      <c r="L252" s="222"/>
      <c r="M252" s="223"/>
      <c r="N252" s="224"/>
      <c r="O252" s="224"/>
      <c r="P252" s="224"/>
      <c r="Q252" s="224"/>
      <c r="R252" s="224"/>
      <c r="S252" s="224"/>
      <c r="T252" s="225"/>
      <c r="AT252" s="226" t="s">
        <v>179</v>
      </c>
      <c r="AU252" s="226" t="s">
        <v>86</v>
      </c>
      <c r="AV252" s="12" t="s">
        <v>24</v>
      </c>
      <c r="AW252" s="12" t="s">
        <v>41</v>
      </c>
      <c r="AX252" s="12" t="s">
        <v>77</v>
      </c>
      <c r="AY252" s="226" t="s">
        <v>168</v>
      </c>
    </row>
    <row r="253" spans="2:51" s="11" customFormat="1" ht="13.5">
      <c r="B253" s="206"/>
      <c r="C253" s="207"/>
      <c r="D253" s="203" t="s">
        <v>179</v>
      </c>
      <c r="E253" s="208" t="s">
        <v>22</v>
      </c>
      <c r="F253" s="209" t="s">
        <v>815</v>
      </c>
      <c r="G253" s="207"/>
      <c r="H253" s="210">
        <v>1312.5</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51" s="12" customFormat="1" ht="13.5">
      <c r="B254" s="217"/>
      <c r="C254" s="218"/>
      <c r="D254" s="203" t="s">
        <v>179</v>
      </c>
      <c r="E254" s="219" t="s">
        <v>22</v>
      </c>
      <c r="F254" s="220" t="s">
        <v>816</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51" s="11" customFormat="1" ht="13.5">
      <c r="B255" s="206"/>
      <c r="C255" s="207"/>
      <c r="D255" s="203" t="s">
        <v>179</v>
      </c>
      <c r="E255" s="208" t="s">
        <v>22</v>
      </c>
      <c r="F255" s="209" t="s">
        <v>817</v>
      </c>
      <c r="G255" s="207"/>
      <c r="H255" s="210">
        <v>23.75</v>
      </c>
      <c r="I255" s="211"/>
      <c r="J255" s="207"/>
      <c r="K255" s="207"/>
      <c r="L255" s="212"/>
      <c r="M255" s="213"/>
      <c r="N255" s="214"/>
      <c r="O255" s="214"/>
      <c r="P255" s="214"/>
      <c r="Q255" s="214"/>
      <c r="R255" s="214"/>
      <c r="S255" s="214"/>
      <c r="T255" s="215"/>
      <c r="AT255" s="216" t="s">
        <v>179</v>
      </c>
      <c r="AU255" s="216" t="s">
        <v>86</v>
      </c>
      <c r="AV255" s="11" t="s">
        <v>86</v>
      </c>
      <c r="AW255" s="11" t="s">
        <v>41</v>
      </c>
      <c r="AX255" s="11" t="s">
        <v>77</v>
      </c>
      <c r="AY255" s="216" t="s">
        <v>168</v>
      </c>
    </row>
    <row r="256" spans="2:51" s="12" customFormat="1" ht="13.5">
      <c r="B256" s="217"/>
      <c r="C256" s="218"/>
      <c r="D256" s="203" t="s">
        <v>179</v>
      </c>
      <c r="E256" s="219" t="s">
        <v>22</v>
      </c>
      <c r="F256" s="220" t="s">
        <v>816</v>
      </c>
      <c r="G256" s="218"/>
      <c r="H256" s="219" t="s">
        <v>22</v>
      </c>
      <c r="I256" s="221"/>
      <c r="J256" s="218"/>
      <c r="K256" s="218"/>
      <c r="L256" s="222"/>
      <c r="M256" s="223"/>
      <c r="N256" s="224"/>
      <c r="O256" s="224"/>
      <c r="P256" s="224"/>
      <c r="Q256" s="224"/>
      <c r="R256" s="224"/>
      <c r="S256" s="224"/>
      <c r="T256" s="225"/>
      <c r="AT256" s="226" t="s">
        <v>179</v>
      </c>
      <c r="AU256" s="226" t="s">
        <v>86</v>
      </c>
      <c r="AV256" s="12" t="s">
        <v>24</v>
      </c>
      <c r="AW256" s="12" t="s">
        <v>41</v>
      </c>
      <c r="AX256" s="12" t="s">
        <v>77</v>
      </c>
      <c r="AY256" s="226" t="s">
        <v>168</v>
      </c>
    </row>
    <row r="257" spans="2:51" s="13" customFormat="1" ht="13.5">
      <c r="B257" s="227"/>
      <c r="C257" s="228"/>
      <c r="D257" s="203" t="s">
        <v>179</v>
      </c>
      <c r="E257" s="229" t="s">
        <v>22</v>
      </c>
      <c r="F257" s="230" t="s">
        <v>182</v>
      </c>
      <c r="G257" s="228"/>
      <c r="H257" s="231">
        <v>1360.25</v>
      </c>
      <c r="I257" s="232"/>
      <c r="J257" s="228"/>
      <c r="K257" s="228"/>
      <c r="L257" s="233"/>
      <c r="M257" s="234"/>
      <c r="N257" s="235"/>
      <c r="O257" s="235"/>
      <c r="P257" s="235"/>
      <c r="Q257" s="235"/>
      <c r="R257" s="235"/>
      <c r="S257" s="235"/>
      <c r="T257" s="236"/>
      <c r="AT257" s="237" t="s">
        <v>179</v>
      </c>
      <c r="AU257" s="237" t="s">
        <v>86</v>
      </c>
      <c r="AV257" s="13" t="s">
        <v>175</v>
      </c>
      <c r="AW257" s="13" t="s">
        <v>41</v>
      </c>
      <c r="AX257" s="13" t="s">
        <v>24</v>
      </c>
      <c r="AY257" s="237" t="s">
        <v>168</v>
      </c>
    </row>
    <row r="258" spans="2:65" s="1" customFormat="1" ht="16.5" customHeight="1">
      <c r="B258" s="40"/>
      <c r="C258" s="191" t="s">
        <v>410</v>
      </c>
      <c r="D258" s="191" t="s">
        <v>170</v>
      </c>
      <c r="E258" s="192" t="s">
        <v>486</v>
      </c>
      <c r="F258" s="193" t="s">
        <v>487</v>
      </c>
      <c r="G258" s="194" t="s">
        <v>294</v>
      </c>
      <c r="H258" s="195">
        <v>1721.45</v>
      </c>
      <c r="I258" s="196"/>
      <c r="J258" s="197">
        <f>ROUND(I258*H258,2)</f>
        <v>0</v>
      </c>
      <c r="K258" s="193" t="s">
        <v>174</v>
      </c>
      <c r="L258" s="60"/>
      <c r="M258" s="198" t="s">
        <v>22</v>
      </c>
      <c r="N258" s="199" t="s">
        <v>48</v>
      </c>
      <c r="O258" s="41"/>
      <c r="P258" s="200">
        <f>O258*H258</f>
        <v>0</v>
      </c>
      <c r="Q258" s="200">
        <v>0</v>
      </c>
      <c r="R258" s="200">
        <f>Q258*H258</f>
        <v>0</v>
      </c>
      <c r="S258" s="200">
        <v>0</v>
      </c>
      <c r="T258" s="201">
        <f>S258*H258</f>
        <v>0</v>
      </c>
      <c r="AR258" s="23" t="s">
        <v>175</v>
      </c>
      <c r="AT258" s="23" t="s">
        <v>170</v>
      </c>
      <c r="AU258" s="23" t="s">
        <v>86</v>
      </c>
      <c r="AY258" s="23" t="s">
        <v>168</v>
      </c>
      <c r="BE258" s="202">
        <f>IF(N258="základní",J258,0)</f>
        <v>0</v>
      </c>
      <c r="BF258" s="202">
        <f>IF(N258="snížená",J258,0)</f>
        <v>0</v>
      </c>
      <c r="BG258" s="202">
        <f>IF(N258="zákl. přenesená",J258,0)</f>
        <v>0</v>
      </c>
      <c r="BH258" s="202">
        <f>IF(N258="sníž. přenesená",J258,0)</f>
        <v>0</v>
      </c>
      <c r="BI258" s="202">
        <f>IF(N258="nulová",J258,0)</f>
        <v>0</v>
      </c>
      <c r="BJ258" s="23" t="s">
        <v>24</v>
      </c>
      <c r="BK258" s="202">
        <f>ROUND(I258*H258,2)</f>
        <v>0</v>
      </c>
      <c r="BL258" s="23" t="s">
        <v>175</v>
      </c>
      <c r="BM258" s="23" t="s">
        <v>818</v>
      </c>
    </row>
    <row r="259" spans="2:47" s="1" customFormat="1" ht="40.5">
      <c r="B259" s="40"/>
      <c r="C259" s="62"/>
      <c r="D259" s="203" t="s">
        <v>177</v>
      </c>
      <c r="E259" s="62"/>
      <c r="F259" s="204" t="s">
        <v>489</v>
      </c>
      <c r="G259" s="62"/>
      <c r="H259" s="62"/>
      <c r="I259" s="162"/>
      <c r="J259" s="62"/>
      <c r="K259" s="62"/>
      <c r="L259" s="60"/>
      <c r="M259" s="205"/>
      <c r="N259" s="41"/>
      <c r="O259" s="41"/>
      <c r="P259" s="41"/>
      <c r="Q259" s="41"/>
      <c r="R259" s="41"/>
      <c r="S259" s="41"/>
      <c r="T259" s="77"/>
      <c r="AT259" s="23" t="s">
        <v>177</v>
      </c>
      <c r="AU259" s="23" t="s">
        <v>86</v>
      </c>
    </row>
    <row r="260" spans="2:51" s="11" customFormat="1" ht="13.5">
      <c r="B260" s="206"/>
      <c r="C260" s="207"/>
      <c r="D260" s="203" t="s">
        <v>179</v>
      </c>
      <c r="E260" s="208" t="s">
        <v>22</v>
      </c>
      <c r="F260" s="209" t="s">
        <v>819</v>
      </c>
      <c r="G260" s="207"/>
      <c r="H260" s="210">
        <v>1721.45</v>
      </c>
      <c r="I260" s="211"/>
      <c r="J260" s="207"/>
      <c r="K260" s="207"/>
      <c r="L260" s="212"/>
      <c r="M260" s="213"/>
      <c r="N260" s="214"/>
      <c r="O260" s="214"/>
      <c r="P260" s="214"/>
      <c r="Q260" s="214"/>
      <c r="R260" s="214"/>
      <c r="S260" s="214"/>
      <c r="T260" s="215"/>
      <c r="AT260" s="216" t="s">
        <v>179</v>
      </c>
      <c r="AU260" s="216" t="s">
        <v>86</v>
      </c>
      <c r="AV260" s="11" t="s">
        <v>86</v>
      </c>
      <c r="AW260" s="11" t="s">
        <v>41</v>
      </c>
      <c r="AX260" s="11" t="s">
        <v>77</v>
      </c>
      <c r="AY260" s="216" t="s">
        <v>168</v>
      </c>
    </row>
    <row r="261" spans="2:51" s="13" customFormat="1" ht="13.5">
      <c r="B261" s="227"/>
      <c r="C261" s="228"/>
      <c r="D261" s="203" t="s">
        <v>179</v>
      </c>
      <c r="E261" s="229" t="s">
        <v>22</v>
      </c>
      <c r="F261" s="230" t="s">
        <v>182</v>
      </c>
      <c r="G261" s="228"/>
      <c r="H261" s="231">
        <v>1721.45</v>
      </c>
      <c r="I261" s="232"/>
      <c r="J261" s="228"/>
      <c r="K261" s="228"/>
      <c r="L261" s="233"/>
      <c r="M261" s="234"/>
      <c r="N261" s="235"/>
      <c r="O261" s="235"/>
      <c r="P261" s="235"/>
      <c r="Q261" s="235"/>
      <c r="R261" s="235"/>
      <c r="S261" s="235"/>
      <c r="T261" s="236"/>
      <c r="AT261" s="237" t="s">
        <v>179</v>
      </c>
      <c r="AU261" s="237" t="s">
        <v>86</v>
      </c>
      <c r="AV261" s="13" t="s">
        <v>175</v>
      </c>
      <c r="AW261" s="13" t="s">
        <v>41</v>
      </c>
      <c r="AX261" s="13" t="s">
        <v>24</v>
      </c>
      <c r="AY261" s="237" t="s">
        <v>168</v>
      </c>
    </row>
    <row r="262" spans="2:65" s="1" customFormat="1" ht="16.5" customHeight="1">
      <c r="B262" s="40"/>
      <c r="C262" s="191" t="s">
        <v>414</v>
      </c>
      <c r="D262" s="191" t="s">
        <v>170</v>
      </c>
      <c r="E262" s="192" t="s">
        <v>492</v>
      </c>
      <c r="F262" s="193" t="s">
        <v>493</v>
      </c>
      <c r="G262" s="194" t="s">
        <v>294</v>
      </c>
      <c r="H262" s="195">
        <v>152.1</v>
      </c>
      <c r="I262" s="196"/>
      <c r="J262" s="197">
        <f>ROUND(I262*H262,2)</f>
        <v>0</v>
      </c>
      <c r="K262" s="193" t="s">
        <v>22</v>
      </c>
      <c r="L262" s="60"/>
      <c r="M262" s="198" t="s">
        <v>22</v>
      </c>
      <c r="N262" s="199" t="s">
        <v>48</v>
      </c>
      <c r="O262" s="41"/>
      <c r="P262" s="200">
        <f>O262*H262</f>
        <v>0</v>
      </c>
      <c r="Q262" s="200">
        <v>0.10988</v>
      </c>
      <c r="R262" s="200">
        <f>Q262*H262</f>
        <v>16.712748</v>
      </c>
      <c r="S262" s="200">
        <v>0</v>
      </c>
      <c r="T262" s="201">
        <f>S262*H262</f>
        <v>0</v>
      </c>
      <c r="AR262" s="23" t="s">
        <v>175</v>
      </c>
      <c r="AT262" s="23" t="s">
        <v>170</v>
      </c>
      <c r="AU262" s="23" t="s">
        <v>86</v>
      </c>
      <c r="AY262" s="23" t="s">
        <v>168</v>
      </c>
      <c r="BE262" s="202">
        <f>IF(N262="základní",J262,0)</f>
        <v>0</v>
      </c>
      <c r="BF262" s="202">
        <f>IF(N262="snížená",J262,0)</f>
        <v>0</v>
      </c>
      <c r="BG262" s="202">
        <f>IF(N262="zákl. přenesená",J262,0)</f>
        <v>0</v>
      </c>
      <c r="BH262" s="202">
        <f>IF(N262="sníž. přenesená",J262,0)</f>
        <v>0</v>
      </c>
      <c r="BI262" s="202">
        <f>IF(N262="nulová",J262,0)</f>
        <v>0</v>
      </c>
      <c r="BJ262" s="23" t="s">
        <v>24</v>
      </c>
      <c r="BK262" s="202">
        <f>ROUND(I262*H262,2)</f>
        <v>0</v>
      </c>
      <c r="BL262" s="23" t="s">
        <v>175</v>
      </c>
      <c r="BM262" s="23" t="s">
        <v>820</v>
      </c>
    </row>
    <row r="263" spans="2:51" s="11" customFormat="1" ht="13.5">
      <c r="B263" s="206"/>
      <c r="C263" s="207"/>
      <c r="D263" s="203" t="s">
        <v>179</v>
      </c>
      <c r="E263" s="208" t="s">
        <v>22</v>
      </c>
      <c r="F263" s="209" t="s">
        <v>821</v>
      </c>
      <c r="G263" s="207"/>
      <c r="H263" s="210">
        <v>152.1</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51" s="12" customFormat="1" ht="13.5">
      <c r="B264" s="217"/>
      <c r="C264" s="218"/>
      <c r="D264" s="203" t="s">
        <v>179</v>
      </c>
      <c r="E264" s="219" t="s">
        <v>22</v>
      </c>
      <c r="F264" s="220" t="s">
        <v>181</v>
      </c>
      <c r="G264" s="218"/>
      <c r="H264" s="219" t="s">
        <v>22</v>
      </c>
      <c r="I264" s="221"/>
      <c r="J264" s="218"/>
      <c r="K264" s="218"/>
      <c r="L264" s="222"/>
      <c r="M264" s="223"/>
      <c r="N264" s="224"/>
      <c r="O264" s="224"/>
      <c r="P264" s="224"/>
      <c r="Q264" s="224"/>
      <c r="R264" s="224"/>
      <c r="S264" s="224"/>
      <c r="T264" s="225"/>
      <c r="AT264" s="226" t="s">
        <v>179</v>
      </c>
      <c r="AU264" s="226" t="s">
        <v>86</v>
      </c>
      <c r="AV264" s="12" t="s">
        <v>24</v>
      </c>
      <c r="AW264" s="12" t="s">
        <v>41</v>
      </c>
      <c r="AX264" s="12" t="s">
        <v>77</v>
      </c>
      <c r="AY264" s="226" t="s">
        <v>168</v>
      </c>
    </row>
    <row r="265" spans="2:51" s="13" customFormat="1" ht="13.5">
      <c r="B265" s="227"/>
      <c r="C265" s="228"/>
      <c r="D265" s="203" t="s">
        <v>179</v>
      </c>
      <c r="E265" s="229" t="s">
        <v>22</v>
      </c>
      <c r="F265" s="230" t="s">
        <v>182</v>
      </c>
      <c r="G265" s="228"/>
      <c r="H265" s="231">
        <v>152.1</v>
      </c>
      <c r="I265" s="232"/>
      <c r="J265" s="228"/>
      <c r="K265" s="228"/>
      <c r="L265" s="233"/>
      <c r="M265" s="234"/>
      <c r="N265" s="235"/>
      <c r="O265" s="235"/>
      <c r="P265" s="235"/>
      <c r="Q265" s="235"/>
      <c r="R265" s="235"/>
      <c r="S265" s="235"/>
      <c r="T265" s="236"/>
      <c r="AT265" s="237" t="s">
        <v>179</v>
      </c>
      <c r="AU265" s="237" t="s">
        <v>86</v>
      </c>
      <c r="AV265" s="13" t="s">
        <v>175</v>
      </c>
      <c r="AW265" s="13" t="s">
        <v>41</v>
      </c>
      <c r="AX265" s="13" t="s">
        <v>24</v>
      </c>
      <c r="AY265" s="237" t="s">
        <v>168</v>
      </c>
    </row>
    <row r="266" spans="2:65" s="1" customFormat="1" ht="16.5" customHeight="1">
      <c r="B266" s="40"/>
      <c r="C266" s="238" t="s">
        <v>418</v>
      </c>
      <c r="D266" s="238" t="s">
        <v>270</v>
      </c>
      <c r="E266" s="239" t="s">
        <v>497</v>
      </c>
      <c r="F266" s="240" t="s">
        <v>688</v>
      </c>
      <c r="G266" s="241" t="s">
        <v>173</v>
      </c>
      <c r="H266" s="242">
        <v>19.013</v>
      </c>
      <c r="I266" s="243"/>
      <c r="J266" s="244">
        <f>ROUND(I266*H266,2)</f>
        <v>0</v>
      </c>
      <c r="K266" s="240" t="s">
        <v>174</v>
      </c>
      <c r="L266" s="245"/>
      <c r="M266" s="246" t="s">
        <v>22</v>
      </c>
      <c r="N266" s="247" t="s">
        <v>48</v>
      </c>
      <c r="O266" s="41"/>
      <c r="P266" s="200">
        <f>O266*H266</f>
        <v>0</v>
      </c>
      <c r="Q266" s="200">
        <v>0.225</v>
      </c>
      <c r="R266" s="200">
        <f>Q266*H266</f>
        <v>4.277925000000001</v>
      </c>
      <c r="S266" s="200">
        <v>0</v>
      </c>
      <c r="T266" s="201">
        <f>S266*H266</f>
        <v>0</v>
      </c>
      <c r="AR266" s="23" t="s">
        <v>214</v>
      </c>
      <c r="AT266" s="23" t="s">
        <v>270</v>
      </c>
      <c r="AU266" s="23" t="s">
        <v>86</v>
      </c>
      <c r="AY266" s="23" t="s">
        <v>168</v>
      </c>
      <c r="BE266" s="202">
        <f>IF(N266="základní",J266,0)</f>
        <v>0</v>
      </c>
      <c r="BF266" s="202">
        <f>IF(N266="snížená",J266,0)</f>
        <v>0</v>
      </c>
      <c r="BG266" s="202">
        <f>IF(N266="zákl. přenesená",J266,0)</f>
        <v>0</v>
      </c>
      <c r="BH266" s="202">
        <f>IF(N266="sníž. přenesená",J266,0)</f>
        <v>0</v>
      </c>
      <c r="BI266" s="202">
        <f>IF(N266="nulová",J266,0)</f>
        <v>0</v>
      </c>
      <c r="BJ266" s="23" t="s">
        <v>24</v>
      </c>
      <c r="BK266" s="202">
        <f>ROUND(I266*H266,2)</f>
        <v>0</v>
      </c>
      <c r="BL266" s="23" t="s">
        <v>175</v>
      </c>
      <c r="BM266" s="23" t="s">
        <v>822</v>
      </c>
    </row>
    <row r="267" spans="2:51" s="11" customFormat="1" ht="13.5">
      <c r="B267" s="206"/>
      <c r="C267" s="207"/>
      <c r="D267" s="203" t="s">
        <v>179</v>
      </c>
      <c r="E267" s="208" t="s">
        <v>22</v>
      </c>
      <c r="F267" s="209" t="s">
        <v>823</v>
      </c>
      <c r="G267" s="207"/>
      <c r="H267" s="210">
        <v>19.013</v>
      </c>
      <c r="I267" s="211"/>
      <c r="J267" s="207"/>
      <c r="K267" s="207"/>
      <c r="L267" s="212"/>
      <c r="M267" s="213"/>
      <c r="N267" s="214"/>
      <c r="O267" s="214"/>
      <c r="P267" s="214"/>
      <c r="Q267" s="214"/>
      <c r="R267" s="214"/>
      <c r="S267" s="214"/>
      <c r="T267" s="215"/>
      <c r="AT267" s="216" t="s">
        <v>179</v>
      </c>
      <c r="AU267" s="216" t="s">
        <v>86</v>
      </c>
      <c r="AV267" s="11" t="s">
        <v>86</v>
      </c>
      <c r="AW267" s="11" t="s">
        <v>41</v>
      </c>
      <c r="AX267" s="11" t="s">
        <v>77</v>
      </c>
      <c r="AY267" s="216" t="s">
        <v>168</v>
      </c>
    </row>
    <row r="268" spans="2:51" s="13" customFormat="1" ht="13.5">
      <c r="B268" s="227"/>
      <c r="C268" s="228"/>
      <c r="D268" s="203" t="s">
        <v>179</v>
      </c>
      <c r="E268" s="229" t="s">
        <v>22</v>
      </c>
      <c r="F268" s="230" t="s">
        <v>182</v>
      </c>
      <c r="G268" s="228"/>
      <c r="H268" s="231">
        <v>19.013</v>
      </c>
      <c r="I268" s="232"/>
      <c r="J268" s="228"/>
      <c r="K268" s="228"/>
      <c r="L268" s="233"/>
      <c r="M268" s="234"/>
      <c r="N268" s="235"/>
      <c r="O268" s="235"/>
      <c r="P268" s="235"/>
      <c r="Q268" s="235"/>
      <c r="R268" s="235"/>
      <c r="S268" s="235"/>
      <c r="T268" s="236"/>
      <c r="AT268" s="237" t="s">
        <v>179</v>
      </c>
      <c r="AU268" s="237" t="s">
        <v>86</v>
      </c>
      <c r="AV268" s="13" t="s">
        <v>175</v>
      </c>
      <c r="AW268" s="13" t="s">
        <v>41</v>
      </c>
      <c r="AX268" s="13" t="s">
        <v>24</v>
      </c>
      <c r="AY268" s="237" t="s">
        <v>168</v>
      </c>
    </row>
    <row r="269" spans="2:65" s="1" customFormat="1" ht="25.5" customHeight="1">
      <c r="B269" s="40"/>
      <c r="C269" s="191" t="s">
        <v>362</v>
      </c>
      <c r="D269" s="191" t="s">
        <v>170</v>
      </c>
      <c r="E269" s="192" t="s">
        <v>502</v>
      </c>
      <c r="F269" s="193" t="s">
        <v>503</v>
      </c>
      <c r="G269" s="194" t="s">
        <v>294</v>
      </c>
      <c r="H269" s="195">
        <v>37.5</v>
      </c>
      <c r="I269" s="196"/>
      <c r="J269" s="197">
        <f>ROUND(I269*H269,2)</f>
        <v>0</v>
      </c>
      <c r="K269" s="193" t="s">
        <v>174</v>
      </c>
      <c r="L269" s="60"/>
      <c r="M269" s="198" t="s">
        <v>22</v>
      </c>
      <c r="N269" s="199" t="s">
        <v>48</v>
      </c>
      <c r="O269" s="41"/>
      <c r="P269" s="200">
        <f>O269*H269</f>
        <v>0</v>
      </c>
      <c r="Q269" s="200">
        <v>0.1554</v>
      </c>
      <c r="R269" s="200">
        <f>Q269*H269</f>
        <v>5.827500000000001</v>
      </c>
      <c r="S269" s="200">
        <v>0</v>
      </c>
      <c r="T269" s="201">
        <f>S269*H269</f>
        <v>0</v>
      </c>
      <c r="AR269" s="23" t="s">
        <v>175</v>
      </c>
      <c r="AT269" s="23" t="s">
        <v>170</v>
      </c>
      <c r="AU269" s="23" t="s">
        <v>86</v>
      </c>
      <c r="AY269" s="23" t="s">
        <v>168</v>
      </c>
      <c r="BE269" s="202">
        <f>IF(N269="základní",J269,0)</f>
        <v>0</v>
      </c>
      <c r="BF269" s="202">
        <f>IF(N269="snížená",J269,0)</f>
        <v>0</v>
      </c>
      <c r="BG269" s="202">
        <f>IF(N269="zákl. přenesená",J269,0)</f>
        <v>0</v>
      </c>
      <c r="BH269" s="202">
        <f>IF(N269="sníž. přenesená",J269,0)</f>
        <v>0</v>
      </c>
      <c r="BI269" s="202">
        <f>IF(N269="nulová",J269,0)</f>
        <v>0</v>
      </c>
      <c r="BJ269" s="23" t="s">
        <v>24</v>
      </c>
      <c r="BK269" s="202">
        <f>ROUND(I269*H269,2)</f>
        <v>0</v>
      </c>
      <c r="BL269" s="23" t="s">
        <v>175</v>
      </c>
      <c r="BM269" s="23" t="s">
        <v>824</v>
      </c>
    </row>
    <row r="270" spans="2:47" s="1" customFormat="1" ht="94.5">
      <c r="B270" s="40"/>
      <c r="C270" s="62"/>
      <c r="D270" s="203" t="s">
        <v>177</v>
      </c>
      <c r="E270" s="62"/>
      <c r="F270" s="204" t="s">
        <v>825</v>
      </c>
      <c r="G270" s="62"/>
      <c r="H270" s="62"/>
      <c r="I270" s="162"/>
      <c r="J270" s="62"/>
      <c r="K270" s="62"/>
      <c r="L270" s="60"/>
      <c r="M270" s="205"/>
      <c r="N270" s="41"/>
      <c r="O270" s="41"/>
      <c r="P270" s="41"/>
      <c r="Q270" s="41"/>
      <c r="R270" s="41"/>
      <c r="S270" s="41"/>
      <c r="T270" s="77"/>
      <c r="AT270" s="23" t="s">
        <v>177</v>
      </c>
      <c r="AU270" s="23" t="s">
        <v>86</v>
      </c>
    </row>
    <row r="271" spans="2:51" s="11" customFormat="1" ht="13.5">
      <c r="B271" s="206"/>
      <c r="C271" s="207"/>
      <c r="D271" s="203" t="s">
        <v>179</v>
      </c>
      <c r="E271" s="208" t="s">
        <v>22</v>
      </c>
      <c r="F271" s="209" t="s">
        <v>826</v>
      </c>
      <c r="G271" s="207"/>
      <c r="H271" s="210">
        <v>37.5</v>
      </c>
      <c r="I271" s="211"/>
      <c r="J271" s="207"/>
      <c r="K271" s="207"/>
      <c r="L271" s="212"/>
      <c r="M271" s="213"/>
      <c r="N271" s="214"/>
      <c r="O271" s="214"/>
      <c r="P271" s="214"/>
      <c r="Q271" s="214"/>
      <c r="R271" s="214"/>
      <c r="S271" s="214"/>
      <c r="T271" s="215"/>
      <c r="AT271" s="216" t="s">
        <v>179</v>
      </c>
      <c r="AU271" s="216" t="s">
        <v>86</v>
      </c>
      <c r="AV271" s="11" t="s">
        <v>86</v>
      </c>
      <c r="AW271" s="11" t="s">
        <v>41</v>
      </c>
      <c r="AX271" s="11" t="s">
        <v>77</v>
      </c>
      <c r="AY271" s="216" t="s">
        <v>168</v>
      </c>
    </row>
    <row r="272" spans="2:51" s="12" customFormat="1" ht="13.5">
      <c r="B272" s="217"/>
      <c r="C272" s="218"/>
      <c r="D272" s="203" t="s">
        <v>179</v>
      </c>
      <c r="E272" s="219" t="s">
        <v>22</v>
      </c>
      <c r="F272" s="220" t="s">
        <v>181</v>
      </c>
      <c r="G272" s="218"/>
      <c r="H272" s="219" t="s">
        <v>22</v>
      </c>
      <c r="I272" s="221"/>
      <c r="J272" s="218"/>
      <c r="K272" s="218"/>
      <c r="L272" s="222"/>
      <c r="M272" s="223"/>
      <c r="N272" s="224"/>
      <c r="O272" s="224"/>
      <c r="P272" s="224"/>
      <c r="Q272" s="224"/>
      <c r="R272" s="224"/>
      <c r="S272" s="224"/>
      <c r="T272" s="225"/>
      <c r="AT272" s="226" t="s">
        <v>179</v>
      </c>
      <c r="AU272" s="226" t="s">
        <v>86</v>
      </c>
      <c r="AV272" s="12" t="s">
        <v>24</v>
      </c>
      <c r="AW272" s="12" t="s">
        <v>41</v>
      </c>
      <c r="AX272" s="12" t="s">
        <v>77</v>
      </c>
      <c r="AY272" s="226" t="s">
        <v>168</v>
      </c>
    </row>
    <row r="273" spans="2:51" s="13" customFormat="1" ht="13.5">
      <c r="B273" s="227"/>
      <c r="C273" s="228"/>
      <c r="D273" s="203" t="s">
        <v>179</v>
      </c>
      <c r="E273" s="229" t="s">
        <v>22</v>
      </c>
      <c r="F273" s="230" t="s">
        <v>182</v>
      </c>
      <c r="G273" s="228"/>
      <c r="H273" s="231">
        <v>37.5</v>
      </c>
      <c r="I273" s="232"/>
      <c r="J273" s="228"/>
      <c r="K273" s="228"/>
      <c r="L273" s="233"/>
      <c r="M273" s="234"/>
      <c r="N273" s="235"/>
      <c r="O273" s="235"/>
      <c r="P273" s="235"/>
      <c r="Q273" s="235"/>
      <c r="R273" s="235"/>
      <c r="S273" s="235"/>
      <c r="T273" s="236"/>
      <c r="AT273" s="237" t="s">
        <v>179</v>
      </c>
      <c r="AU273" s="237" t="s">
        <v>86</v>
      </c>
      <c r="AV273" s="13" t="s">
        <v>175</v>
      </c>
      <c r="AW273" s="13" t="s">
        <v>41</v>
      </c>
      <c r="AX273" s="13" t="s">
        <v>24</v>
      </c>
      <c r="AY273" s="237" t="s">
        <v>168</v>
      </c>
    </row>
    <row r="274" spans="2:65" s="1" customFormat="1" ht="16.5" customHeight="1">
      <c r="B274" s="40"/>
      <c r="C274" s="238" t="s">
        <v>425</v>
      </c>
      <c r="D274" s="238" t="s">
        <v>270</v>
      </c>
      <c r="E274" s="239" t="s">
        <v>507</v>
      </c>
      <c r="F274" s="240" t="s">
        <v>508</v>
      </c>
      <c r="G274" s="241" t="s">
        <v>396</v>
      </c>
      <c r="H274" s="242">
        <v>37.875</v>
      </c>
      <c r="I274" s="243"/>
      <c r="J274" s="244">
        <f>ROUND(I274*H274,2)</f>
        <v>0</v>
      </c>
      <c r="K274" s="240" t="s">
        <v>174</v>
      </c>
      <c r="L274" s="245"/>
      <c r="M274" s="246" t="s">
        <v>22</v>
      </c>
      <c r="N274" s="247" t="s">
        <v>48</v>
      </c>
      <c r="O274" s="41"/>
      <c r="P274" s="200">
        <f>O274*H274</f>
        <v>0</v>
      </c>
      <c r="Q274" s="200">
        <v>0.085</v>
      </c>
      <c r="R274" s="200">
        <f>Q274*H274</f>
        <v>3.2193750000000003</v>
      </c>
      <c r="S274" s="200">
        <v>0</v>
      </c>
      <c r="T274" s="201">
        <f>S274*H274</f>
        <v>0</v>
      </c>
      <c r="AR274" s="23" t="s">
        <v>214</v>
      </c>
      <c r="AT274" s="23" t="s">
        <v>270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827</v>
      </c>
    </row>
    <row r="275" spans="2:51" s="11" customFormat="1" ht="13.5">
      <c r="B275" s="206"/>
      <c r="C275" s="207"/>
      <c r="D275" s="203" t="s">
        <v>179</v>
      </c>
      <c r="E275" s="207"/>
      <c r="F275" s="209" t="s">
        <v>828</v>
      </c>
      <c r="G275" s="207"/>
      <c r="H275" s="210">
        <v>37.875</v>
      </c>
      <c r="I275" s="211"/>
      <c r="J275" s="207"/>
      <c r="K275" s="207"/>
      <c r="L275" s="212"/>
      <c r="M275" s="213"/>
      <c r="N275" s="214"/>
      <c r="O275" s="214"/>
      <c r="P275" s="214"/>
      <c r="Q275" s="214"/>
      <c r="R275" s="214"/>
      <c r="S275" s="214"/>
      <c r="T275" s="215"/>
      <c r="AT275" s="216" t="s">
        <v>179</v>
      </c>
      <c r="AU275" s="216" t="s">
        <v>86</v>
      </c>
      <c r="AV275" s="11" t="s">
        <v>86</v>
      </c>
      <c r="AW275" s="11" t="s">
        <v>6</v>
      </c>
      <c r="AX275" s="11" t="s">
        <v>24</v>
      </c>
      <c r="AY275" s="216" t="s">
        <v>168</v>
      </c>
    </row>
    <row r="276" spans="2:65" s="1" customFormat="1" ht="25.5" customHeight="1">
      <c r="B276" s="40"/>
      <c r="C276" s="191" t="s">
        <v>430</v>
      </c>
      <c r="D276" s="191" t="s">
        <v>170</v>
      </c>
      <c r="E276" s="192" t="s">
        <v>512</v>
      </c>
      <c r="F276" s="193" t="s">
        <v>513</v>
      </c>
      <c r="G276" s="194" t="s">
        <v>294</v>
      </c>
      <c r="H276" s="195">
        <v>71</v>
      </c>
      <c r="I276" s="196"/>
      <c r="J276" s="197">
        <f>ROUND(I276*H276,2)</f>
        <v>0</v>
      </c>
      <c r="K276" s="193" t="s">
        <v>174</v>
      </c>
      <c r="L276" s="60"/>
      <c r="M276" s="198" t="s">
        <v>22</v>
      </c>
      <c r="N276" s="199" t="s">
        <v>48</v>
      </c>
      <c r="O276" s="41"/>
      <c r="P276" s="200">
        <f>O276*H276</f>
        <v>0</v>
      </c>
      <c r="Q276" s="200">
        <v>0.1295</v>
      </c>
      <c r="R276" s="200">
        <f>Q276*H276</f>
        <v>9.1945</v>
      </c>
      <c r="S276" s="200">
        <v>0</v>
      </c>
      <c r="T276" s="201">
        <f>S276*H276</f>
        <v>0</v>
      </c>
      <c r="AR276" s="23" t="s">
        <v>175</v>
      </c>
      <c r="AT276" s="23" t="s">
        <v>170</v>
      </c>
      <c r="AU276" s="23" t="s">
        <v>86</v>
      </c>
      <c r="AY276" s="23" t="s">
        <v>168</v>
      </c>
      <c r="BE276" s="202">
        <f>IF(N276="základní",J276,0)</f>
        <v>0</v>
      </c>
      <c r="BF276" s="202">
        <f>IF(N276="snížená",J276,0)</f>
        <v>0</v>
      </c>
      <c r="BG276" s="202">
        <f>IF(N276="zákl. přenesená",J276,0)</f>
        <v>0</v>
      </c>
      <c r="BH276" s="202">
        <f>IF(N276="sníž. přenesená",J276,0)</f>
        <v>0</v>
      </c>
      <c r="BI276" s="202">
        <f>IF(N276="nulová",J276,0)</f>
        <v>0</v>
      </c>
      <c r="BJ276" s="23" t="s">
        <v>24</v>
      </c>
      <c r="BK276" s="202">
        <f>ROUND(I276*H276,2)</f>
        <v>0</v>
      </c>
      <c r="BL276" s="23" t="s">
        <v>175</v>
      </c>
      <c r="BM276" s="23" t="s">
        <v>829</v>
      </c>
    </row>
    <row r="277" spans="2:51" s="11" customFormat="1" ht="13.5">
      <c r="B277" s="206"/>
      <c r="C277" s="207"/>
      <c r="D277" s="203" t="s">
        <v>179</v>
      </c>
      <c r="E277" s="208" t="s">
        <v>22</v>
      </c>
      <c r="F277" s="209" t="s">
        <v>515</v>
      </c>
      <c r="G277" s="207"/>
      <c r="H277" s="210">
        <v>71</v>
      </c>
      <c r="I277" s="211"/>
      <c r="J277" s="207"/>
      <c r="K277" s="207"/>
      <c r="L277" s="212"/>
      <c r="M277" s="213"/>
      <c r="N277" s="214"/>
      <c r="O277" s="214"/>
      <c r="P277" s="214"/>
      <c r="Q277" s="214"/>
      <c r="R277" s="214"/>
      <c r="S277" s="214"/>
      <c r="T277" s="215"/>
      <c r="AT277" s="216" t="s">
        <v>179</v>
      </c>
      <c r="AU277" s="216" t="s">
        <v>86</v>
      </c>
      <c r="AV277" s="11" t="s">
        <v>86</v>
      </c>
      <c r="AW277" s="11" t="s">
        <v>41</v>
      </c>
      <c r="AX277" s="11" t="s">
        <v>77</v>
      </c>
      <c r="AY277" s="216" t="s">
        <v>168</v>
      </c>
    </row>
    <row r="278" spans="2:51" s="12" customFormat="1" ht="13.5">
      <c r="B278" s="217"/>
      <c r="C278" s="218"/>
      <c r="D278" s="203" t="s">
        <v>179</v>
      </c>
      <c r="E278" s="219" t="s">
        <v>22</v>
      </c>
      <c r="F278" s="220" t="s">
        <v>181</v>
      </c>
      <c r="G278" s="218"/>
      <c r="H278" s="219" t="s">
        <v>22</v>
      </c>
      <c r="I278" s="221"/>
      <c r="J278" s="218"/>
      <c r="K278" s="218"/>
      <c r="L278" s="222"/>
      <c r="M278" s="223"/>
      <c r="N278" s="224"/>
      <c r="O278" s="224"/>
      <c r="P278" s="224"/>
      <c r="Q278" s="224"/>
      <c r="R278" s="224"/>
      <c r="S278" s="224"/>
      <c r="T278" s="225"/>
      <c r="AT278" s="226" t="s">
        <v>179</v>
      </c>
      <c r="AU278" s="226" t="s">
        <v>86</v>
      </c>
      <c r="AV278" s="12" t="s">
        <v>24</v>
      </c>
      <c r="AW278" s="12" t="s">
        <v>41</v>
      </c>
      <c r="AX278" s="12" t="s">
        <v>77</v>
      </c>
      <c r="AY278" s="226" t="s">
        <v>168</v>
      </c>
    </row>
    <row r="279" spans="2:51" s="13" customFormat="1" ht="13.5">
      <c r="B279" s="227"/>
      <c r="C279" s="228"/>
      <c r="D279" s="203" t="s">
        <v>179</v>
      </c>
      <c r="E279" s="229" t="s">
        <v>22</v>
      </c>
      <c r="F279" s="230" t="s">
        <v>182</v>
      </c>
      <c r="G279" s="228"/>
      <c r="H279" s="231">
        <v>71</v>
      </c>
      <c r="I279" s="232"/>
      <c r="J279" s="228"/>
      <c r="K279" s="228"/>
      <c r="L279" s="233"/>
      <c r="M279" s="234"/>
      <c r="N279" s="235"/>
      <c r="O279" s="235"/>
      <c r="P279" s="235"/>
      <c r="Q279" s="235"/>
      <c r="R279" s="235"/>
      <c r="S279" s="235"/>
      <c r="T279" s="236"/>
      <c r="AT279" s="237" t="s">
        <v>179</v>
      </c>
      <c r="AU279" s="237" t="s">
        <v>86</v>
      </c>
      <c r="AV279" s="13" t="s">
        <v>175</v>
      </c>
      <c r="AW279" s="13" t="s">
        <v>41</v>
      </c>
      <c r="AX279" s="13" t="s">
        <v>24</v>
      </c>
      <c r="AY279" s="237" t="s">
        <v>168</v>
      </c>
    </row>
    <row r="280" spans="2:65" s="1" customFormat="1" ht="16.5" customHeight="1">
      <c r="B280" s="40"/>
      <c r="C280" s="238" t="s">
        <v>435</v>
      </c>
      <c r="D280" s="238" t="s">
        <v>270</v>
      </c>
      <c r="E280" s="239" t="s">
        <v>516</v>
      </c>
      <c r="F280" s="240" t="s">
        <v>830</v>
      </c>
      <c r="G280" s="241" t="s">
        <v>396</v>
      </c>
      <c r="H280" s="242">
        <v>143.42</v>
      </c>
      <c r="I280" s="243"/>
      <c r="J280" s="244">
        <f>ROUND(I280*H280,2)</f>
        <v>0</v>
      </c>
      <c r="K280" s="240" t="s">
        <v>174</v>
      </c>
      <c r="L280" s="245"/>
      <c r="M280" s="246" t="s">
        <v>22</v>
      </c>
      <c r="N280" s="247" t="s">
        <v>48</v>
      </c>
      <c r="O280" s="41"/>
      <c r="P280" s="200">
        <f>O280*H280</f>
        <v>0</v>
      </c>
      <c r="Q280" s="200">
        <v>0.024</v>
      </c>
      <c r="R280" s="200">
        <f>Q280*H280</f>
        <v>3.44208</v>
      </c>
      <c r="S280" s="200">
        <v>0</v>
      </c>
      <c r="T280" s="201">
        <f>S280*H280</f>
        <v>0</v>
      </c>
      <c r="AR280" s="23" t="s">
        <v>214</v>
      </c>
      <c r="AT280" s="23" t="s">
        <v>270</v>
      </c>
      <c r="AU280" s="23" t="s">
        <v>86</v>
      </c>
      <c r="AY280" s="23" t="s">
        <v>168</v>
      </c>
      <c r="BE280" s="202">
        <f>IF(N280="základní",J280,0)</f>
        <v>0</v>
      </c>
      <c r="BF280" s="202">
        <f>IF(N280="snížená",J280,0)</f>
        <v>0</v>
      </c>
      <c r="BG280" s="202">
        <f>IF(N280="zákl. přenesená",J280,0)</f>
        <v>0</v>
      </c>
      <c r="BH280" s="202">
        <f>IF(N280="sníž. přenesená",J280,0)</f>
        <v>0</v>
      </c>
      <c r="BI280" s="202">
        <f>IF(N280="nulová",J280,0)</f>
        <v>0</v>
      </c>
      <c r="BJ280" s="23" t="s">
        <v>24</v>
      </c>
      <c r="BK280" s="202">
        <f>ROUND(I280*H280,2)</f>
        <v>0</v>
      </c>
      <c r="BL280" s="23" t="s">
        <v>175</v>
      </c>
      <c r="BM280" s="23" t="s">
        <v>831</v>
      </c>
    </row>
    <row r="281" spans="2:51" s="11" customFormat="1" ht="13.5">
      <c r="B281" s="206"/>
      <c r="C281" s="207"/>
      <c r="D281" s="203" t="s">
        <v>179</v>
      </c>
      <c r="E281" s="208" t="s">
        <v>22</v>
      </c>
      <c r="F281" s="209" t="s">
        <v>519</v>
      </c>
      <c r="G281" s="207"/>
      <c r="H281" s="210">
        <v>143.42</v>
      </c>
      <c r="I281" s="211"/>
      <c r="J281" s="207"/>
      <c r="K281" s="207"/>
      <c r="L281" s="212"/>
      <c r="M281" s="213"/>
      <c r="N281" s="214"/>
      <c r="O281" s="214"/>
      <c r="P281" s="214"/>
      <c r="Q281" s="214"/>
      <c r="R281" s="214"/>
      <c r="S281" s="214"/>
      <c r="T281" s="215"/>
      <c r="AT281" s="216" t="s">
        <v>179</v>
      </c>
      <c r="AU281" s="216" t="s">
        <v>86</v>
      </c>
      <c r="AV281" s="11" t="s">
        <v>86</v>
      </c>
      <c r="AW281" s="11" t="s">
        <v>41</v>
      </c>
      <c r="AX281" s="11" t="s">
        <v>77</v>
      </c>
      <c r="AY281" s="216" t="s">
        <v>168</v>
      </c>
    </row>
    <row r="282" spans="2:51" s="13" customFormat="1" ht="13.5">
      <c r="B282" s="227"/>
      <c r="C282" s="228"/>
      <c r="D282" s="203" t="s">
        <v>179</v>
      </c>
      <c r="E282" s="229" t="s">
        <v>22</v>
      </c>
      <c r="F282" s="230" t="s">
        <v>182</v>
      </c>
      <c r="G282" s="228"/>
      <c r="H282" s="231">
        <v>143.42</v>
      </c>
      <c r="I282" s="232"/>
      <c r="J282" s="228"/>
      <c r="K282" s="228"/>
      <c r="L282" s="233"/>
      <c r="M282" s="234"/>
      <c r="N282" s="235"/>
      <c r="O282" s="235"/>
      <c r="P282" s="235"/>
      <c r="Q282" s="235"/>
      <c r="R282" s="235"/>
      <c r="S282" s="235"/>
      <c r="T282" s="236"/>
      <c r="AT282" s="237" t="s">
        <v>179</v>
      </c>
      <c r="AU282" s="237" t="s">
        <v>86</v>
      </c>
      <c r="AV282" s="13" t="s">
        <v>175</v>
      </c>
      <c r="AW282" s="13" t="s">
        <v>41</v>
      </c>
      <c r="AX282" s="13" t="s">
        <v>24</v>
      </c>
      <c r="AY282" s="237" t="s">
        <v>168</v>
      </c>
    </row>
    <row r="283" spans="2:65" s="1" customFormat="1" ht="25.5" customHeight="1">
      <c r="B283" s="40"/>
      <c r="C283" s="191" t="s">
        <v>439</v>
      </c>
      <c r="D283" s="191" t="s">
        <v>170</v>
      </c>
      <c r="E283" s="192" t="s">
        <v>526</v>
      </c>
      <c r="F283" s="193" t="s">
        <v>691</v>
      </c>
      <c r="G283" s="194" t="s">
        <v>294</v>
      </c>
      <c r="H283" s="195">
        <v>7</v>
      </c>
      <c r="I283" s="196"/>
      <c r="J283" s="197">
        <f>ROUND(I283*H283,2)</f>
        <v>0</v>
      </c>
      <c r="K283" s="193" t="s">
        <v>174</v>
      </c>
      <c r="L283" s="60"/>
      <c r="M283" s="198" t="s">
        <v>22</v>
      </c>
      <c r="N283" s="199" t="s">
        <v>48</v>
      </c>
      <c r="O283" s="41"/>
      <c r="P283" s="200">
        <f>O283*H283</f>
        <v>0</v>
      </c>
      <c r="Q283" s="200">
        <v>0</v>
      </c>
      <c r="R283" s="200">
        <f>Q283*H283</f>
        <v>0</v>
      </c>
      <c r="S283" s="200">
        <v>0</v>
      </c>
      <c r="T283" s="201">
        <f>S283*H283</f>
        <v>0</v>
      </c>
      <c r="AR283" s="23" t="s">
        <v>175</v>
      </c>
      <c r="AT283" s="23" t="s">
        <v>170</v>
      </c>
      <c r="AU283" s="23" t="s">
        <v>86</v>
      </c>
      <c r="AY283" s="23" t="s">
        <v>168</v>
      </c>
      <c r="BE283" s="202">
        <f>IF(N283="základní",J283,0)</f>
        <v>0</v>
      </c>
      <c r="BF283" s="202">
        <f>IF(N283="snížená",J283,0)</f>
        <v>0</v>
      </c>
      <c r="BG283" s="202">
        <f>IF(N283="zákl. přenesená",J283,0)</f>
        <v>0</v>
      </c>
      <c r="BH283" s="202">
        <f>IF(N283="sníž. přenesená",J283,0)</f>
        <v>0</v>
      </c>
      <c r="BI283" s="202">
        <f>IF(N283="nulová",J283,0)</f>
        <v>0</v>
      </c>
      <c r="BJ283" s="23" t="s">
        <v>24</v>
      </c>
      <c r="BK283" s="202">
        <f>ROUND(I283*H283,2)</f>
        <v>0</v>
      </c>
      <c r="BL283" s="23" t="s">
        <v>175</v>
      </c>
      <c r="BM283" s="23" t="s">
        <v>832</v>
      </c>
    </row>
    <row r="284" spans="2:51" s="11" customFormat="1" ht="13.5">
      <c r="B284" s="206"/>
      <c r="C284" s="207"/>
      <c r="D284" s="203" t="s">
        <v>179</v>
      </c>
      <c r="E284" s="208" t="s">
        <v>22</v>
      </c>
      <c r="F284" s="209" t="s">
        <v>209</v>
      </c>
      <c r="G284" s="207"/>
      <c r="H284" s="210">
        <v>7</v>
      </c>
      <c r="I284" s="211"/>
      <c r="J284" s="207"/>
      <c r="K284" s="207"/>
      <c r="L284" s="212"/>
      <c r="M284" s="213"/>
      <c r="N284" s="214"/>
      <c r="O284" s="214"/>
      <c r="P284" s="214"/>
      <c r="Q284" s="214"/>
      <c r="R284" s="214"/>
      <c r="S284" s="214"/>
      <c r="T284" s="215"/>
      <c r="AT284" s="216" t="s">
        <v>179</v>
      </c>
      <c r="AU284" s="216" t="s">
        <v>86</v>
      </c>
      <c r="AV284" s="11" t="s">
        <v>86</v>
      </c>
      <c r="AW284" s="11" t="s">
        <v>41</v>
      </c>
      <c r="AX284" s="11" t="s">
        <v>77</v>
      </c>
      <c r="AY284" s="216" t="s">
        <v>168</v>
      </c>
    </row>
    <row r="285" spans="2:51" s="12" customFormat="1" ht="13.5">
      <c r="B285" s="217"/>
      <c r="C285" s="218"/>
      <c r="D285" s="203" t="s">
        <v>179</v>
      </c>
      <c r="E285" s="219" t="s">
        <v>22</v>
      </c>
      <c r="F285" s="220" t="s">
        <v>833</v>
      </c>
      <c r="G285" s="218"/>
      <c r="H285" s="219" t="s">
        <v>22</v>
      </c>
      <c r="I285" s="221"/>
      <c r="J285" s="218"/>
      <c r="K285" s="218"/>
      <c r="L285" s="222"/>
      <c r="M285" s="223"/>
      <c r="N285" s="224"/>
      <c r="O285" s="224"/>
      <c r="P285" s="224"/>
      <c r="Q285" s="224"/>
      <c r="R285" s="224"/>
      <c r="S285" s="224"/>
      <c r="T285" s="225"/>
      <c r="AT285" s="226" t="s">
        <v>179</v>
      </c>
      <c r="AU285" s="226" t="s">
        <v>86</v>
      </c>
      <c r="AV285" s="12" t="s">
        <v>24</v>
      </c>
      <c r="AW285" s="12" t="s">
        <v>41</v>
      </c>
      <c r="AX285" s="12" t="s">
        <v>77</v>
      </c>
      <c r="AY285" s="226" t="s">
        <v>168</v>
      </c>
    </row>
    <row r="286" spans="2:51" s="13" customFormat="1" ht="13.5">
      <c r="B286" s="227"/>
      <c r="C286" s="228"/>
      <c r="D286" s="203" t="s">
        <v>179</v>
      </c>
      <c r="E286" s="229" t="s">
        <v>22</v>
      </c>
      <c r="F286" s="230" t="s">
        <v>182</v>
      </c>
      <c r="G286" s="228"/>
      <c r="H286" s="231">
        <v>7</v>
      </c>
      <c r="I286" s="232"/>
      <c r="J286" s="228"/>
      <c r="K286" s="228"/>
      <c r="L286" s="233"/>
      <c r="M286" s="234"/>
      <c r="N286" s="235"/>
      <c r="O286" s="235"/>
      <c r="P286" s="235"/>
      <c r="Q286" s="235"/>
      <c r="R286" s="235"/>
      <c r="S286" s="235"/>
      <c r="T286" s="236"/>
      <c r="AT286" s="237" t="s">
        <v>179</v>
      </c>
      <c r="AU286" s="237" t="s">
        <v>86</v>
      </c>
      <c r="AV286" s="13" t="s">
        <v>175</v>
      </c>
      <c r="AW286" s="13" t="s">
        <v>41</v>
      </c>
      <c r="AX286" s="13" t="s">
        <v>24</v>
      </c>
      <c r="AY286" s="237" t="s">
        <v>168</v>
      </c>
    </row>
    <row r="287" spans="2:65" s="1" customFormat="1" ht="16.5" customHeight="1">
      <c r="B287" s="40"/>
      <c r="C287" s="191" t="s">
        <v>443</v>
      </c>
      <c r="D287" s="191" t="s">
        <v>170</v>
      </c>
      <c r="E287" s="192" t="s">
        <v>531</v>
      </c>
      <c r="F287" s="193" t="s">
        <v>532</v>
      </c>
      <c r="G287" s="194" t="s">
        <v>294</v>
      </c>
      <c r="H287" s="195">
        <v>7</v>
      </c>
      <c r="I287" s="196"/>
      <c r="J287" s="197">
        <f>ROUND(I287*H287,2)</f>
        <v>0</v>
      </c>
      <c r="K287" s="193" t="s">
        <v>174</v>
      </c>
      <c r="L287" s="60"/>
      <c r="M287" s="198" t="s">
        <v>22</v>
      </c>
      <c r="N287" s="199" t="s">
        <v>48</v>
      </c>
      <c r="O287" s="41"/>
      <c r="P287" s="200">
        <f>O287*H287</f>
        <v>0</v>
      </c>
      <c r="Q287" s="200">
        <v>0</v>
      </c>
      <c r="R287" s="200">
        <f>Q287*H287</f>
        <v>0</v>
      </c>
      <c r="S287" s="200">
        <v>0</v>
      </c>
      <c r="T287" s="201">
        <f>S287*H287</f>
        <v>0</v>
      </c>
      <c r="AR287" s="23" t="s">
        <v>175</v>
      </c>
      <c r="AT287" s="23" t="s">
        <v>170</v>
      </c>
      <c r="AU287" s="23" t="s">
        <v>86</v>
      </c>
      <c r="AY287" s="23" t="s">
        <v>168</v>
      </c>
      <c r="BE287" s="202">
        <f>IF(N287="základní",J287,0)</f>
        <v>0</v>
      </c>
      <c r="BF287" s="202">
        <f>IF(N287="snížená",J287,0)</f>
        <v>0</v>
      </c>
      <c r="BG287" s="202">
        <f>IF(N287="zákl. přenesená",J287,0)</f>
        <v>0</v>
      </c>
      <c r="BH287" s="202">
        <f>IF(N287="sníž. přenesená",J287,0)</f>
        <v>0</v>
      </c>
      <c r="BI287" s="202">
        <f>IF(N287="nulová",J287,0)</f>
        <v>0</v>
      </c>
      <c r="BJ287" s="23" t="s">
        <v>24</v>
      </c>
      <c r="BK287" s="202">
        <f>ROUND(I287*H287,2)</f>
        <v>0</v>
      </c>
      <c r="BL287" s="23" t="s">
        <v>175</v>
      </c>
      <c r="BM287" s="23" t="s">
        <v>834</v>
      </c>
    </row>
    <row r="288" spans="2:51" s="11" customFormat="1" ht="13.5">
      <c r="B288" s="206"/>
      <c r="C288" s="207"/>
      <c r="D288" s="203" t="s">
        <v>179</v>
      </c>
      <c r="E288" s="208" t="s">
        <v>22</v>
      </c>
      <c r="F288" s="209" t="s">
        <v>209</v>
      </c>
      <c r="G288" s="207"/>
      <c r="H288" s="210">
        <v>7</v>
      </c>
      <c r="I288" s="211"/>
      <c r="J288" s="207"/>
      <c r="K288" s="207"/>
      <c r="L288" s="212"/>
      <c r="M288" s="213"/>
      <c r="N288" s="214"/>
      <c r="O288" s="214"/>
      <c r="P288" s="214"/>
      <c r="Q288" s="214"/>
      <c r="R288" s="214"/>
      <c r="S288" s="214"/>
      <c r="T288" s="215"/>
      <c r="AT288" s="216" t="s">
        <v>179</v>
      </c>
      <c r="AU288" s="216" t="s">
        <v>86</v>
      </c>
      <c r="AV288" s="11" t="s">
        <v>86</v>
      </c>
      <c r="AW288" s="11" t="s">
        <v>41</v>
      </c>
      <c r="AX288" s="11" t="s">
        <v>77</v>
      </c>
      <c r="AY288" s="216" t="s">
        <v>168</v>
      </c>
    </row>
    <row r="289" spans="2:51" s="12" customFormat="1" ht="13.5">
      <c r="B289" s="217"/>
      <c r="C289" s="218"/>
      <c r="D289" s="203" t="s">
        <v>179</v>
      </c>
      <c r="E289" s="219" t="s">
        <v>22</v>
      </c>
      <c r="F289" s="220" t="s">
        <v>181</v>
      </c>
      <c r="G289" s="218"/>
      <c r="H289" s="219" t="s">
        <v>22</v>
      </c>
      <c r="I289" s="221"/>
      <c r="J289" s="218"/>
      <c r="K289" s="218"/>
      <c r="L289" s="222"/>
      <c r="M289" s="223"/>
      <c r="N289" s="224"/>
      <c r="O289" s="224"/>
      <c r="P289" s="224"/>
      <c r="Q289" s="224"/>
      <c r="R289" s="224"/>
      <c r="S289" s="224"/>
      <c r="T289" s="225"/>
      <c r="AT289" s="226" t="s">
        <v>179</v>
      </c>
      <c r="AU289" s="226" t="s">
        <v>86</v>
      </c>
      <c r="AV289" s="12" t="s">
        <v>24</v>
      </c>
      <c r="AW289" s="12" t="s">
        <v>41</v>
      </c>
      <c r="AX289" s="12" t="s">
        <v>77</v>
      </c>
      <c r="AY289" s="226" t="s">
        <v>168</v>
      </c>
    </row>
    <row r="290" spans="2:51" s="13" customFormat="1" ht="13.5">
      <c r="B290" s="227"/>
      <c r="C290" s="228"/>
      <c r="D290" s="203" t="s">
        <v>179</v>
      </c>
      <c r="E290" s="229" t="s">
        <v>22</v>
      </c>
      <c r="F290" s="230" t="s">
        <v>182</v>
      </c>
      <c r="G290" s="228"/>
      <c r="H290" s="231">
        <v>7</v>
      </c>
      <c r="I290" s="232"/>
      <c r="J290" s="228"/>
      <c r="K290" s="228"/>
      <c r="L290" s="233"/>
      <c r="M290" s="234"/>
      <c r="N290" s="235"/>
      <c r="O290" s="235"/>
      <c r="P290" s="235"/>
      <c r="Q290" s="235"/>
      <c r="R290" s="235"/>
      <c r="S290" s="235"/>
      <c r="T290" s="236"/>
      <c r="AT290" s="237" t="s">
        <v>179</v>
      </c>
      <c r="AU290" s="237" t="s">
        <v>86</v>
      </c>
      <c r="AV290" s="13" t="s">
        <v>175</v>
      </c>
      <c r="AW290" s="13" t="s">
        <v>41</v>
      </c>
      <c r="AX290" s="13" t="s">
        <v>24</v>
      </c>
      <c r="AY290" s="237" t="s">
        <v>168</v>
      </c>
    </row>
    <row r="291" spans="2:63" s="10" customFormat="1" ht="29.85" customHeight="1">
      <c r="B291" s="175"/>
      <c r="C291" s="176"/>
      <c r="D291" s="177" t="s">
        <v>76</v>
      </c>
      <c r="E291" s="189" t="s">
        <v>534</v>
      </c>
      <c r="F291" s="189" t="s">
        <v>535</v>
      </c>
      <c r="G291" s="176"/>
      <c r="H291" s="176"/>
      <c r="I291" s="179"/>
      <c r="J291" s="190">
        <f>BK291</f>
        <v>0</v>
      </c>
      <c r="K291" s="176"/>
      <c r="L291" s="181"/>
      <c r="M291" s="182"/>
      <c r="N291" s="183"/>
      <c r="O291" s="183"/>
      <c r="P291" s="184">
        <f>SUM(P292:P314)</f>
        <v>0</v>
      </c>
      <c r="Q291" s="183"/>
      <c r="R291" s="184">
        <f>SUM(R292:R314)</f>
        <v>0</v>
      </c>
      <c r="S291" s="183"/>
      <c r="T291" s="185">
        <f>SUM(T292:T314)</f>
        <v>0</v>
      </c>
      <c r="AR291" s="186" t="s">
        <v>24</v>
      </c>
      <c r="AT291" s="187" t="s">
        <v>76</v>
      </c>
      <c r="AU291" s="187" t="s">
        <v>24</v>
      </c>
      <c r="AY291" s="186" t="s">
        <v>168</v>
      </c>
      <c r="BK291" s="188">
        <f>SUM(BK292:BK314)</f>
        <v>0</v>
      </c>
    </row>
    <row r="292" spans="2:65" s="1" customFormat="1" ht="16.5" customHeight="1">
      <c r="B292" s="40"/>
      <c r="C292" s="191" t="s">
        <v>447</v>
      </c>
      <c r="D292" s="191" t="s">
        <v>170</v>
      </c>
      <c r="E292" s="192" t="s">
        <v>537</v>
      </c>
      <c r="F292" s="193" t="s">
        <v>538</v>
      </c>
      <c r="G292" s="194" t="s">
        <v>261</v>
      </c>
      <c r="H292" s="195">
        <v>1394.052</v>
      </c>
      <c r="I292" s="196"/>
      <c r="J292" s="197">
        <f>ROUND(I292*H292,2)</f>
        <v>0</v>
      </c>
      <c r="K292" s="193" t="s">
        <v>174</v>
      </c>
      <c r="L292" s="60"/>
      <c r="M292" s="198" t="s">
        <v>22</v>
      </c>
      <c r="N292" s="199" t="s">
        <v>48</v>
      </c>
      <c r="O292" s="41"/>
      <c r="P292" s="200">
        <f>O292*H292</f>
        <v>0</v>
      </c>
      <c r="Q292" s="200">
        <v>0</v>
      </c>
      <c r="R292" s="200">
        <f>Q292*H292</f>
        <v>0</v>
      </c>
      <c r="S292" s="200">
        <v>0</v>
      </c>
      <c r="T292" s="201">
        <f>S292*H292</f>
        <v>0</v>
      </c>
      <c r="AR292" s="23" t="s">
        <v>175</v>
      </c>
      <c r="AT292" s="23" t="s">
        <v>170</v>
      </c>
      <c r="AU292" s="23" t="s">
        <v>86</v>
      </c>
      <c r="AY292" s="23" t="s">
        <v>168</v>
      </c>
      <c r="BE292" s="202">
        <f>IF(N292="základní",J292,0)</f>
        <v>0</v>
      </c>
      <c r="BF292" s="202">
        <f>IF(N292="snížená",J292,0)</f>
        <v>0</v>
      </c>
      <c r="BG292" s="202">
        <f>IF(N292="zákl. přenesená",J292,0)</f>
        <v>0</v>
      </c>
      <c r="BH292" s="202">
        <f>IF(N292="sníž. přenesená",J292,0)</f>
        <v>0</v>
      </c>
      <c r="BI292" s="202">
        <f>IF(N292="nulová",J292,0)</f>
        <v>0</v>
      </c>
      <c r="BJ292" s="23" t="s">
        <v>24</v>
      </c>
      <c r="BK292" s="202">
        <f>ROUND(I292*H292,2)</f>
        <v>0</v>
      </c>
      <c r="BL292" s="23" t="s">
        <v>175</v>
      </c>
      <c r="BM292" s="23" t="s">
        <v>835</v>
      </c>
    </row>
    <row r="293" spans="2:51" s="11" customFormat="1" ht="13.5">
      <c r="B293" s="206"/>
      <c r="C293" s="207"/>
      <c r="D293" s="203" t="s">
        <v>179</v>
      </c>
      <c r="E293" s="208" t="s">
        <v>22</v>
      </c>
      <c r="F293" s="209" t="s">
        <v>836</v>
      </c>
      <c r="G293" s="207"/>
      <c r="H293" s="210">
        <v>2390.916</v>
      </c>
      <c r="I293" s="211"/>
      <c r="J293" s="207"/>
      <c r="K293" s="207"/>
      <c r="L293" s="212"/>
      <c r="M293" s="213"/>
      <c r="N293" s="214"/>
      <c r="O293" s="214"/>
      <c r="P293" s="214"/>
      <c r="Q293" s="214"/>
      <c r="R293" s="214"/>
      <c r="S293" s="214"/>
      <c r="T293" s="215"/>
      <c r="AT293" s="216" t="s">
        <v>179</v>
      </c>
      <c r="AU293" s="216" t="s">
        <v>86</v>
      </c>
      <c r="AV293" s="11" t="s">
        <v>86</v>
      </c>
      <c r="AW293" s="11" t="s">
        <v>41</v>
      </c>
      <c r="AX293" s="11" t="s">
        <v>77</v>
      </c>
      <c r="AY293" s="216" t="s">
        <v>168</v>
      </c>
    </row>
    <row r="294" spans="2:51" s="11" customFormat="1" ht="13.5">
      <c r="B294" s="206"/>
      <c r="C294" s="207"/>
      <c r="D294" s="203" t="s">
        <v>179</v>
      </c>
      <c r="E294" s="208" t="s">
        <v>22</v>
      </c>
      <c r="F294" s="209" t="s">
        <v>837</v>
      </c>
      <c r="G294" s="207"/>
      <c r="H294" s="210">
        <v>-996.864</v>
      </c>
      <c r="I294" s="211"/>
      <c r="J294" s="207"/>
      <c r="K294" s="207"/>
      <c r="L294" s="212"/>
      <c r="M294" s="213"/>
      <c r="N294" s="214"/>
      <c r="O294" s="214"/>
      <c r="P294" s="214"/>
      <c r="Q294" s="214"/>
      <c r="R294" s="214"/>
      <c r="S294" s="214"/>
      <c r="T294" s="215"/>
      <c r="AT294" s="216" t="s">
        <v>179</v>
      </c>
      <c r="AU294" s="216" t="s">
        <v>86</v>
      </c>
      <c r="AV294" s="11" t="s">
        <v>86</v>
      </c>
      <c r="AW294" s="11" t="s">
        <v>41</v>
      </c>
      <c r="AX294" s="11" t="s">
        <v>77</v>
      </c>
      <c r="AY294" s="216" t="s">
        <v>168</v>
      </c>
    </row>
    <row r="295" spans="2:51" s="11" customFormat="1" ht="13.5">
      <c r="B295" s="206"/>
      <c r="C295" s="207"/>
      <c r="D295" s="203" t="s">
        <v>179</v>
      </c>
      <c r="E295" s="208" t="s">
        <v>22</v>
      </c>
      <c r="F295" s="209" t="s">
        <v>22</v>
      </c>
      <c r="G295" s="207"/>
      <c r="H295" s="210">
        <v>0</v>
      </c>
      <c r="I295" s="211"/>
      <c r="J295" s="207"/>
      <c r="K295" s="207"/>
      <c r="L295" s="212"/>
      <c r="M295" s="213"/>
      <c r="N295" s="214"/>
      <c r="O295" s="214"/>
      <c r="P295" s="214"/>
      <c r="Q295" s="214"/>
      <c r="R295" s="214"/>
      <c r="S295" s="214"/>
      <c r="T295" s="215"/>
      <c r="AT295" s="216" t="s">
        <v>179</v>
      </c>
      <c r="AU295" s="216" t="s">
        <v>86</v>
      </c>
      <c r="AV295" s="11" t="s">
        <v>86</v>
      </c>
      <c r="AW295" s="11" t="s">
        <v>41</v>
      </c>
      <c r="AX295" s="11" t="s">
        <v>77</v>
      </c>
      <c r="AY295" s="216" t="s">
        <v>168</v>
      </c>
    </row>
    <row r="296" spans="2:51" s="12" customFormat="1" ht="13.5">
      <c r="B296" s="217"/>
      <c r="C296" s="218"/>
      <c r="D296" s="203" t="s">
        <v>179</v>
      </c>
      <c r="E296" s="219" t="s">
        <v>22</v>
      </c>
      <c r="F296" s="220" t="s">
        <v>838</v>
      </c>
      <c r="G296" s="218"/>
      <c r="H296" s="219" t="s">
        <v>22</v>
      </c>
      <c r="I296" s="221"/>
      <c r="J296" s="218"/>
      <c r="K296" s="218"/>
      <c r="L296" s="222"/>
      <c r="M296" s="223"/>
      <c r="N296" s="224"/>
      <c r="O296" s="224"/>
      <c r="P296" s="224"/>
      <c r="Q296" s="224"/>
      <c r="R296" s="224"/>
      <c r="S296" s="224"/>
      <c r="T296" s="225"/>
      <c r="AT296" s="226" t="s">
        <v>179</v>
      </c>
      <c r="AU296" s="226" t="s">
        <v>86</v>
      </c>
      <c r="AV296" s="12" t="s">
        <v>24</v>
      </c>
      <c r="AW296" s="12" t="s">
        <v>41</v>
      </c>
      <c r="AX296" s="12" t="s">
        <v>77</v>
      </c>
      <c r="AY296" s="226" t="s">
        <v>168</v>
      </c>
    </row>
    <row r="297" spans="2:51" s="13" customFormat="1" ht="13.5">
      <c r="B297" s="227"/>
      <c r="C297" s="228"/>
      <c r="D297" s="203" t="s">
        <v>179</v>
      </c>
      <c r="E297" s="229" t="s">
        <v>22</v>
      </c>
      <c r="F297" s="230" t="s">
        <v>182</v>
      </c>
      <c r="G297" s="228"/>
      <c r="H297" s="231">
        <v>1394.052</v>
      </c>
      <c r="I297" s="232"/>
      <c r="J297" s="228"/>
      <c r="K297" s="228"/>
      <c r="L297" s="233"/>
      <c r="M297" s="234"/>
      <c r="N297" s="235"/>
      <c r="O297" s="235"/>
      <c r="P297" s="235"/>
      <c r="Q297" s="235"/>
      <c r="R297" s="235"/>
      <c r="S297" s="235"/>
      <c r="T297" s="236"/>
      <c r="AT297" s="237" t="s">
        <v>179</v>
      </c>
      <c r="AU297" s="237" t="s">
        <v>86</v>
      </c>
      <c r="AV297" s="13" t="s">
        <v>175</v>
      </c>
      <c r="AW297" s="13" t="s">
        <v>41</v>
      </c>
      <c r="AX297" s="13" t="s">
        <v>24</v>
      </c>
      <c r="AY297" s="237" t="s">
        <v>168</v>
      </c>
    </row>
    <row r="298" spans="2:65" s="1" customFormat="1" ht="16.5" customHeight="1">
      <c r="B298" s="40"/>
      <c r="C298" s="191" t="s">
        <v>450</v>
      </c>
      <c r="D298" s="191" t="s">
        <v>170</v>
      </c>
      <c r="E298" s="192" t="s">
        <v>545</v>
      </c>
      <c r="F298" s="193" t="s">
        <v>546</v>
      </c>
      <c r="G298" s="194" t="s">
        <v>261</v>
      </c>
      <c r="H298" s="195">
        <v>16728.624</v>
      </c>
      <c r="I298" s="196"/>
      <c r="J298" s="197">
        <f>ROUND(I298*H298,2)</f>
        <v>0</v>
      </c>
      <c r="K298" s="193" t="s">
        <v>174</v>
      </c>
      <c r="L298" s="60"/>
      <c r="M298" s="198" t="s">
        <v>22</v>
      </c>
      <c r="N298" s="199" t="s">
        <v>48</v>
      </c>
      <c r="O298" s="41"/>
      <c r="P298" s="200">
        <f>O298*H298</f>
        <v>0</v>
      </c>
      <c r="Q298" s="200">
        <v>0</v>
      </c>
      <c r="R298" s="200">
        <f>Q298*H298</f>
        <v>0</v>
      </c>
      <c r="S298" s="200">
        <v>0</v>
      </c>
      <c r="T298" s="201">
        <f>S298*H298</f>
        <v>0</v>
      </c>
      <c r="AR298" s="23" t="s">
        <v>175</v>
      </c>
      <c r="AT298" s="23" t="s">
        <v>170</v>
      </c>
      <c r="AU298" s="23" t="s">
        <v>86</v>
      </c>
      <c r="AY298" s="23" t="s">
        <v>168</v>
      </c>
      <c r="BE298" s="202">
        <f>IF(N298="základní",J298,0)</f>
        <v>0</v>
      </c>
      <c r="BF298" s="202">
        <f>IF(N298="snížená",J298,0)</f>
        <v>0</v>
      </c>
      <c r="BG298" s="202">
        <f>IF(N298="zákl. přenesená",J298,0)</f>
        <v>0</v>
      </c>
      <c r="BH298" s="202">
        <f>IF(N298="sníž. přenesená",J298,0)</f>
        <v>0</v>
      </c>
      <c r="BI298" s="202">
        <f>IF(N298="nulová",J298,0)</f>
        <v>0</v>
      </c>
      <c r="BJ298" s="23" t="s">
        <v>24</v>
      </c>
      <c r="BK298" s="202">
        <f>ROUND(I298*H298,2)</f>
        <v>0</v>
      </c>
      <c r="BL298" s="23" t="s">
        <v>175</v>
      </c>
      <c r="BM298" s="23" t="s">
        <v>839</v>
      </c>
    </row>
    <row r="299" spans="2:51" s="11" customFormat="1" ht="13.5">
      <c r="B299" s="206"/>
      <c r="C299" s="207"/>
      <c r="D299" s="203" t="s">
        <v>179</v>
      </c>
      <c r="E299" s="208" t="s">
        <v>22</v>
      </c>
      <c r="F299" s="209" t="s">
        <v>840</v>
      </c>
      <c r="G299" s="207"/>
      <c r="H299" s="210">
        <v>16728.624</v>
      </c>
      <c r="I299" s="211"/>
      <c r="J299" s="207"/>
      <c r="K299" s="207"/>
      <c r="L299" s="212"/>
      <c r="M299" s="213"/>
      <c r="N299" s="214"/>
      <c r="O299" s="214"/>
      <c r="P299" s="214"/>
      <c r="Q299" s="214"/>
      <c r="R299" s="214"/>
      <c r="S299" s="214"/>
      <c r="T299" s="215"/>
      <c r="AT299" s="216" t="s">
        <v>179</v>
      </c>
      <c r="AU299" s="216" t="s">
        <v>86</v>
      </c>
      <c r="AV299" s="11" t="s">
        <v>86</v>
      </c>
      <c r="AW299" s="11" t="s">
        <v>41</v>
      </c>
      <c r="AX299" s="11" t="s">
        <v>77</v>
      </c>
      <c r="AY299" s="216" t="s">
        <v>168</v>
      </c>
    </row>
    <row r="300" spans="2:51" s="13" customFormat="1" ht="13.5">
      <c r="B300" s="227"/>
      <c r="C300" s="228"/>
      <c r="D300" s="203" t="s">
        <v>179</v>
      </c>
      <c r="E300" s="229" t="s">
        <v>22</v>
      </c>
      <c r="F300" s="230" t="s">
        <v>182</v>
      </c>
      <c r="G300" s="228"/>
      <c r="H300" s="231">
        <v>16728.624</v>
      </c>
      <c r="I300" s="232"/>
      <c r="J300" s="228"/>
      <c r="K300" s="228"/>
      <c r="L300" s="233"/>
      <c r="M300" s="234"/>
      <c r="N300" s="235"/>
      <c r="O300" s="235"/>
      <c r="P300" s="235"/>
      <c r="Q300" s="235"/>
      <c r="R300" s="235"/>
      <c r="S300" s="235"/>
      <c r="T300" s="236"/>
      <c r="AT300" s="237" t="s">
        <v>179</v>
      </c>
      <c r="AU300" s="237" t="s">
        <v>86</v>
      </c>
      <c r="AV300" s="13" t="s">
        <v>175</v>
      </c>
      <c r="AW300" s="13" t="s">
        <v>41</v>
      </c>
      <c r="AX300" s="13" t="s">
        <v>24</v>
      </c>
      <c r="AY300" s="237" t="s">
        <v>168</v>
      </c>
    </row>
    <row r="301" spans="2:65" s="1" customFormat="1" ht="16.5" customHeight="1">
      <c r="B301" s="40"/>
      <c r="C301" s="191" t="s">
        <v>454</v>
      </c>
      <c r="D301" s="191" t="s">
        <v>170</v>
      </c>
      <c r="E301" s="192" t="s">
        <v>550</v>
      </c>
      <c r="F301" s="193" t="s">
        <v>551</v>
      </c>
      <c r="G301" s="194" t="s">
        <v>261</v>
      </c>
      <c r="H301" s="195">
        <v>1394.052</v>
      </c>
      <c r="I301" s="196"/>
      <c r="J301" s="197">
        <f>ROUND(I301*H301,2)</f>
        <v>0</v>
      </c>
      <c r="K301" s="193" t="s">
        <v>174</v>
      </c>
      <c r="L301" s="60"/>
      <c r="M301" s="198" t="s">
        <v>22</v>
      </c>
      <c r="N301" s="199" t="s">
        <v>48</v>
      </c>
      <c r="O301" s="41"/>
      <c r="P301" s="200">
        <f>O301*H301</f>
        <v>0</v>
      </c>
      <c r="Q301" s="200">
        <v>0</v>
      </c>
      <c r="R301" s="200">
        <f>Q301*H301</f>
        <v>0</v>
      </c>
      <c r="S301" s="200">
        <v>0</v>
      </c>
      <c r="T301" s="201">
        <f>S301*H301</f>
        <v>0</v>
      </c>
      <c r="AR301" s="23" t="s">
        <v>175</v>
      </c>
      <c r="AT301" s="23" t="s">
        <v>170</v>
      </c>
      <c r="AU301" s="23" t="s">
        <v>86</v>
      </c>
      <c r="AY301" s="23" t="s">
        <v>168</v>
      </c>
      <c r="BE301" s="202">
        <f>IF(N301="základní",J301,0)</f>
        <v>0</v>
      </c>
      <c r="BF301" s="202">
        <f>IF(N301="snížená",J301,0)</f>
        <v>0</v>
      </c>
      <c r="BG301" s="202">
        <f>IF(N301="zákl. přenesená",J301,0)</f>
        <v>0</v>
      </c>
      <c r="BH301" s="202">
        <f>IF(N301="sníž. přenesená",J301,0)</f>
        <v>0</v>
      </c>
      <c r="BI301" s="202">
        <f>IF(N301="nulová",J301,0)</f>
        <v>0</v>
      </c>
      <c r="BJ301" s="23" t="s">
        <v>24</v>
      </c>
      <c r="BK301" s="202">
        <f>ROUND(I301*H301,2)</f>
        <v>0</v>
      </c>
      <c r="BL301" s="23" t="s">
        <v>175</v>
      </c>
      <c r="BM301" s="23" t="s">
        <v>841</v>
      </c>
    </row>
    <row r="302" spans="2:51" s="11" customFormat="1" ht="13.5">
      <c r="B302" s="206"/>
      <c r="C302" s="207"/>
      <c r="D302" s="203" t="s">
        <v>179</v>
      </c>
      <c r="E302" s="208" t="s">
        <v>22</v>
      </c>
      <c r="F302" s="209" t="s">
        <v>842</v>
      </c>
      <c r="G302" s="207"/>
      <c r="H302" s="210">
        <v>1394.052</v>
      </c>
      <c r="I302" s="211"/>
      <c r="J302" s="207"/>
      <c r="K302" s="207"/>
      <c r="L302" s="212"/>
      <c r="M302" s="213"/>
      <c r="N302" s="214"/>
      <c r="O302" s="214"/>
      <c r="P302" s="214"/>
      <c r="Q302" s="214"/>
      <c r="R302" s="214"/>
      <c r="S302" s="214"/>
      <c r="T302" s="215"/>
      <c r="AT302" s="216" t="s">
        <v>179</v>
      </c>
      <c r="AU302" s="216" t="s">
        <v>86</v>
      </c>
      <c r="AV302" s="11" t="s">
        <v>86</v>
      </c>
      <c r="AW302" s="11" t="s">
        <v>41</v>
      </c>
      <c r="AX302" s="11" t="s">
        <v>77</v>
      </c>
      <c r="AY302" s="216" t="s">
        <v>168</v>
      </c>
    </row>
    <row r="303" spans="2:51" s="13" customFormat="1" ht="13.5">
      <c r="B303" s="227"/>
      <c r="C303" s="228"/>
      <c r="D303" s="203" t="s">
        <v>179</v>
      </c>
      <c r="E303" s="229" t="s">
        <v>22</v>
      </c>
      <c r="F303" s="230" t="s">
        <v>182</v>
      </c>
      <c r="G303" s="228"/>
      <c r="H303" s="231">
        <v>1394.052</v>
      </c>
      <c r="I303" s="232"/>
      <c r="J303" s="228"/>
      <c r="K303" s="228"/>
      <c r="L303" s="233"/>
      <c r="M303" s="234"/>
      <c r="N303" s="235"/>
      <c r="O303" s="235"/>
      <c r="P303" s="235"/>
      <c r="Q303" s="235"/>
      <c r="R303" s="235"/>
      <c r="S303" s="235"/>
      <c r="T303" s="236"/>
      <c r="AT303" s="237" t="s">
        <v>179</v>
      </c>
      <c r="AU303" s="237" t="s">
        <v>86</v>
      </c>
      <c r="AV303" s="13" t="s">
        <v>175</v>
      </c>
      <c r="AW303" s="13" t="s">
        <v>41</v>
      </c>
      <c r="AX303" s="13" t="s">
        <v>24</v>
      </c>
      <c r="AY303" s="237" t="s">
        <v>168</v>
      </c>
    </row>
    <row r="304" spans="2:65" s="1" customFormat="1" ht="16.5" customHeight="1">
      <c r="B304" s="40"/>
      <c r="C304" s="191" t="s">
        <v>458</v>
      </c>
      <c r="D304" s="191" t="s">
        <v>170</v>
      </c>
      <c r="E304" s="192" t="s">
        <v>555</v>
      </c>
      <c r="F304" s="193" t="s">
        <v>556</v>
      </c>
      <c r="G304" s="194" t="s">
        <v>261</v>
      </c>
      <c r="H304" s="195">
        <v>615.252</v>
      </c>
      <c r="I304" s="196"/>
      <c r="J304" s="197">
        <f>ROUND(I304*H304,2)</f>
        <v>0</v>
      </c>
      <c r="K304" s="193" t="s">
        <v>174</v>
      </c>
      <c r="L304" s="60"/>
      <c r="M304" s="198" t="s">
        <v>22</v>
      </c>
      <c r="N304" s="199" t="s">
        <v>48</v>
      </c>
      <c r="O304" s="41"/>
      <c r="P304" s="200">
        <f>O304*H304</f>
        <v>0</v>
      </c>
      <c r="Q304" s="200">
        <v>0</v>
      </c>
      <c r="R304" s="200">
        <f>Q304*H304</f>
        <v>0</v>
      </c>
      <c r="S304" s="200">
        <v>0</v>
      </c>
      <c r="T304" s="201">
        <f>S304*H304</f>
        <v>0</v>
      </c>
      <c r="AR304" s="23" t="s">
        <v>175</v>
      </c>
      <c r="AT304" s="23" t="s">
        <v>170</v>
      </c>
      <c r="AU304" s="23" t="s">
        <v>86</v>
      </c>
      <c r="AY304" s="23" t="s">
        <v>168</v>
      </c>
      <c r="BE304" s="202">
        <f>IF(N304="základní",J304,0)</f>
        <v>0</v>
      </c>
      <c r="BF304" s="202">
        <f>IF(N304="snížená",J304,0)</f>
        <v>0</v>
      </c>
      <c r="BG304" s="202">
        <f>IF(N304="zákl. přenesená",J304,0)</f>
        <v>0</v>
      </c>
      <c r="BH304" s="202">
        <f>IF(N304="sníž. přenesená",J304,0)</f>
        <v>0</v>
      </c>
      <c r="BI304" s="202">
        <f>IF(N304="nulová",J304,0)</f>
        <v>0</v>
      </c>
      <c r="BJ304" s="23" t="s">
        <v>24</v>
      </c>
      <c r="BK304" s="202">
        <f>ROUND(I304*H304,2)</f>
        <v>0</v>
      </c>
      <c r="BL304" s="23" t="s">
        <v>175</v>
      </c>
      <c r="BM304" s="23" t="s">
        <v>843</v>
      </c>
    </row>
    <row r="305" spans="2:47" s="1" customFormat="1" ht="67.5">
      <c r="B305" s="40"/>
      <c r="C305" s="62"/>
      <c r="D305" s="203" t="s">
        <v>177</v>
      </c>
      <c r="E305" s="62"/>
      <c r="F305" s="204" t="s">
        <v>558</v>
      </c>
      <c r="G305" s="62"/>
      <c r="H305" s="62"/>
      <c r="I305" s="162"/>
      <c r="J305" s="62"/>
      <c r="K305" s="62"/>
      <c r="L305" s="60"/>
      <c r="M305" s="205"/>
      <c r="N305" s="41"/>
      <c r="O305" s="41"/>
      <c r="P305" s="41"/>
      <c r="Q305" s="41"/>
      <c r="R305" s="41"/>
      <c r="S305" s="41"/>
      <c r="T305" s="77"/>
      <c r="AT305" s="23" t="s">
        <v>177</v>
      </c>
      <c r="AU305" s="23" t="s">
        <v>86</v>
      </c>
    </row>
    <row r="306" spans="2:51" s="11" customFormat="1" ht="13.5">
      <c r="B306" s="206"/>
      <c r="C306" s="207"/>
      <c r="D306" s="203" t="s">
        <v>179</v>
      </c>
      <c r="E306" s="208" t="s">
        <v>22</v>
      </c>
      <c r="F306" s="209" t="s">
        <v>844</v>
      </c>
      <c r="G306" s="207"/>
      <c r="H306" s="210">
        <v>615.252</v>
      </c>
      <c r="I306" s="211"/>
      <c r="J306" s="207"/>
      <c r="K306" s="207"/>
      <c r="L306" s="212"/>
      <c r="M306" s="213"/>
      <c r="N306" s="214"/>
      <c r="O306" s="214"/>
      <c r="P306" s="214"/>
      <c r="Q306" s="214"/>
      <c r="R306" s="214"/>
      <c r="S306" s="214"/>
      <c r="T306" s="215"/>
      <c r="AT306" s="216" t="s">
        <v>179</v>
      </c>
      <c r="AU306" s="216" t="s">
        <v>86</v>
      </c>
      <c r="AV306" s="11" t="s">
        <v>86</v>
      </c>
      <c r="AW306" s="11" t="s">
        <v>41</v>
      </c>
      <c r="AX306" s="11" t="s">
        <v>77</v>
      </c>
      <c r="AY306" s="216" t="s">
        <v>168</v>
      </c>
    </row>
    <row r="307" spans="2:51" s="13" customFormat="1" ht="13.5">
      <c r="B307" s="227"/>
      <c r="C307" s="228"/>
      <c r="D307" s="203" t="s">
        <v>179</v>
      </c>
      <c r="E307" s="229" t="s">
        <v>22</v>
      </c>
      <c r="F307" s="230" t="s">
        <v>182</v>
      </c>
      <c r="G307" s="228"/>
      <c r="H307" s="231">
        <v>615.252</v>
      </c>
      <c r="I307" s="232"/>
      <c r="J307" s="228"/>
      <c r="K307" s="228"/>
      <c r="L307" s="233"/>
      <c r="M307" s="234"/>
      <c r="N307" s="235"/>
      <c r="O307" s="235"/>
      <c r="P307" s="235"/>
      <c r="Q307" s="235"/>
      <c r="R307" s="235"/>
      <c r="S307" s="235"/>
      <c r="T307" s="236"/>
      <c r="AT307" s="237" t="s">
        <v>179</v>
      </c>
      <c r="AU307" s="237" t="s">
        <v>86</v>
      </c>
      <c r="AV307" s="13" t="s">
        <v>175</v>
      </c>
      <c r="AW307" s="13" t="s">
        <v>41</v>
      </c>
      <c r="AX307" s="13" t="s">
        <v>24</v>
      </c>
      <c r="AY307" s="237" t="s">
        <v>168</v>
      </c>
    </row>
    <row r="308" spans="2:65" s="1" customFormat="1" ht="16.5" customHeight="1">
      <c r="B308" s="40"/>
      <c r="C308" s="191" t="s">
        <v>462</v>
      </c>
      <c r="D308" s="191" t="s">
        <v>170</v>
      </c>
      <c r="E308" s="192" t="s">
        <v>562</v>
      </c>
      <c r="F308" s="193" t="s">
        <v>563</v>
      </c>
      <c r="G308" s="194" t="s">
        <v>261</v>
      </c>
      <c r="H308" s="195">
        <v>778.8</v>
      </c>
      <c r="I308" s="196"/>
      <c r="J308" s="197">
        <f>ROUND(I308*H308,2)</f>
        <v>0</v>
      </c>
      <c r="K308" s="193" t="s">
        <v>174</v>
      </c>
      <c r="L308" s="60"/>
      <c r="M308" s="198" t="s">
        <v>22</v>
      </c>
      <c r="N308" s="199" t="s">
        <v>48</v>
      </c>
      <c r="O308" s="41"/>
      <c r="P308" s="200">
        <f>O308*H308</f>
        <v>0</v>
      </c>
      <c r="Q308" s="200">
        <v>0</v>
      </c>
      <c r="R308" s="200">
        <f>Q308*H308</f>
        <v>0</v>
      </c>
      <c r="S308" s="200">
        <v>0</v>
      </c>
      <c r="T308" s="201">
        <f>S308*H308</f>
        <v>0</v>
      </c>
      <c r="AR308" s="23" t="s">
        <v>175</v>
      </c>
      <c r="AT308" s="23" t="s">
        <v>170</v>
      </c>
      <c r="AU308" s="23" t="s">
        <v>86</v>
      </c>
      <c r="AY308" s="23" t="s">
        <v>168</v>
      </c>
      <c r="BE308" s="202">
        <f>IF(N308="základní",J308,0)</f>
        <v>0</v>
      </c>
      <c r="BF308" s="202">
        <f>IF(N308="snížená",J308,0)</f>
        <v>0</v>
      </c>
      <c r="BG308" s="202">
        <f>IF(N308="zákl. přenesená",J308,0)</f>
        <v>0</v>
      </c>
      <c r="BH308" s="202">
        <f>IF(N308="sníž. přenesená",J308,0)</f>
        <v>0</v>
      </c>
      <c r="BI308" s="202">
        <f>IF(N308="nulová",J308,0)</f>
        <v>0</v>
      </c>
      <c r="BJ308" s="23" t="s">
        <v>24</v>
      </c>
      <c r="BK308" s="202">
        <f>ROUND(I308*H308,2)</f>
        <v>0</v>
      </c>
      <c r="BL308" s="23" t="s">
        <v>175</v>
      </c>
      <c r="BM308" s="23" t="s">
        <v>845</v>
      </c>
    </row>
    <row r="309" spans="2:51" s="11" customFormat="1" ht="13.5">
      <c r="B309" s="206"/>
      <c r="C309" s="207"/>
      <c r="D309" s="203" t="s">
        <v>179</v>
      </c>
      <c r="E309" s="208" t="s">
        <v>22</v>
      </c>
      <c r="F309" s="209" t="s">
        <v>836</v>
      </c>
      <c r="G309" s="207"/>
      <c r="H309" s="210">
        <v>2390.916</v>
      </c>
      <c r="I309" s="211"/>
      <c r="J309" s="207"/>
      <c r="K309" s="207"/>
      <c r="L309" s="212"/>
      <c r="M309" s="213"/>
      <c r="N309" s="214"/>
      <c r="O309" s="214"/>
      <c r="P309" s="214"/>
      <c r="Q309" s="214"/>
      <c r="R309" s="214"/>
      <c r="S309" s="214"/>
      <c r="T309" s="215"/>
      <c r="AT309" s="216" t="s">
        <v>179</v>
      </c>
      <c r="AU309" s="216" t="s">
        <v>86</v>
      </c>
      <c r="AV309" s="11" t="s">
        <v>86</v>
      </c>
      <c r="AW309" s="11" t="s">
        <v>41</v>
      </c>
      <c r="AX309" s="11" t="s">
        <v>77</v>
      </c>
      <c r="AY309" s="216" t="s">
        <v>168</v>
      </c>
    </row>
    <row r="310" spans="2:51" s="12" customFormat="1" ht="13.5">
      <c r="B310" s="217"/>
      <c r="C310" s="218"/>
      <c r="D310" s="203" t="s">
        <v>179</v>
      </c>
      <c r="E310" s="219" t="s">
        <v>22</v>
      </c>
      <c r="F310" s="220" t="s">
        <v>846</v>
      </c>
      <c r="G310" s="218"/>
      <c r="H310" s="219" t="s">
        <v>22</v>
      </c>
      <c r="I310" s="221"/>
      <c r="J310" s="218"/>
      <c r="K310" s="218"/>
      <c r="L310" s="222"/>
      <c r="M310" s="223"/>
      <c r="N310" s="224"/>
      <c r="O310" s="224"/>
      <c r="P310" s="224"/>
      <c r="Q310" s="224"/>
      <c r="R310" s="224"/>
      <c r="S310" s="224"/>
      <c r="T310" s="225"/>
      <c r="AT310" s="226" t="s">
        <v>179</v>
      </c>
      <c r="AU310" s="226" t="s">
        <v>86</v>
      </c>
      <c r="AV310" s="12" t="s">
        <v>24</v>
      </c>
      <c r="AW310" s="12" t="s">
        <v>41</v>
      </c>
      <c r="AX310" s="12" t="s">
        <v>77</v>
      </c>
      <c r="AY310" s="226" t="s">
        <v>168</v>
      </c>
    </row>
    <row r="311" spans="2:51" s="11" customFormat="1" ht="13.5">
      <c r="B311" s="206"/>
      <c r="C311" s="207"/>
      <c r="D311" s="203" t="s">
        <v>179</v>
      </c>
      <c r="E311" s="208" t="s">
        <v>22</v>
      </c>
      <c r="F311" s="209" t="s">
        <v>847</v>
      </c>
      <c r="G311" s="207"/>
      <c r="H311" s="210">
        <v>-615.252</v>
      </c>
      <c r="I311" s="211"/>
      <c r="J311" s="207"/>
      <c r="K311" s="207"/>
      <c r="L311" s="212"/>
      <c r="M311" s="213"/>
      <c r="N311" s="214"/>
      <c r="O311" s="214"/>
      <c r="P311" s="214"/>
      <c r="Q311" s="214"/>
      <c r="R311" s="214"/>
      <c r="S311" s="214"/>
      <c r="T311" s="215"/>
      <c r="AT311" s="216" t="s">
        <v>179</v>
      </c>
      <c r="AU311" s="216" t="s">
        <v>86</v>
      </c>
      <c r="AV311" s="11" t="s">
        <v>86</v>
      </c>
      <c r="AW311" s="11" t="s">
        <v>41</v>
      </c>
      <c r="AX311" s="11" t="s">
        <v>77</v>
      </c>
      <c r="AY311" s="216" t="s">
        <v>168</v>
      </c>
    </row>
    <row r="312" spans="2:51" s="11" customFormat="1" ht="13.5">
      <c r="B312" s="206"/>
      <c r="C312" s="207"/>
      <c r="D312" s="203" t="s">
        <v>179</v>
      </c>
      <c r="E312" s="208" t="s">
        <v>22</v>
      </c>
      <c r="F312" s="209" t="s">
        <v>837</v>
      </c>
      <c r="G312" s="207"/>
      <c r="H312" s="210">
        <v>-996.864</v>
      </c>
      <c r="I312" s="211"/>
      <c r="J312" s="207"/>
      <c r="K312" s="207"/>
      <c r="L312" s="212"/>
      <c r="M312" s="213"/>
      <c r="N312" s="214"/>
      <c r="O312" s="214"/>
      <c r="P312" s="214"/>
      <c r="Q312" s="214"/>
      <c r="R312" s="214"/>
      <c r="S312" s="214"/>
      <c r="T312" s="215"/>
      <c r="AT312" s="216" t="s">
        <v>179</v>
      </c>
      <c r="AU312" s="216" t="s">
        <v>86</v>
      </c>
      <c r="AV312" s="11" t="s">
        <v>86</v>
      </c>
      <c r="AW312" s="11" t="s">
        <v>41</v>
      </c>
      <c r="AX312" s="11" t="s">
        <v>77</v>
      </c>
      <c r="AY312" s="216" t="s">
        <v>168</v>
      </c>
    </row>
    <row r="313" spans="2:51" s="11" customFormat="1" ht="13.5">
      <c r="B313" s="206"/>
      <c r="C313" s="207"/>
      <c r="D313" s="203" t="s">
        <v>179</v>
      </c>
      <c r="E313" s="208" t="s">
        <v>22</v>
      </c>
      <c r="F313" s="209" t="s">
        <v>22</v>
      </c>
      <c r="G313" s="207"/>
      <c r="H313" s="210">
        <v>0</v>
      </c>
      <c r="I313" s="211"/>
      <c r="J313" s="207"/>
      <c r="K313" s="207"/>
      <c r="L313" s="212"/>
      <c r="M313" s="213"/>
      <c r="N313" s="214"/>
      <c r="O313" s="214"/>
      <c r="P313" s="214"/>
      <c r="Q313" s="214"/>
      <c r="R313" s="214"/>
      <c r="S313" s="214"/>
      <c r="T313" s="215"/>
      <c r="AT313" s="216" t="s">
        <v>179</v>
      </c>
      <c r="AU313" s="216" t="s">
        <v>86</v>
      </c>
      <c r="AV313" s="11" t="s">
        <v>86</v>
      </c>
      <c r="AW313" s="11" t="s">
        <v>41</v>
      </c>
      <c r="AX313" s="11" t="s">
        <v>77</v>
      </c>
      <c r="AY313" s="216" t="s">
        <v>168</v>
      </c>
    </row>
    <row r="314" spans="2:51" s="13" customFormat="1" ht="13.5">
      <c r="B314" s="227"/>
      <c r="C314" s="228"/>
      <c r="D314" s="203" t="s">
        <v>179</v>
      </c>
      <c r="E314" s="229" t="s">
        <v>22</v>
      </c>
      <c r="F314" s="230" t="s">
        <v>182</v>
      </c>
      <c r="G314" s="228"/>
      <c r="H314" s="231">
        <v>778.8</v>
      </c>
      <c r="I314" s="232"/>
      <c r="J314" s="228"/>
      <c r="K314" s="228"/>
      <c r="L314" s="233"/>
      <c r="M314" s="234"/>
      <c r="N314" s="235"/>
      <c r="O314" s="235"/>
      <c r="P314" s="235"/>
      <c r="Q314" s="235"/>
      <c r="R314" s="235"/>
      <c r="S314" s="235"/>
      <c r="T314" s="236"/>
      <c r="AT314" s="237" t="s">
        <v>179</v>
      </c>
      <c r="AU314" s="237" t="s">
        <v>86</v>
      </c>
      <c r="AV314" s="13" t="s">
        <v>175</v>
      </c>
      <c r="AW314" s="13" t="s">
        <v>41</v>
      </c>
      <c r="AX314" s="13" t="s">
        <v>24</v>
      </c>
      <c r="AY314" s="237" t="s">
        <v>168</v>
      </c>
    </row>
    <row r="315" spans="2:63" s="10" customFormat="1" ht="29.85" customHeight="1">
      <c r="B315" s="175"/>
      <c r="C315" s="176"/>
      <c r="D315" s="177" t="s">
        <v>76</v>
      </c>
      <c r="E315" s="189" t="s">
        <v>567</v>
      </c>
      <c r="F315" s="189" t="s">
        <v>568</v>
      </c>
      <c r="G315" s="176"/>
      <c r="H315" s="176"/>
      <c r="I315" s="179"/>
      <c r="J315" s="190">
        <f>BK315</f>
        <v>0</v>
      </c>
      <c r="K315" s="176"/>
      <c r="L315" s="181"/>
      <c r="M315" s="182"/>
      <c r="N315" s="183"/>
      <c r="O315" s="183"/>
      <c r="P315" s="184">
        <f>P316</f>
        <v>0</v>
      </c>
      <c r="Q315" s="183"/>
      <c r="R315" s="184">
        <f>R316</f>
        <v>0</v>
      </c>
      <c r="S315" s="183"/>
      <c r="T315" s="185">
        <f>T316</f>
        <v>0</v>
      </c>
      <c r="AR315" s="186" t="s">
        <v>24</v>
      </c>
      <c r="AT315" s="187" t="s">
        <v>76</v>
      </c>
      <c r="AU315" s="187" t="s">
        <v>24</v>
      </c>
      <c r="AY315" s="186" t="s">
        <v>168</v>
      </c>
      <c r="BK315" s="188">
        <f>BK316</f>
        <v>0</v>
      </c>
    </row>
    <row r="316" spans="2:65" s="1" customFormat="1" ht="25.5" customHeight="1">
      <c r="B316" s="40"/>
      <c r="C316" s="191" t="s">
        <v>466</v>
      </c>
      <c r="D316" s="191" t="s">
        <v>170</v>
      </c>
      <c r="E316" s="192" t="s">
        <v>570</v>
      </c>
      <c r="F316" s="193" t="s">
        <v>571</v>
      </c>
      <c r="G316" s="194" t="s">
        <v>261</v>
      </c>
      <c r="H316" s="195">
        <v>1168.15</v>
      </c>
      <c r="I316" s="196"/>
      <c r="J316" s="197">
        <f>ROUND(I316*H316,2)</f>
        <v>0</v>
      </c>
      <c r="K316" s="193" t="s">
        <v>174</v>
      </c>
      <c r="L316" s="60"/>
      <c r="M316" s="198" t="s">
        <v>22</v>
      </c>
      <c r="N316" s="248" t="s">
        <v>48</v>
      </c>
      <c r="O316" s="249"/>
      <c r="P316" s="250">
        <f>O316*H316</f>
        <v>0</v>
      </c>
      <c r="Q316" s="250">
        <v>0</v>
      </c>
      <c r="R316" s="250">
        <f>Q316*H316</f>
        <v>0</v>
      </c>
      <c r="S316" s="250">
        <v>0</v>
      </c>
      <c r="T316" s="251">
        <f>S316*H316</f>
        <v>0</v>
      </c>
      <c r="AR316" s="23" t="s">
        <v>175</v>
      </c>
      <c r="AT316" s="23" t="s">
        <v>170</v>
      </c>
      <c r="AU316" s="23" t="s">
        <v>86</v>
      </c>
      <c r="AY316" s="23" t="s">
        <v>168</v>
      </c>
      <c r="BE316" s="202">
        <f>IF(N316="základní",J316,0)</f>
        <v>0</v>
      </c>
      <c r="BF316" s="202">
        <f>IF(N316="snížená",J316,0)</f>
        <v>0</v>
      </c>
      <c r="BG316" s="202">
        <f>IF(N316="zákl. přenesená",J316,0)</f>
        <v>0</v>
      </c>
      <c r="BH316" s="202">
        <f>IF(N316="sníž. přenesená",J316,0)</f>
        <v>0</v>
      </c>
      <c r="BI316" s="202">
        <f>IF(N316="nulová",J316,0)</f>
        <v>0</v>
      </c>
      <c r="BJ316" s="23" t="s">
        <v>24</v>
      </c>
      <c r="BK316" s="202">
        <f>ROUND(I316*H316,2)</f>
        <v>0</v>
      </c>
      <c r="BL316" s="23" t="s">
        <v>175</v>
      </c>
      <c r="BM316" s="23" t="s">
        <v>848</v>
      </c>
    </row>
    <row r="317" spans="2:12" s="1" customFormat="1" ht="6.95" customHeight="1">
      <c r="B317" s="55"/>
      <c r="C317" s="56"/>
      <c r="D317" s="56"/>
      <c r="E317" s="56"/>
      <c r="F317" s="56"/>
      <c r="G317" s="56"/>
      <c r="H317" s="56"/>
      <c r="I317" s="138"/>
      <c r="J317" s="56"/>
      <c r="K317" s="56"/>
      <c r="L317" s="60"/>
    </row>
  </sheetData>
  <sheetProtection algorithmName="SHA-512" hashValue="7f7SFVuOzxwuXPAtgDWTarJrKCaXfN8LVc1UoOCKGXoD1S8RJFXRkoOrzr2lphD+zyb+z7FsYXhICQfHgjdj4w==" saltValue="ZtJ4VO8nrHx6NmRhwU9zsU1M10qlkiq9kb4uORNmvGECj0OVsLTIgvb5q9Isao0D34e2qvzuWwiUzl6nz+0Q6g==" spinCount="100000" sheet="1" objects="1" scenarios="1" formatColumns="0" formatRows="0" autoFilter="0"/>
  <autoFilter ref="C84:K316"/>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95</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849</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ROUND(SUM(BE83:BE352),2)</f>
        <v>0</v>
      </c>
      <c r="G30" s="41"/>
      <c r="H30" s="41"/>
      <c r="I30" s="130">
        <v>0.21</v>
      </c>
      <c r="J30" s="129">
        <f>ROUND(ROUND((SUM(BE83:BE352)),2)*I30,2)</f>
        <v>0</v>
      </c>
      <c r="K30" s="44"/>
    </row>
    <row r="31" spans="2:11" s="1" customFormat="1" ht="14.45" customHeight="1">
      <c r="B31" s="40"/>
      <c r="C31" s="41"/>
      <c r="D31" s="41"/>
      <c r="E31" s="48" t="s">
        <v>49</v>
      </c>
      <c r="F31" s="129">
        <f>ROUND(SUM(BF83:BF352),2)</f>
        <v>0</v>
      </c>
      <c r="G31" s="41"/>
      <c r="H31" s="41"/>
      <c r="I31" s="130">
        <v>0.15</v>
      </c>
      <c r="J31" s="129">
        <f>ROUND(ROUND((SUM(BF83:BF352)),2)*I31,2)</f>
        <v>0</v>
      </c>
      <c r="K31" s="44"/>
    </row>
    <row r="32" spans="2:11" s="1" customFormat="1" ht="14.45" customHeight="1" hidden="1">
      <c r="B32" s="40"/>
      <c r="C32" s="41"/>
      <c r="D32" s="41"/>
      <c r="E32" s="48" t="s">
        <v>50</v>
      </c>
      <c r="F32" s="129">
        <f>ROUND(SUM(BG83:BG352),2)</f>
        <v>0</v>
      </c>
      <c r="G32" s="41"/>
      <c r="H32" s="41"/>
      <c r="I32" s="130">
        <v>0.21</v>
      </c>
      <c r="J32" s="129">
        <v>0</v>
      </c>
      <c r="K32" s="44"/>
    </row>
    <row r="33" spans="2:11" s="1" customFormat="1" ht="14.45" customHeight="1" hidden="1">
      <c r="B33" s="40"/>
      <c r="C33" s="41"/>
      <c r="D33" s="41"/>
      <c r="E33" s="48" t="s">
        <v>51</v>
      </c>
      <c r="F33" s="129">
        <f>ROUND(SUM(BH83:BH352),2)</f>
        <v>0</v>
      </c>
      <c r="G33" s="41"/>
      <c r="H33" s="41"/>
      <c r="I33" s="130">
        <v>0.15</v>
      </c>
      <c r="J33" s="129">
        <v>0</v>
      </c>
      <c r="K33" s="44"/>
    </row>
    <row r="34" spans="2:11" s="1" customFormat="1" ht="14.45" customHeight="1" hidden="1">
      <c r="B34" s="40"/>
      <c r="C34" s="41"/>
      <c r="D34" s="41"/>
      <c r="E34" s="48" t="s">
        <v>52</v>
      </c>
      <c r="F34" s="129">
        <f>ROUND(SUM(BI83:BI352),2)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SKU3904 - SO 102a Chodníky a ostatní plochy II/190</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J83</f>
        <v>0</v>
      </c>
      <c r="K56" s="44"/>
      <c r="AU56" s="23" t="s">
        <v>141</v>
      </c>
    </row>
    <row r="57" spans="2:11" s="7" customFormat="1" ht="24.95" customHeight="1">
      <c r="B57" s="148"/>
      <c r="C57" s="149"/>
      <c r="D57" s="150" t="s">
        <v>142</v>
      </c>
      <c r="E57" s="151"/>
      <c r="F57" s="151"/>
      <c r="G57" s="151"/>
      <c r="H57" s="151"/>
      <c r="I57" s="152"/>
      <c r="J57" s="153">
        <f>J84</f>
        <v>0</v>
      </c>
      <c r="K57" s="154"/>
    </row>
    <row r="58" spans="2:11" s="8" customFormat="1" ht="19.9" customHeight="1">
      <c r="B58" s="155"/>
      <c r="C58" s="156"/>
      <c r="D58" s="157" t="s">
        <v>143</v>
      </c>
      <c r="E58" s="158"/>
      <c r="F58" s="158"/>
      <c r="G58" s="158"/>
      <c r="H58" s="158"/>
      <c r="I58" s="159"/>
      <c r="J58" s="160">
        <f>J85</f>
        <v>0</v>
      </c>
      <c r="K58" s="161"/>
    </row>
    <row r="59" spans="2:11" s="8" customFormat="1" ht="19.9" customHeight="1">
      <c r="B59" s="155"/>
      <c r="C59" s="156"/>
      <c r="D59" s="157" t="s">
        <v>145</v>
      </c>
      <c r="E59" s="158"/>
      <c r="F59" s="158"/>
      <c r="G59" s="158"/>
      <c r="H59" s="158"/>
      <c r="I59" s="159"/>
      <c r="J59" s="160">
        <f>J180</f>
        <v>0</v>
      </c>
      <c r="K59" s="161"/>
    </row>
    <row r="60" spans="2:11" s="8" customFormat="1" ht="19.9" customHeight="1">
      <c r="B60" s="155"/>
      <c r="C60" s="156"/>
      <c r="D60" s="157" t="s">
        <v>147</v>
      </c>
      <c r="E60" s="158"/>
      <c r="F60" s="158"/>
      <c r="G60" s="158"/>
      <c r="H60" s="158"/>
      <c r="I60" s="159"/>
      <c r="J60" s="160">
        <f>J185</f>
        <v>0</v>
      </c>
      <c r="K60" s="161"/>
    </row>
    <row r="61" spans="2:11" s="8" customFormat="1" ht="19.9" customHeight="1">
      <c r="B61" s="155"/>
      <c r="C61" s="156"/>
      <c r="D61" s="157" t="s">
        <v>149</v>
      </c>
      <c r="E61" s="158"/>
      <c r="F61" s="158"/>
      <c r="G61" s="158"/>
      <c r="H61" s="158"/>
      <c r="I61" s="159"/>
      <c r="J61" s="160">
        <f>J265</f>
        <v>0</v>
      </c>
      <c r="K61" s="161"/>
    </row>
    <row r="62" spans="2:11" s="8" customFormat="1" ht="19.9" customHeight="1">
      <c r="B62" s="155"/>
      <c r="C62" s="156"/>
      <c r="D62" s="157" t="s">
        <v>150</v>
      </c>
      <c r="E62" s="158"/>
      <c r="F62" s="158"/>
      <c r="G62" s="158"/>
      <c r="H62" s="158"/>
      <c r="I62" s="159"/>
      <c r="J62" s="160">
        <f>J319</f>
        <v>0</v>
      </c>
      <c r="K62" s="161"/>
    </row>
    <row r="63" spans="2:11" s="8" customFormat="1" ht="19.9" customHeight="1">
      <c r="B63" s="155"/>
      <c r="C63" s="156"/>
      <c r="D63" s="157" t="s">
        <v>151</v>
      </c>
      <c r="E63" s="158"/>
      <c r="F63" s="158"/>
      <c r="G63" s="158"/>
      <c r="H63" s="158"/>
      <c r="I63" s="159"/>
      <c r="J63" s="160">
        <f>J351</f>
        <v>0</v>
      </c>
      <c r="K63" s="161"/>
    </row>
    <row r="64" spans="2:11" s="1" customFormat="1" ht="21.75" customHeight="1">
      <c r="B64" s="40"/>
      <c r="C64" s="41"/>
      <c r="D64" s="41"/>
      <c r="E64" s="41"/>
      <c r="F64" s="41"/>
      <c r="G64" s="41"/>
      <c r="H64" s="41"/>
      <c r="I64" s="117"/>
      <c r="J64" s="41"/>
      <c r="K64" s="44"/>
    </row>
    <row r="65" spans="2:11"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 customHeight="1">
      <c r="B70" s="40"/>
      <c r="C70" s="61" t="s">
        <v>152</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4" t="str">
        <f>E7</f>
        <v>II/145 a II/190 průtah Hartmanice</v>
      </c>
      <c r="F73" s="375"/>
      <c r="G73" s="375"/>
      <c r="H73" s="375"/>
      <c r="I73" s="162"/>
      <c r="J73" s="62"/>
      <c r="K73" s="62"/>
      <c r="L73" s="60"/>
    </row>
    <row r="74" spans="2:12" s="1" customFormat="1" ht="14.45" customHeight="1">
      <c r="B74" s="40"/>
      <c r="C74" s="64" t="s">
        <v>135</v>
      </c>
      <c r="D74" s="62"/>
      <c r="E74" s="62"/>
      <c r="F74" s="62"/>
      <c r="G74" s="62"/>
      <c r="H74" s="62"/>
      <c r="I74" s="162"/>
      <c r="J74" s="62"/>
      <c r="K74" s="62"/>
      <c r="L74" s="60"/>
    </row>
    <row r="75" spans="2:12" s="1" customFormat="1" ht="17.25" customHeight="1">
      <c r="B75" s="40"/>
      <c r="C75" s="62"/>
      <c r="D75" s="62"/>
      <c r="E75" s="349" t="str">
        <f>E9</f>
        <v>SKU3904 - SO 102a Chodníky a ostatní plochy II/190</v>
      </c>
      <c r="F75" s="376"/>
      <c r="G75" s="376"/>
      <c r="H75" s="376"/>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 xml:space="preserve"> </v>
      </c>
      <c r="G77" s="62"/>
      <c r="H77" s="62"/>
      <c r="I77" s="164" t="s">
        <v>27</v>
      </c>
      <c r="J77" s="72" t="str">
        <f>IF(J12="","",J12)</f>
        <v>15. 11. 2016</v>
      </c>
      <c r="K77" s="62"/>
      <c r="L77" s="60"/>
    </row>
    <row r="78" spans="2:12" s="1" customFormat="1" ht="6.95" customHeight="1">
      <c r="B78" s="40"/>
      <c r="C78" s="62"/>
      <c r="D78" s="62"/>
      <c r="E78" s="62"/>
      <c r="F78" s="62"/>
      <c r="G78" s="62"/>
      <c r="H78" s="62"/>
      <c r="I78" s="162"/>
      <c r="J78" s="62"/>
      <c r="K78" s="62"/>
      <c r="L78" s="60"/>
    </row>
    <row r="79" spans="2:12" s="1" customFormat="1" ht="13.5">
      <c r="B79" s="40"/>
      <c r="C79" s="64" t="s">
        <v>31</v>
      </c>
      <c r="D79" s="62"/>
      <c r="E79" s="62"/>
      <c r="F79" s="163" t="str">
        <f>E15</f>
        <v>SÚS Plzeňského kraje</v>
      </c>
      <c r="G79" s="62"/>
      <c r="H79" s="62"/>
      <c r="I79" s="164" t="s">
        <v>37</v>
      </c>
      <c r="J79" s="163" t="str">
        <f>E21</f>
        <v>Projekční kancelář Ing.Škubalová</v>
      </c>
      <c r="K79" s="62"/>
      <c r="L79" s="60"/>
    </row>
    <row r="80" spans="2:12" s="1" customFormat="1" ht="14.45" customHeight="1">
      <c r="B80" s="40"/>
      <c r="C80" s="64" t="s">
        <v>35</v>
      </c>
      <c r="D80" s="62"/>
      <c r="E80" s="62"/>
      <c r="F80" s="163" t="str">
        <f>IF(E18="","",E18)</f>
        <v/>
      </c>
      <c r="G80" s="62"/>
      <c r="H80" s="62"/>
      <c r="I80" s="162"/>
      <c r="J80" s="62"/>
      <c r="K80" s="62"/>
      <c r="L80" s="60"/>
    </row>
    <row r="81" spans="2:12" s="1" customFormat="1" ht="10.35" customHeight="1">
      <c r="B81" s="40"/>
      <c r="C81" s="62"/>
      <c r="D81" s="62"/>
      <c r="E81" s="62"/>
      <c r="F81" s="62"/>
      <c r="G81" s="62"/>
      <c r="H81" s="62"/>
      <c r="I81" s="162"/>
      <c r="J81" s="62"/>
      <c r="K81" s="62"/>
      <c r="L81" s="60"/>
    </row>
    <row r="82" spans="2:20" s="9" customFormat="1" ht="29.25" customHeight="1">
      <c r="B82" s="165"/>
      <c r="C82" s="166" t="s">
        <v>153</v>
      </c>
      <c r="D82" s="167" t="s">
        <v>62</v>
      </c>
      <c r="E82" s="167" t="s">
        <v>58</v>
      </c>
      <c r="F82" s="167" t="s">
        <v>154</v>
      </c>
      <c r="G82" s="167" t="s">
        <v>155</v>
      </c>
      <c r="H82" s="167" t="s">
        <v>156</v>
      </c>
      <c r="I82" s="168" t="s">
        <v>157</v>
      </c>
      <c r="J82" s="167" t="s">
        <v>139</v>
      </c>
      <c r="K82" s="169" t="s">
        <v>158</v>
      </c>
      <c r="L82" s="170"/>
      <c r="M82" s="80" t="s">
        <v>159</v>
      </c>
      <c r="N82" s="81" t="s">
        <v>47</v>
      </c>
      <c r="O82" s="81" t="s">
        <v>160</v>
      </c>
      <c r="P82" s="81" t="s">
        <v>161</v>
      </c>
      <c r="Q82" s="81" t="s">
        <v>162</v>
      </c>
      <c r="R82" s="81" t="s">
        <v>163</v>
      </c>
      <c r="S82" s="81" t="s">
        <v>164</v>
      </c>
      <c r="T82" s="82" t="s">
        <v>165</v>
      </c>
    </row>
    <row r="83" spans="2:63" s="1" customFormat="1" ht="29.25" customHeight="1">
      <c r="B83" s="40"/>
      <c r="C83" s="86" t="s">
        <v>140</v>
      </c>
      <c r="D83" s="62"/>
      <c r="E83" s="62"/>
      <c r="F83" s="62"/>
      <c r="G83" s="62"/>
      <c r="H83" s="62"/>
      <c r="I83" s="162"/>
      <c r="J83" s="171">
        <f>BK83</f>
        <v>0</v>
      </c>
      <c r="K83" s="62"/>
      <c r="L83" s="60"/>
      <c r="M83" s="83"/>
      <c r="N83" s="84"/>
      <c r="O83" s="84"/>
      <c r="P83" s="172">
        <f>P84</f>
        <v>0</v>
      </c>
      <c r="Q83" s="84"/>
      <c r="R83" s="172">
        <f>R84</f>
        <v>734.2107646000001</v>
      </c>
      <c r="S83" s="84"/>
      <c r="T83" s="173">
        <f>T84</f>
        <v>204.69740000000002</v>
      </c>
      <c r="AT83" s="23" t="s">
        <v>76</v>
      </c>
      <c r="AU83" s="23" t="s">
        <v>141</v>
      </c>
      <c r="BK83" s="174">
        <f>BK84</f>
        <v>0</v>
      </c>
    </row>
    <row r="84" spans="2:63" s="10" customFormat="1" ht="37.35" customHeight="1">
      <c r="B84" s="175"/>
      <c r="C84" s="176"/>
      <c r="D84" s="177" t="s">
        <v>76</v>
      </c>
      <c r="E84" s="178" t="s">
        <v>166</v>
      </c>
      <c r="F84" s="178" t="s">
        <v>167</v>
      </c>
      <c r="G84" s="176"/>
      <c r="H84" s="176"/>
      <c r="I84" s="179"/>
      <c r="J84" s="180">
        <f>BK84</f>
        <v>0</v>
      </c>
      <c r="K84" s="176"/>
      <c r="L84" s="181"/>
      <c r="M84" s="182"/>
      <c r="N84" s="183"/>
      <c r="O84" s="183"/>
      <c r="P84" s="184">
        <f>P85+P180+P185+P265+P319+P351</f>
        <v>0</v>
      </c>
      <c r="Q84" s="183"/>
      <c r="R84" s="184">
        <f>R85+R180+R185+R265+R319+R351</f>
        <v>734.2107646000001</v>
      </c>
      <c r="S84" s="183"/>
      <c r="T84" s="185">
        <f>T85+T180+T185+T265+T319+T351</f>
        <v>204.69740000000002</v>
      </c>
      <c r="AR84" s="186" t="s">
        <v>24</v>
      </c>
      <c r="AT84" s="187" t="s">
        <v>76</v>
      </c>
      <c r="AU84" s="187" t="s">
        <v>77</v>
      </c>
      <c r="AY84" s="186" t="s">
        <v>168</v>
      </c>
      <c r="BK84" s="188">
        <f>BK85+BK180+BK185+BK265+BK319+BK351</f>
        <v>0</v>
      </c>
    </row>
    <row r="85" spans="2:63" s="10" customFormat="1" ht="19.9" customHeight="1">
      <c r="B85" s="175"/>
      <c r="C85" s="176"/>
      <c r="D85" s="177" t="s">
        <v>76</v>
      </c>
      <c r="E85" s="189" t="s">
        <v>24</v>
      </c>
      <c r="F85" s="189" t="s">
        <v>169</v>
      </c>
      <c r="G85" s="176"/>
      <c r="H85" s="176"/>
      <c r="I85" s="179"/>
      <c r="J85" s="190">
        <f>BK85</f>
        <v>0</v>
      </c>
      <c r="K85" s="176"/>
      <c r="L85" s="181"/>
      <c r="M85" s="182"/>
      <c r="N85" s="183"/>
      <c r="O85" s="183"/>
      <c r="P85" s="184">
        <f>SUM(P86:P179)</f>
        <v>0</v>
      </c>
      <c r="Q85" s="183"/>
      <c r="R85" s="184">
        <f>SUM(R86:R179)</f>
        <v>0.00708</v>
      </c>
      <c r="S85" s="183"/>
      <c r="T85" s="185">
        <f>SUM(T86:T179)</f>
        <v>159.8974</v>
      </c>
      <c r="AR85" s="186" t="s">
        <v>24</v>
      </c>
      <c r="AT85" s="187" t="s">
        <v>76</v>
      </c>
      <c r="AU85" s="187" t="s">
        <v>24</v>
      </c>
      <c r="AY85" s="186" t="s">
        <v>168</v>
      </c>
      <c r="BK85" s="188">
        <f>SUM(BK86:BK179)</f>
        <v>0</v>
      </c>
    </row>
    <row r="86" spans="2:65" s="1" customFormat="1" ht="16.5" customHeight="1">
      <c r="B86" s="40"/>
      <c r="C86" s="191" t="s">
        <v>24</v>
      </c>
      <c r="D86" s="191" t="s">
        <v>170</v>
      </c>
      <c r="E86" s="192" t="s">
        <v>850</v>
      </c>
      <c r="F86" s="193" t="s">
        <v>851</v>
      </c>
      <c r="G86" s="194" t="s">
        <v>173</v>
      </c>
      <c r="H86" s="195">
        <v>21.8</v>
      </c>
      <c r="I86" s="196"/>
      <c r="J86" s="197">
        <f>ROUND(I86*H86,2)</f>
        <v>0</v>
      </c>
      <c r="K86" s="193" t="s">
        <v>174</v>
      </c>
      <c r="L86" s="60"/>
      <c r="M86" s="198" t="s">
        <v>22</v>
      </c>
      <c r="N86" s="199" t="s">
        <v>48</v>
      </c>
      <c r="O86" s="41"/>
      <c r="P86" s="200">
        <f>O86*H86</f>
        <v>0</v>
      </c>
      <c r="Q86" s="200">
        <v>0</v>
      </c>
      <c r="R86" s="200">
        <f>Q86*H86</f>
        <v>0</v>
      </c>
      <c r="S86" s="200">
        <v>0.26</v>
      </c>
      <c r="T86" s="201">
        <f>S86*H86</f>
        <v>5.668</v>
      </c>
      <c r="AR86" s="23" t="s">
        <v>175</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175</v>
      </c>
      <c r="BM86" s="23" t="s">
        <v>852</v>
      </c>
    </row>
    <row r="87" spans="2:51" s="11" customFormat="1" ht="13.5">
      <c r="B87" s="206"/>
      <c r="C87" s="207"/>
      <c r="D87" s="203" t="s">
        <v>179</v>
      </c>
      <c r="E87" s="208" t="s">
        <v>22</v>
      </c>
      <c r="F87" s="209" t="s">
        <v>853</v>
      </c>
      <c r="G87" s="207"/>
      <c r="H87" s="210">
        <v>21.8</v>
      </c>
      <c r="I87" s="211"/>
      <c r="J87" s="207"/>
      <c r="K87" s="207"/>
      <c r="L87" s="212"/>
      <c r="M87" s="213"/>
      <c r="N87" s="214"/>
      <c r="O87" s="214"/>
      <c r="P87" s="214"/>
      <c r="Q87" s="214"/>
      <c r="R87" s="214"/>
      <c r="S87" s="214"/>
      <c r="T87" s="215"/>
      <c r="AT87" s="216" t="s">
        <v>179</v>
      </c>
      <c r="AU87" s="216" t="s">
        <v>86</v>
      </c>
      <c r="AV87" s="11" t="s">
        <v>86</v>
      </c>
      <c r="AW87" s="11" t="s">
        <v>41</v>
      </c>
      <c r="AX87" s="11" t="s">
        <v>77</v>
      </c>
      <c r="AY87" s="216" t="s">
        <v>168</v>
      </c>
    </row>
    <row r="88" spans="2:51" s="12" customFormat="1" ht="13.5">
      <c r="B88" s="217"/>
      <c r="C88" s="218"/>
      <c r="D88" s="203" t="s">
        <v>179</v>
      </c>
      <c r="E88" s="219" t="s">
        <v>22</v>
      </c>
      <c r="F88" s="220" t="s">
        <v>854</v>
      </c>
      <c r="G88" s="218"/>
      <c r="H88" s="219" t="s">
        <v>22</v>
      </c>
      <c r="I88" s="221"/>
      <c r="J88" s="218"/>
      <c r="K88" s="218"/>
      <c r="L88" s="222"/>
      <c r="M88" s="223"/>
      <c r="N88" s="224"/>
      <c r="O88" s="224"/>
      <c r="P88" s="224"/>
      <c r="Q88" s="224"/>
      <c r="R88" s="224"/>
      <c r="S88" s="224"/>
      <c r="T88" s="225"/>
      <c r="AT88" s="226" t="s">
        <v>179</v>
      </c>
      <c r="AU88" s="226" t="s">
        <v>86</v>
      </c>
      <c r="AV88" s="12" t="s">
        <v>24</v>
      </c>
      <c r="AW88" s="12" t="s">
        <v>41</v>
      </c>
      <c r="AX88" s="12" t="s">
        <v>77</v>
      </c>
      <c r="AY88" s="226" t="s">
        <v>168</v>
      </c>
    </row>
    <row r="89" spans="2:51" s="13" customFormat="1" ht="13.5">
      <c r="B89" s="227"/>
      <c r="C89" s="228"/>
      <c r="D89" s="203" t="s">
        <v>179</v>
      </c>
      <c r="E89" s="229" t="s">
        <v>22</v>
      </c>
      <c r="F89" s="230" t="s">
        <v>182</v>
      </c>
      <c r="G89" s="228"/>
      <c r="H89" s="231">
        <v>21.8</v>
      </c>
      <c r="I89" s="232"/>
      <c r="J89" s="228"/>
      <c r="K89" s="228"/>
      <c r="L89" s="233"/>
      <c r="M89" s="234"/>
      <c r="N89" s="235"/>
      <c r="O89" s="235"/>
      <c r="P89" s="235"/>
      <c r="Q89" s="235"/>
      <c r="R89" s="235"/>
      <c r="S89" s="235"/>
      <c r="T89" s="236"/>
      <c r="AT89" s="237" t="s">
        <v>179</v>
      </c>
      <c r="AU89" s="237" t="s">
        <v>86</v>
      </c>
      <c r="AV89" s="13" t="s">
        <v>175</v>
      </c>
      <c r="AW89" s="13" t="s">
        <v>41</v>
      </c>
      <c r="AX89" s="13" t="s">
        <v>24</v>
      </c>
      <c r="AY89" s="237" t="s">
        <v>168</v>
      </c>
    </row>
    <row r="90" spans="2:65" s="1" customFormat="1" ht="25.5" customHeight="1">
      <c r="B90" s="40"/>
      <c r="C90" s="191" t="s">
        <v>86</v>
      </c>
      <c r="D90" s="191" t="s">
        <v>170</v>
      </c>
      <c r="E90" s="192" t="s">
        <v>855</v>
      </c>
      <c r="F90" s="193" t="s">
        <v>856</v>
      </c>
      <c r="G90" s="194" t="s">
        <v>173</v>
      </c>
      <c r="H90" s="195">
        <v>87.5</v>
      </c>
      <c r="I90" s="196"/>
      <c r="J90" s="197">
        <f>ROUND(I90*H90,2)</f>
        <v>0</v>
      </c>
      <c r="K90" s="193" t="s">
        <v>174</v>
      </c>
      <c r="L90" s="60"/>
      <c r="M90" s="198" t="s">
        <v>22</v>
      </c>
      <c r="N90" s="199" t="s">
        <v>48</v>
      </c>
      <c r="O90" s="41"/>
      <c r="P90" s="200">
        <f>O90*H90</f>
        <v>0</v>
      </c>
      <c r="Q90" s="200">
        <v>0</v>
      </c>
      <c r="R90" s="200">
        <f>Q90*H90</f>
        <v>0</v>
      </c>
      <c r="S90" s="200">
        <v>0.32</v>
      </c>
      <c r="T90" s="201">
        <f>S90*H90</f>
        <v>28</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857</v>
      </c>
    </row>
    <row r="91" spans="2:51" s="11" customFormat="1" ht="13.5">
      <c r="B91" s="206"/>
      <c r="C91" s="207"/>
      <c r="D91" s="203" t="s">
        <v>179</v>
      </c>
      <c r="E91" s="208" t="s">
        <v>22</v>
      </c>
      <c r="F91" s="209" t="s">
        <v>858</v>
      </c>
      <c r="G91" s="207"/>
      <c r="H91" s="210">
        <v>87.5</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51" s="12" customFormat="1" ht="13.5">
      <c r="B92" s="217"/>
      <c r="C92" s="218"/>
      <c r="D92" s="203" t="s">
        <v>179</v>
      </c>
      <c r="E92" s="219" t="s">
        <v>22</v>
      </c>
      <c r="F92" s="220" t="s">
        <v>859</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51" s="13" customFormat="1" ht="13.5">
      <c r="B93" s="227"/>
      <c r="C93" s="228"/>
      <c r="D93" s="203" t="s">
        <v>179</v>
      </c>
      <c r="E93" s="229" t="s">
        <v>22</v>
      </c>
      <c r="F93" s="230" t="s">
        <v>182</v>
      </c>
      <c r="G93" s="228"/>
      <c r="H93" s="231">
        <v>87.5</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187</v>
      </c>
      <c r="D94" s="191" t="s">
        <v>170</v>
      </c>
      <c r="E94" s="192" t="s">
        <v>860</v>
      </c>
      <c r="F94" s="193" t="s">
        <v>861</v>
      </c>
      <c r="G94" s="194" t="s">
        <v>173</v>
      </c>
      <c r="H94" s="195">
        <v>21.8</v>
      </c>
      <c r="I94" s="196"/>
      <c r="J94" s="197">
        <f>ROUND(I94*H94,2)</f>
        <v>0</v>
      </c>
      <c r="K94" s="193" t="s">
        <v>174</v>
      </c>
      <c r="L94" s="60"/>
      <c r="M94" s="198" t="s">
        <v>22</v>
      </c>
      <c r="N94" s="199" t="s">
        <v>48</v>
      </c>
      <c r="O94" s="41"/>
      <c r="P94" s="200">
        <f>O94*H94</f>
        <v>0</v>
      </c>
      <c r="Q94" s="200">
        <v>0</v>
      </c>
      <c r="R94" s="200">
        <f>Q94*H94</f>
        <v>0</v>
      </c>
      <c r="S94" s="200">
        <v>0.13</v>
      </c>
      <c r="T94" s="201">
        <f>S94*H94</f>
        <v>2.834</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862</v>
      </c>
    </row>
    <row r="95" spans="2:51" s="11" customFormat="1" ht="13.5">
      <c r="B95" s="206"/>
      <c r="C95" s="207"/>
      <c r="D95" s="203" t="s">
        <v>179</v>
      </c>
      <c r="E95" s="208" t="s">
        <v>22</v>
      </c>
      <c r="F95" s="209" t="s">
        <v>863</v>
      </c>
      <c r="G95" s="207"/>
      <c r="H95" s="210">
        <v>21.8</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51" s="12" customFormat="1" ht="13.5">
      <c r="B96" s="217"/>
      <c r="C96" s="218"/>
      <c r="D96" s="203" t="s">
        <v>179</v>
      </c>
      <c r="E96" s="219" t="s">
        <v>22</v>
      </c>
      <c r="F96" s="220" t="s">
        <v>864</v>
      </c>
      <c r="G96" s="218"/>
      <c r="H96" s="219" t="s">
        <v>22</v>
      </c>
      <c r="I96" s="221"/>
      <c r="J96" s="218"/>
      <c r="K96" s="218"/>
      <c r="L96" s="222"/>
      <c r="M96" s="223"/>
      <c r="N96" s="224"/>
      <c r="O96" s="224"/>
      <c r="P96" s="224"/>
      <c r="Q96" s="224"/>
      <c r="R96" s="224"/>
      <c r="S96" s="224"/>
      <c r="T96" s="225"/>
      <c r="AT96" s="226" t="s">
        <v>179</v>
      </c>
      <c r="AU96" s="226" t="s">
        <v>86</v>
      </c>
      <c r="AV96" s="12" t="s">
        <v>24</v>
      </c>
      <c r="AW96" s="12" t="s">
        <v>41</v>
      </c>
      <c r="AX96" s="12" t="s">
        <v>77</v>
      </c>
      <c r="AY96" s="226" t="s">
        <v>168</v>
      </c>
    </row>
    <row r="97" spans="2:51" s="13" customFormat="1" ht="13.5">
      <c r="B97" s="227"/>
      <c r="C97" s="228"/>
      <c r="D97" s="203" t="s">
        <v>179</v>
      </c>
      <c r="E97" s="229" t="s">
        <v>22</v>
      </c>
      <c r="F97" s="230" t="s">
        <v>182</v>
      </c>
      <c r="G97" s="228"/>
      <c r="H97" s="231">
        <v>21.8</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175</v>
      </c>
      <c r="D98" s="191" t="s">
        <v>170</v>
      </c>
      <c r="E98" s="192" t="s">
        <v>860</v>
      </c>
      <c r="F98" s="193" t="s">
        <v>861</v>
      </c>
      <c r="G98" s="194" t="s">
        <v>173</v>
      </c>
      <c r="H98" s="195">
        <v>118.4</v>
      </c>
      <c r="I98" s="196"/>
      <c r="J98" s="197">
        <f>ROUND(I98*H98,2)</f>
        <v>0</v>
      </c>
      <c r="K98" s="193" t="s">
        <v>174</v>
      </c>
      <c r="L98" s="60"/>
      <c r="M98" s="198" t="s">
        <v>22</v>
      </c>
      <c r="N98" s="199" t="s">
        <v>48</v>
      </c>
      <c r="O98" s="41"/>
      <c r="P98" s="200">
        <f>O98*H98</f>
        <v>0</v>
      </c>
      <c r="Q98" s="200">
        <v>0</v>
      </c>
      <c r="R98" s="200">
        <f>Q98*H98</f>
        <v>0</v>
      </c>
      <c r="S98" s="200">
        <v>0.13</v>
      </c>
      <c r="T98" s="201">
        <f>S98*H98</f>
        <v>15.392000000000001</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865</v>
      </c>
    </row>
    <row r="99" spans="2:51" s="11" customFormat="1" ht="13.5">
      <c r="B99" s="206"/>
      <c r="C99" s="207"/>
      <c r="D99" s="203" t="s">
        <v>179</v>
      </c>
      <c r="E99" s="208" t="s">
        <v>22</v>
      </c>
      <c r="F99" s="209" t="s">
        <v>866</v>
      </c>
      <c r="G99" s="207"/>
      <c r="H99" s="210">
        <v>118.4</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51" s="12" customFormat="1" ht="13.5">
      <c r="B100" s="217"/>
      <c r="C100" s="218"/>
      <c r="D100" s="203" t="s">
        <v>179</v>
      </c>
      <c r="E100" s="219" t="s">
        <v>22</v>
      </c>
      <c r="F100" s="220" t="s">
        <v>867</v>
      </c>
      <c r="G100" s="218"/>
      <c r="H100" s="219" t="s">
        <v>22</v>
      </c>
      <c r="I100" s="221"/>
      <c r="J100" s="218"/>
      <c r="K100" s="218"/>
      <c r="L100" s="222"/>
      <c r="M100" s="223"/>
      <c r="N100" s="224"/>
      <c r="O100" s="224"/>
      <c r="P100" s="224"/>
      <c r="Q100" s="224"/>
      <c r="R100" s="224"/>
      <c r="S100" s="224"/>
      <c r="T100" s="225"/>
      <c r="AT100" s="226" t="s">
        <v>179</v>
      </c>
      <c r="AU100" s="226" t="s">
        <v>86</v>
      </c>
      <c r="AV100" s="12" t="s">
        <v>24</v>
      </c>
      <c r="AW100" s="12" t="s">
        <v>41</v>
      </c>
      <c r="AX100" s="12" t="s">
        <v>77</v>
      </c>
      <c r="AY100" s="226" t="s">
        <v>168</v>
      </c>
    </row>
    <row r="101" spans="2:51" s="13" customFormat="1" ht="13.5">
      <c r="B101" s="227"/>
      <c r="C101" s="228"/>
      <c r="D101" s="203" t="s">
        <v>179</v>
      </c>
      <c r="E101" s="229" t="s">
        <v>22</v>
      </c>
      <c r="F101" s="230" t="s">
        <v>182</v>
      </c>
      <c r="G101" s="228"/>
      <c r="H101" s="231">
        <v>118.4</v>
      </c>
      <c r="I101" s="232"/>
      <c r="J101" s="228"/>
      <c r="K101" s="228"/>
      <c r="L101" s="233"/>
      <c r="M101" s="234"/>
      <c r="N101" s="235"/>
      <c r="O101" s="235"/>
      <c r="P101" s="235"/>
      <c r="Q101" s="235"/>
      <c r="R101" s="235"/>
      <c r="S101" s="235"/>
      <c r="T101" s="236"/>
      <c r="AT101" s="237" t="s">
        <v>179</v>
      </c>
      <c r="AU101" s="237" t="s">
        <v>86</v>
      </c>
      <c r="AV101" s="13" t="s">
        <v>175</v>
      </c>
      <c r="AW101" s="13" t="s">
        <v>41</v>
      </c>
      <c r="AX101" s="13" t="s">
        <v>24</v>
      </c>
      <c r="AY101" s="237" t="s">
        <v>168</v>
      </c>
    </row>
    <row r="102" spans="2:65" s="1" customFormat="1" ht="16.5" customHeight="1">
      <c r="B102" s="40"/>
      <c r="C102" s="191" t="s">
        <v>195</v>
      </c>
      <c r="D102" s="191" t="s">
        <v>170</v>
      </c>
      <c r="E102" s="192" t="s">
        <v>868</v>
      </c>
      <c r="F102" s="193" t="s">
        <v>869</v>
      </c>
      <c r="G102" s="194" t="s">
        <v>173</v>
      </c>
      <c r="H102" s="195">
        <v>44</v>
      </c>
      <c r="I102" s="196"/>
      <c r="J102" s="197">
        <f>ROUND(I102*H102,2)</f>
        <v>0</v>
      </c>
      <c r="K102" s="193" t="s">
        <v>174</v>
      </c>
      <c r="L102" s="60"/>
      <c r="M102" s="198" t="s">
        <v>22</v>
      </c>
      <c r="N102" s="199" t="s">
        <v>48</v>
      </c>
      <c r="O102" s="41"/>
      <c r="P102" s="200">
        <f>O102*H102</f>
        <v>0</v>
      </c>
      <c r="Q102" s="200">
        <v>0</v>
      </c>
      <c r="R102" s="200">
        <f>Q102*H102</f>
        <v>0</v>
      </c>
      <c r="S102" s="200">
        <v>0.185</v>
      </c>
      <c r="T102" s="201">
        <f>S102*H102</f>
        <v>8.14</v>
      </c>
      <c r="AR102" s="23" t="s">
        <v>175</v>
      </c>
      <c r="AT102" s="23" t="s">
        <v>170</v>
      </c>
      <c r="AU102" s="23" t="s">
        <v>86</v>
      </c>
      <c r="AY102" s="23" t="s">
        <v>168</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175</v>
      </c>
      <c r="BM102" s="23" t="s">
        <v>870</v>
      </c>
    </row>
    <row r="103" spans="2:51" s="11" customFormat="1" ht="13.5">
      <c r="B103" s="206"/>
      <c r="C103" s="207"/>
      <c r="D103" s="203" t="s">
        <v>179</v>
      </c>
      <c r="E103" s="208" t="s">
        <v>22</v>
      </c>
      <c r="F103" s="209" t="s">
        <v>398</v>
      </c>
      <c r="G103" s="207"/>
      <c r="H103" s="210">
        <v>44</v>
      </c>
      <c r="I103" s="211"/>
      <c r="J103" s="207"/>
      <c r="K103" s="207"/>
      <c r="L103" s="212"/>
      <c r="M103" s="213"/>
      <c r="N103" s="214"/>
      <c r="O103" s="214"/>
      <c r="P103" s="214"/>
      <c r="Q103" s="214"/>
      <c r="R103" s="214"/>
      <c r="S103" s="214"/>
      <c r="T103" s="215"/>
      <c r="AT103" s="216" t="s">
        <v>179</v>
      </c>
      <c r="AU103" s="216" t="s">
        <v>86</v>
      </c>
      <c r="AV103" s="11" t="s">
        <v>86</v>
      </c>
      <c r="AW103" s="11" t="s">
        <v>41</v>
      </c>
      <c r="AX103" s="11" t="s">
        <v>77</v>
      </c>
      <c r="AY103" s="216" t="s">
        <v>168</v>
      </c>
    </row>
    <row r="104" spans="2:51" s="12" customFormat="1" ht="13.5">
      <c r="B104" s="217"/>
      <c r="C104" s="218"/>
      <c r="D104" s="203" t="s">
        <v>179</v>
      </c>
      <c r="E104" s="219" t="s">
        <v>22</v>
      </c>
      <c r="F104" s="220" t="s">
        <v>871</v>
      </c>
      <c r="G104" s="218"/>
      <c r="H104" s="219" t="s">
        <v>22</v>
      </c>
      <c r="I104" s="221"/>
      <c r="J104" s="218"/>
      <c r="K104" s="218"/>
      <c r="L104" s="222"/>
      <c r="M104" s="223"/>
      <c r="N104" s="224"/>
      <c r="O104" s="224"/>
      <c r="P104" s="224"/>
      <c r="Q104" s="224"/>
      <c r="R104" s="224"/>
      <c r="S104" s="224"/>
      <c r="T104" s="225"/>
      <c r="AT104" s="226" t="s">
        <v>179</v>
      </c>
      <c r="AU104" s="226" t="s">
        <v>86</v>
      </c>
      <c r="AV104" s="12" t="s">
        <v>24</v>
      </c>
      <c r="AW104" s="12" t="s">
        <v>41</v>
      </c>
      <c r="AX104" s="12" t="s">
        <v>77</v>
      </c>
      <c r="AY104" s="226" t="s">
        <v>168</v>
      </c>
    </row>
    <row r="105" spans="2:51" s="13" customFormat="1" ht="13.5">
      <c r="B105" s="227"/>
      <c r="C105" s="228"/>
      <c r="D105" s="203" t="s">
        <v>179</v>
      </c>
      <c r="E105" s="229" t="s">
        <v>22</v>
      </c>
      <c r="F105" s="230" t="s">
        <v>182</v>
      </c>
      <c r="G105" s="228"/>
      <c r="H105" s="231">
        <v>44</v>
      </c>
      <c r="I105" s="232"/>
      <c r="J105" s="228"/>
      <c r="K105" s="228"/>
      <c r="L105" s="233"/>
      <c r="M105" s="234"/>
      <c r="N105" s="235"/>
      <c r="O105" s="235"/>
      <c r="P105" s="235"/>
      <c r="Q105" s="235"/>
      <c r="R105" s="235"/>
      <c r="S105" s="235"/>
      <c r="T105" s="236"/>
      <c r="AT105" s="237" t="s">
        <v>179</v>
      </c>
      <c r="AU105" s="237" t="s">
        <v>86</v>
      </c>
      <c r="AV105" s="13" t="s">
        <v>175</v>
      </c>
      <c r="AW105" s="13" t="s">
        <v>41</v>
      </c>
      <c r="AX105" s="13" t="s">
        <v>24</v>
      </c>
      <c r="AY105" s="237" t="s">
        <v>168</v>
      </c>
    </row>
    <row r="106" spans="2:65" s="1" customFormat="1" ht="16.5" customHeight="1">
      <c r="B106" s="40"/>
      <c r="C106" s="191" t="s">
        <v>201</v>
      </c>
      <c r="D106" s="191" t="s">
        <v>170</v>
      </c>
      <c r="E106" s="192" t="s">
        <v>872</v>
      </c>
      <c r="F106" s="193" t="s">
        <v>873</v>
      </c>
      <c r="G106" s="194" t="s">
        <v>173</v>
      </c>
      <c r="H106" s="195">
        <v>87.5</v>
      </c>
      <c r="I106" s="196"/>
      <c r="J106" s="197">
        <f>ROUND(I106*H106,2)</f>
        <v>0</v>
      </c>
      <c r="K106" s="193" t="s">
        <v>174</v>
      </c>
      <c r="L106" s="60"/>
      <c r="M106" s="198" t="s">
        <v>22</v>
      </c>
      <c r="N106" s="199" t="s">
        <v>48</v>
      </c>
      <c r="O106" s="41"/>
      <c r="P106" s="200">
        <f>O106*H106</f>
        <v>0</v>
      </c>
      <c r="Q106" s="200">
        <v>0</v>
      </c>
      <c r="R106" s="200">
        <f>Q106*H106</f>
        <v>0</v>
      </c>
      <c r="S106" s="200">
        <v>0.16</v>
      </c>
      <c r="T106" s="201">
        <f>S106*H106</f>
        <v>14</v>
      </c>
      <c r="AR106" s="23" t="s">
        <v>175</v>
      </c>
      <c r="AT106" s="23" t="s">
        <v>170</v>
      </c>
      <c r="AU106" s="23" t="s">
        <v>86</v>
      </c>
      <c r="AY106" s="23" t="s">
        <v>168</v>
      </c>
      <c r="BE106" s="202">
        <f>IF(N106="základní",J106,0)</f>
        <v>0</v>
      </c>
      <c r="BF106" s="202">
        <f>IF(N106="snížená",J106,0)</f>
        <v>0</v>
      </c>
      <c r="BG106" s="202">
        <f>IF(N106="zákl. přenesená",J106,0)</f>
        <v>0</v>
      </c>
      <c r="BH106" s="202">
        <f>IF(N106="sníž. přenesená",J106,0)</f>
        <v>0</v>
      </c>
      <c r="BI106" s="202">
        <f>IF(N106="nulová",J106,0)</f>
        <v>0</v>
      </c>
      <c r="BJ106" s="23" t="s">
        <v>24</v>
      </c>
      <c r="BK106" s="202">
        <f>ROUND(I106*H106,2)</f>
        <v>0</v>
      </c>
      <c r="BL106" s="23" t="s">
        <v>175</v>
      </c>
      <c r="BM106" s="23" t="s">
        <v>874</v>
      </c>
    </row>
    <row r="107" spans="2:51" s="11" customFormat="1" ht="13.5">
      <c r="B107" s="206"/>
      <c r="C107" s="207"/>
      <c r="D107" s="203" t="s">
        <v>179</v>
      </c>
      <c r="E107" s="208" t="s">
        <v>22</v>
      </c>
      <c r="F107" s="209" t="s">
        <v>858</v>
      </c>
      <c r="G107" s="207"/>
      <c r="H107" s="210">
        <v>87.5</v>
      </c>
      <c r="I107" s="211"/>
      <c r="J107" s="207"/>
      <c r="K107" s="207"/>
      <c r="L107" s="212"/>
      <c r="M107" s="213"/>
      <c r="N107" s="214"/>
      <c r="O107" s="214"/>
      <c r="P107" s="214"/>
      <c r="Q107" s="214"/>
      <c r="R107" s="214"/>
      <c r="S107" s="214"/>
      <c r="T107" s="215"/>
      <c r="AT107" s="216" t="s">
        <v>179</v>
      </c>
      <c r="AU107" s="216" t="s">
        <v>86</v>
      </c>
      <c r="AV107" s="11" t="s">
        <v>86</v>
      </c>
      <c r="AW107" s="11" t="s">
        <v>41</v>
      </c>
      <c r="AX107" s="11" t="s">
        <v>77</v>
      </c>
      <c r="AY107" s="216" t="s">
        <v>168</v>
      </c>
    </row>
    <row r="108" spans="2:51" s="12" customFormat="1" ht="13.5">
      <c r="B108" s="217"/>
      <c r="C108" s="218"/>
      <c r="D108" s="203" t="s">
        <v>179</v>
      </c>
      <c r="E108" s="219" t="s">
        <v>22</v>
      </c>
      <c r="F108" s="220" t="s">
        <v>875</v>
      </c>
      <c r="G108" s="218"/>
      <c r="H108" s="219" t="s">
        <v>22</v>
      </c>
      <c r="I108" s="221"/>
      <c r="J108" s="218"/>
      <c r="K108" s="218"/>
      <c r="L108" s="222"/>
      <c r="M108" s="223"/>
      <c r="N108" s="224"/>
      <c r="O108" s="224"/>
      <c r="P108" s="224"/>
      <c r="Q108" s="224"/>
      <c r="R108" s="224"/>
      <c r="S108" s="224"/>
      <c r="T108" s="225"/>
      <c r="AT108" s="226" t="s">
        <v>179</v>
      </c>
      <c r="AU108" s="226" t="s">
        <v>86</v>
      </c>
      <c r="AV108" s="12" t="s">
        <v>24</v>
      </c>
      <c r="AW108" s="12" t="s">
        <v>41</v>
      </c>
      <c r="AX108" s="12" t="s">
        <v>77</v>
      </c>
      <c r="AY108" s="226" t="s">
        <v>168</v>
      </c>
    </row>
    <row r="109" spans="2:51" s="13" customFormat="1" ht="13.5">
      <c r="B109" s="227"/>
      <c r="C109" s="228"/>
      <c r="D109" s="203" t="s">
        <v>179</v>
      </c>
      <c r="E109" s="229" t="s">
        <v>22</v>
      </c>
      <c r="F109" s="230" t="s">
        <v>182</v>
      </c>
      <c r="G109" s="228"/>
      <c r="H109" s="231">
        <v>87.5</v>
      </c>
      <c r="I109" s="232"/>
      <c r="J109" s="228"/>
      <c r="K109" s="228"/>
      <c r="L109" s="233"/>
      <c r="M109" s="234"/>
      <c r="N109" s="235"/>
      <c r="O109" s="235"/>
      <c r="P109" s="235"/>
      <c r="Q109" s="235"/>
      <c r="R109" s="235"/>
      <c r="S109" s="235"/>
      <c r="T109" s="236"/>
      <c r="AT109" s="237" t="s">
        <v>179</v>
      </c>
      <c r="AU109" s="237" t="s">
        <v>86</v>
      </c>
      <c r="AV109" s="13" t="s">
        <v>175</v>
      </c>
      <c r="AW109" s="13" t="s">
        <v>41</v>
      </c>
      <c r="AX109" s="13" t="s">
        <v>24</v>
      </c>
      <c r="AY109" s="237" t="s">
        <v>168</v>
      </c>
    </row>
    <row r="110" spans="2:65" s="1" customFormat="1" ht="16.5" customHeight="1">
      <c r="B110" s="40"/>
      <c r="C110" s="191" t="s">
        <v>209</v>
      </c>
      <c r="D110" s="191" t="s">
        <v>170</v>
      </c>
      <c r="E110" s="192" t="s">
        <v>876</v>
      </c>
      <c r="F110" s="193" t="s">
        <v>877</v>
      </c>
      <c r="G110" s="194" t="s">
        <v>173</v>
      </c>
      <c r="H110" s="195">
        <v>119</v>
      </c>
      <c r="I110" s="196"/>
      <c r="J110" s="197">
        <f>ROUND(I110*H110,2)</f>
        <v>0</v>
      </c>
      <c r="K110" s="193" t="s">
        <v>174</v>
      </c>
      <c r="L110" s="60"/>
      <c r="M110" s="198" t="s">
        <v>22</v>
      </c>
      <c r="N110" s="199" t="s">
        <v>48</v>
      </c>
      <c r="O110" s="41"/>
      <c r="P110" s="200">
        <f>O110*H110</f>
        <v>0</v>
      </c>
      <c r="Q110" s="200">
        <v>0</v>
      </c>
      <c r="R110" s="200">
        <f>Q110*H110</f>
        <v>0</v>
      </c>
      <c r="S110" s="200">
        <v>0.13</v>
      </c>
      <c r="T110" s="201">
        <f>S110*H110</f>
        <v>15.47</v>
      </c>
      <c r="AR110" s="23" t="s">
        <v>175</v>
      </c>
      <c r="AT110" s="23" t="s">
        <v>170</v>
      </c>
      <c r="AU110" s="23" t="s">
        <v>86</v>
      </c>
      <c r="AY110" s="23" t="s">
        <v>168</v>
      </c>
      <c r="BE110" s="202">
        <f>IF(N110="základní",J110,0)</f>
        <v>0</v>
      </c>
      <c r="BF110" s="202">
        <f>IF(N110="snížená",J110,0)</f>
        <v>0</v>
      </c>
      <c r="BG110" s="202">
        <f>IF(N110="zákl. přenesená",J110,0)</f>
        <v>0</v>
      </c>
      <c r="BH110" s="202">
        <f>IF(N110="sníž. přenesená",J110,0)</f>
        <v>0</v>
      </c>
      <c r="BI110" s="202">
        <f>IF(N110="nulová",J110,0)</f>
        <v>0</v>
      </c>
      <c r="BJ110" s="23" t="s">
        <v>24</v>
      </c>
      <c r="BK110" s="202">
        <f>ROUND(I110*H110,2)</f>
        <v>0</v>
      </c>
      <c r="BL110" s="23" t="s">
        <v>175</v>
      </c>
      <c r="BM110" s="23" t="s">
        <v>878</v>
      </c>
    </row>
    <row r="111" spans="2:51" s="11" customFormat="1" ht="13.5">
      <c r="B111" s="206"/>
      <c r="C111" s="207"/>
      <c r="D111" s="203" t="s">
        <v>179</v>
      </c>
      <c r="E111" s="208" t="s">
        <v>22</v>
      </c>
      <c r="F111" s="209" t="s">
        <v>879</v>
      </c>
      <c r="G111" s="207"/>
      <c r="H111" s="210">
        <v>119</v>
      </c>
      <c r="I111" s="211"/>
      <c r="J111" s="207"/>
      <c r="K111" s="207"/>
      <c r="L111" s="212"/>
      <c r="M111" s="213"/>
      <c r="N111" s="214"/>
      <c r="O111" s="214"/>
      <c r="P111" s="214"/>
      <c r="Q111" s="214"/>
      <c r="R111" s="214"/>
      <c r="S111" s="214"/>
      <c r="T111" s="215"/>
      <c r="AT111" s="216" t="s">
        <v>179</v>
      </c>
      <c r="AU111" s="216" t="s">
        <v>86</v>
      </c>
      <c r="AV111" s="11" t="s">
        <v>86</v>
      </c>
      <c r="AW111" s="11" t="s">
        <v>41</v>
      </c>
      <c r="AX111" s="11" t="s">
        <v>77</v>
      </c>
      <c r="AY111" s="216" t="s">
        <v>168</v>
      </c>
    </row>
    <row r="112" spans="2:51" s="12" customFormat="1" ht="13.5">
      <c r="B112" s="217"/>
      <c r="C112" s="218"/>
      <c r="D112" s="203" t="s">
        <v>179</v>
      </c>
      <c r="E112" s="219" t="s">
        <v>22</v>
      </c>
      <c r="F112" s="220" t="s">
        <v>880</v>
      </c>
      <c r="G112" s="218"/>
      <c r="H112" s="219" t="s">
        <v>22</v>
      </c>
      <c r="I112" s="221"/>
      <c r="J112" s="218"/>
      <c r="K112" s="218"/>
      <c r="L112" s="222"/>
      <c r="M112" s="223"/>
      <c r="N112" s="224"/>
      <c r="O112" s="224"/>
      <c r="P112" s="224"/>
      <c r="Q112" s="224"/>
      <c r="R112" s="224"/>
      <c r="S112" s="224"/>
      <c r="T112" s="225"/>
      <c r="AT112" s="226" t="s">
        <v>179</v>
      </c>
      <c r="AU112" s="226" t="s">
        <v>86</v>
      </c>
      <c r="AV112" s="12" t="s">
        <v>24</v>
      </c>
      <c r="AW112" s="12" t="s">
        <v>41</v>
      </c>
      <c r="AX112" s="12" t="s">
        <v>77</v>
      </c>
      <c r="AY112" s="226" t="s">
        <v>168</v>
      </c>
    </row>
    <row r="113" spans="2:51" s="13" customFormat="1" ht="13.5">
      <c r="B113" s="227"/>
      <c r="C113" s="228"/>
      <c r="D113" s="203" t="s">
        <v>179</v>
      </c>
      <c r="E113" s="229" t="s">
        <v>22</v>
      </c>
      <c r="F113" s="230" t="s">
        <v>182</v>
      </c>
      <c r="G113" s="228"/>
      <c r="H113" s="231">
        <v>119</v>
      </c>
      <c r="I113" s="232"/>
      <c r="J113" s="228"/>
      <c r="K113" s="228"/>
      <c r="L113" s="233"/>
      <c r="M113" s="234"/>
      <c r="N113" s="235"/>
      <c r="O113" s="235"/>
      <c r="P113" s="235"/>
      <c r="Q113" s="235"/>
      <c r="R113" s="235"/>
      <c r="S113" s="235"/>
      <c r="T113" s="236"/>
      <c r="AT113" s="237" t="s">
        <v>179</v>
      </c>
      <c r="AU113" s="237" t="s">
        <v>86</v>
      </c>
      <c r="AV113" s="13" t="s">
        <v>175</v>
      </c>
      <c r="AW113" s="13" t="s">
        <v>41</v>
      </c>
      <c r="AX113" s="13" t="s">
        <v>24</v>
      </c>
      <c r="AY113" s="237" t="s">
        <v>168</v>
      </c>
    </row>
    <row r="114" spans="2:65" s="1" customFormat="1" ht="16.5" customHeight="1">
      <c r="B114" s="40"/>
      <c r="C114" s="191" t="s">
        <v>214</v>
      </c>
      <c r="D114" s="191" t="s">
        <v>170</v>
      </c>
      <c r="E114" s="192" t="s">
        <v>876</v>
      </c>
      <c r="F114" s="193" t="s">
        <v>877</v>
      </c>
      <c r="G114" s="194" t="s">
        <v>173</v>
      </c>
      <c r="H114" s="195">
        <v>116.3</v>
      </c>
      <c r="I114" s="196"/>
      <c r="J114" s="197">
        <f>ROUND(I114*H114,2)</f>
        <v>0</v>
      </c>
      <c r="K114" s="193" t="s">
        <v>174</v>
      </c>
      <c r="L114" s="60"/>
      <c r="M114" s="198" t="s">
        <v>22</v>
      </c>
      <c r="N114" s="199" t="s">
        <v>48</v>
      </c>
      <c r="O114" s="41"/>
      <c r="P114" s="200">
        <f>O114*H114</f>
        <v>0</v>
      </c>
      <c r="Q114" s="200">
        <v>0</v>
      </c>
      <c r="R114" s="200">
        <f>Q114*H114</f>
        <v>0</v>
      </c>
      <c r="S114" s="200">
        <v>0.13</v>
      </c>
      <c r="T114" s="201">
        <f>S114*H114</f>
        <v>15.119</v>
      </c>
      <c r="AR114" s="23" t="s">
        <v>175</v>
      </c>
      <c r="AT114" s="23" t="s">
        <v>170</v>
      </c>
      <c r="AU114" s="23" t="s">
        <v>86</v>
      </c>
      <c r="AY114" s="23" t="s">
        <v>168</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175</v>
      </c>
      <c r="BM114" s="23" t="s">
        <v>881</v>
      </c>
    </row>
    <row r="115" spans="2:51" s="11" customFormat="1" ht="13.5">
      <c r="B115" s="206"/>
      <c r="C115" s="207"/>
      <c r="D115" s="203" t="s">
        <v>179</v>
      </c>
      <c r="E115" s="208" t="s">
        <v>22</v>
      </c>
      <c r="F115" s="209" t="s">
        <v>882</v>
      </c>
      <c r="G115" s="207"/>
      <c r="H115" s="210">
        <v>116.3</v>
      </c>
      <c r="I115" s="211"/>
      <c r="J115" s="207"/>
      <c r="K115" s="207"/>
      <c r="L115" s="212"/>
      <c r="M115" s="213"/>
      <c r="N115" s="214"/>
      <c r="O115" s="214"/>
      <c r="P115" s="214"/>
      <c r="Q115" s="214"/>
      <c r="R115" s="214"/>
      <c r="S115" s="214"/>
      <c r="T115" s="215"/>
      <c r="AT115" s="216" t="s">
        <v>179</v>
      </c>
      <c r="AU115" s="216" t="s">
        <v>86</v>
      </c>
      <c r="AV115" s="11" t="s">
        <v>86</v>
      </c>
      <c r="AW115" s="11" t="s">
        <v>41</v>
      </c>
      <c r="AX115" s="11" t="s">
        <v>77</v>
      </c>
      <c r="AY115" s="216" t="s">
        <v>168</v>
      </c>
    </row>
    <row r="116" spans="2:51" s="12" customFormat="1" ht="13.5">
      <c r="B116" s="217"/>
      <c r="C116" s="218"/>
      <c r="D116" s="203" t="s">
        <v>179</v>
      </c>
      <c r="E116" s="219" t="s">
        <v>22</v>
      </c>
      <c r="F116" s="220" t="s">
        <v>181</v>
      </c>
      <c r="G116" s="218"/>
      <c r="H116" s="219" t="s">
        <v>22</v>
      </c>
      <c r="I116" s="221"/>
      <c r="J116" s="218"/>
      <c r="K116" s="218"/>
      <c r="L116" s="222"/>
      <c r="M116" s="223"/>
      <c r="N116" s="224"/>
      <c r="O116" s="224"/>
      <c r="P116" s="224"/>
      <c r="Q116" s="224"/>
      <c r="R116" s="224"/>
      <c r="S116" s="224"/>
      <c r="T116" s="225"/>
      <c r="AT116" s="226" t="s">
        <v>179</v>
      </c>
      <c r="AU116" s="226" t="s">
        <v>86</v>
      </c>
      <c r="AV116" s="12" t="s">
        <v>24</v>
      </c>
      <c r="AW116" s="12" t="s">
        <v>41</v>
      </c>
      <c r="AX116" s="12" t="s">
        <v>77</v>
      </c>
      <c r="AY116" s="226" t="s">
        <v>168</v>
      </c>
    </row>
    <row r="117" spans="2:51" s="13" customFormat="1" ht="13.5">
      <c r="B117" s="227"/>
      <c r="C117" s="228"/>
      <c r="D117" s="203" t="s">
        <v>179</v>
      </c>
      <c r="E117" s="229" t="s">
        <v>22</v>
      </c>
      <c r="F117" s="230" t="s">
        <v>182</v>
      </c>
      <c r="G117" s="228"/>
      <c r="H117" s="231">
        <v>116.3</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16.5" customHeight="1">
      <c r="B118" s="40"/>
      <c r="C118" s="191" t="s">
        <v>220</v>
      </c>
      <c r="D118" s="191" t="s">
        <v>170</v>
      </c>
      <c r="E118" s="192" t="s">
        <v>883</v>
      </c>
      <c r="F118" s="193" t="s">
        <v>884</v>
      </c>
      <c r="G118" s="194" t="s">
        <v>173</v>
      </c>
      <c r="H118" s="195">
        <v>116.3</v>
      </c>
      <c r="I118" s="196"/>
      <c r="J118" s="197">
        <f>ROUND(I118*H118,2)</f>
        <v>0</v>
      </c>
      <c r="K118" s="193" t="s">
        <v>22</v>
      </c>
      <c r="L118" s="60"/>
      <c r="M118" s="198" t="s">
        <v>22</v>
      </c>
      <c r="N118" s="199" t="s">
        <v>48</v>
      </c>
      <c r="O118" s="41"/>
      <c r="P118" s="200">
        <f>O118*H118</f>
        <v>0</v>
      </c>
      <c r="Q118" s="200">
        <v>0</v>
      </c>
      <c r="R118" s="200">
        <f>Q118*H118</f>
        <v>0</v>
      </c>
      <c r="S118" s="200">
        <v>0.098</v>
      </c>
      <c r="T118" s="201">
        <f>S118*H118</f>
        <v>11.3974</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885</v>
      </c>
    </row>
    <row r="119" spans="2:51" s="11" customFormat="1" ht="13.5">
      <c r="B119" s="206"/>
      <c r="C119" s="207"/>
      <c r="D119" s="203" t="s">
        <v>179</v>
      </c>
      <c r="E119" s="208" t="s">
        <v>22</v>
      </c>
      <c r="F119" s="209" t="s">
        <v>882</v>
      </c>
      <c r="G119" s="207"/>
      <c r="H119" s="210">
        <v>116.3</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51" s="12" customFormat="1" ht="13.5">
      <c r="B120" s="217"/>
      <c r="C120" s="218"/>
      <c r="D120" s="203" t="s">
        <v>179</v>
      </c>
      <c r="E120" s="219" t="s">
        <v>22</v>
      </c>
      <c r="F120" s="220" t="s">
        <v>886</v>
      </c>
      <c r="G120" s="218"/>
      <c r="H120" s="219" t="s">
        <v>22</v>
      </c>
      <c r="I120" s="221"/>
      <c r="J120" s="218"/>
      <c r="K120" s="218"/>
      <c r="L120" s="222"/>
      <c r="M120" s="223"/>
      <c r="N120" s="224"/>
      <c r="O120" s="224"/>
      <c r="P120" s="224"/>
      <c r="Q120" s="224"/>
      <c r="R120" s="224"/>
      <c r="S120" s="224"/>
      <c r="T120" s="225"/>
      <c r="AT120" s="226" t="s">
        <v>179</v>
      </c>
      <c r="AU120" s="226" t="s">
        <v>86</v>
      </c>
      <c r="AV120" s="12" t="s">
        <v>24</v>
      </c>
      <c r="AW120" s="12" t="s">
        <v>41</v>
      </c>
      <c r="AX120" s="12" t="s">
        <v>77</v>
      </c>
      <c r="AY120" s="226" t="s">
        <v>168</v>
      </c>
    </row>
    <row r="121" spans="2:51" s="13" customFormat="1" ht="13.5">
      <c r="B121" s="227"/>
      <c r="C121" s="228"/>
      <c r="D121" s="203" t="s">
        <v>179</v>
      </c>
      <c r="E121" s="229" t="s">
        <v>22</v>
      </c>
      <c r="F121" s="230" t="s">
        <v>182</v>
      </c>
      <c r="G121" s="228"/>
      <c r="H121" s="231">
        <v>116.3</v>
      </c>
      <c r="I121" s="232"/>
      <c r="J121" s="228"/>
      <c r="K121" s="228"/>
      <c r="L121" s="233"/>
      <c r="M121" s="234"/>
      <c r="N121" s="235"/>
      <c r="O121" s="235"/>
      <c r="P121" s="235"/>
      <c r="Q121" s="235"/>
      <c r="R121" s="235"/>
      <c r="S121" s="235"/>
      <c r="T121" s="236"/>
      <c r="AT121" s="237" t="s">
        <v>179</v>
      </c>
      <c r="AU121" s="237" t="s">
        <v>86</v>
      </c>
      <c r="AV121" s="13" t="s">
        <v>175</v>
      </c>
      <c r="AW121" s="13" t="s">
        <v>41</v>
      </c>
      <c r="AX121" s="13" t="s">
        <v>24</v>
      </c>
      <c r="AY121" s="237" t="s">
        <v>168</v>
      </c>
    </row>
    <row r="122" spans="2:65" s="1" customFormat="1" ht="16.5" customHeight="1">
      <c r="B122" s="40"/>
      <c r="C122" s="191" t="s">
        <v>29</v>
      </c>
      <c r="D122" s="191" t="s">
        <v>170</v>
      </c>
      <c r="E122" s="192" t="s">
        <v>887</v>
      </c>
      <c r="F122" s="193" t="s">
        <v>888</v>
      </c>
      <c r="G122" s="194" t="s">
        <v>294</v>
      </c>
      <c r="H122" s="195">
        <v>151.3</v>
      </c>
      <c r="I122" s="196"/>
      <c r="J122" s="197">
        <f>ROUND(I122*H122,2)</f>
        <v>0</v>
      </c>
      <c r="K122" s="193" t="s">
        <v>174</v>
      </c>
      <c r="L122" s="60"/>
      <c r="M122" s="198" t="s">
        <v>22</v>
      </c>
      <c r="N122" s="199" t="s">
        <v>48</v>
      </c>
      <c r="O122" s="41"/>
      <c r="P122" s="200">
        <f>O122*H122</f>
        <v>0</v>
      </c>
      <c r="Q122" s="200">
        <v>0</v>
      </c>
      <c r="R122" s="200">
        <f>Q122*H122</f>
        <v>0</v>
      </c>
      <c r="S122" s="200">
        <v>0.29</v>
      </c>
      <c r="T122" s="201">
        <f>S122*H122</f>
        <v>43.877</v>
      </c>
      <c r="AR122" s="23" t="s">
        <v>175</v>
      </c>
      <c r="AT122" s="23" t="s">
        <v>170</v>
      </c>
      <c r="AU122" s="23" t="s">
        <v>86</v>
      </c>
      <c r="AY122" s="23" t="s">
        <v>168</v>
      </c>
      <c r="BE122" s="202">
        <f>IF(N122="základní",J122,0)</f>
        <v>0</v>
      </c>
      <c r="BF122" s="202">
        <f>IF(N122="snížená",J122,0)</f>
        <v>0</v>
      </c>
      <c r="BG122" s="202">
        <f>IF(N122="zákl. přenesená",J122,0)</f>
        <v>0</v>
      </c>
      <c r="BH122" s="202">
        <f>IF(N122="sníž. přenesená",J122,0)</f>
        <v>0</v>
      </c>
      <c r="BI122" s="202">
        <f>IF(N122="nulová",J122,0)</f>
        <v>0</v>
      </c>
      <c r="BJ122" s="23" t="s">
        <v>24</v>
      </c>
      <c r="BK122" s="202">
        <f>ROUND(I122*H122,2)</f>
        <v>0</v>
      </c>
      <c r="BL122" s="23" t="s">
        <v>175</v>
      </c>
      <c r="BM122" s="23" t="s">
        <v>889</v>
      </c>
    </row>
    <row r="123" spans="2:51" s="11" customFormat="1" ht="13.5">
      <c r="B123" s="206"/>
      <c r="C123" s="207"/>
      <c r="D123" s="203" t="s">
        <v>179</v>
      </c>
      <c r="E123" s="208" t="s">
        <v>22</v>
      </c>
      <c r="F123" s="209" t="s">
        <v>890</v>
      </c>
      <c r="G123" s="207"/>
      <c r="H123" s="210">
        <v>151.3</v>
      </c>
      <c r="I123" s="211"/>
      <c r="J123" s="207"/>
      <c r="K123" s="207"/>
      <c r="L123" s="212"/>
      <c r="M123" s="213"/>
      <c r="N123" s="214"/>
      <c r="O123" s="214"/>
      <c r="P123" s="214"/>
      <c r="Q123" s="214"/>
      <c r="R123" s="214"/>
      <c r="S123" s="214"/>
      <c r="T123" s="215"/>
      <c r="AT123" s="216" t="s">
        <v>179</v>
      </c>
      <c r="AU123" s="216" t="s">
        <v>86</v>
      </c>
      <c r="AV123" s="11" t="s">
        <v>86</v>
      </c>
      <c r="AW123" s="11" t="s">
        <v>41</v>
      </c>
      <c r="AX123" s="11" t="s">
        <v>77</v>
      </c>
      <c r="AY123" s="216" t="s">
        <v>168</v>
      </c>
    </row>
    <row r="124" spans="2:51" s="12" customFormat="1" ht="13.5">
      <c r="B124" s="217"/>
      <c r="C124" s="218"/>
      <c r="D124" s="203" t="s">
        <v>179</v>
      </c>
      <c r="E124" s="219" t="s">
        <v>22</v>
      </c>
      <c r="F124" s="220" t="s">
        <v>181</v>
      </c>
      <c r="G124" s="218"/>
      <c r="H124" s="219" t="s">
        <v>22</v>
      </c>
      <c r="I124" s="221"/>
      <c r="J124" s="218"/>
      <c r="K124" s="218"/>
      <c r="L124" s="222"/>
      <c r="M124" s="223"/>
      <c r="N124" s="224"/>
      <c r="O124" s="224"/>
      <c r="P124" s="224"/>
      <c r="Q124" s="224"/>
      <c r="R124" s="224"/>
      <c r="S124" s="224"/>
      <c r="T124" s="225"/>
      <c r="AT124" s="226" t="s">
        <v>179</v>
      </c>
      <c r="AU124" s="226" t="s">
        <v>86</v>
      </c>
      <c r="AV124" s="12" t="s">
        <v>24</v>
      </c>
      <c r="AW124" s="12" t="s">
        <v>41</v>
      </c>
      <c r="AX124" s="12" t="s">
        <v>77</v>
      </c>
      <c r="AY124" s="226" t="s">
        <v>168</v>
      </c>
    </row>
    <row r="125" spans="2:51" s="13" customFormat="1" ht="13.5">
      <c r="B125" s="227"/>
      <c r="C125" s="228"/>
      <c r="D125" s="203" t="s">
        <v>179</v>
      </c>
      <c r="E125" s="229" t="s">
        <v>22</v>
      </c>
      <c r="F125" s="230" t="s">
        <v>182</v>
      </c>
      <c r="G125" s="228"/>
      <c r="H125" s="231">
        <v>151.3</v>
      </c>
      <c r="I125" s="232"/>
      <c r="J125" s="228"/>
      <c r="K125" s="228"/>
      <c r="L125" s="233"/>
      <c r="M125" s="234"/>
      <c r="N125" s="235"/>
      <c r="O125" s="235"/>
      <c r="P125" s="235"/>
      <c r="Q125" s="235"/>
      <c r="R125" s="235"/>
      <c r="S125" s="235"/>
      <c r="T125" s="236"/>
      <c r="AT125" s="237" t="s">
        <v>179</v>
      </c>
      <c r="AU125" s="237" t="s">
        <v>86</v>
      </c>
      <c r="AV125" s="13" t="s">
        <v>175</v>
      </c>
      <c r="AW125" s="13" t="s">
        <v>41</v>
      </c>
      <c r="AX125" s="13" t="s">
        <v>24</v>
      </c>
      <c r="AY125" s="237" t="s">
        <v>168</v>
      </c>
    </row>
    <row r="126" spans="2:65" s="1" customFormat="1" ht="25.5" customHeight="1">
      <c r="B126" s="40"/>
      <c r="C126" s="191" t="s">
        <v>232</v>
      </c>
      <c r="D126" s="191" t="s">
        <v>170</v>
      </c>
      <c r="E126" s="192" t="s">
        <v>891</v>
      </c>
      <c r="F126" s="193" t="s">
        <v>892</v>
      </c>
      <c r="G126" s="194" t="s">
        <v>198</v>
      </c>
      <c r="H126" s="195">
        <v>225.573</v>
      </c>
      <c r="I126" s="196"/>
      <c r="J126" s="197">
        <f>ROUND(I126*H126,2)</f>
        <v>0</v>
      </c>
      <c r="K126" s="193" t="s">
        <v>174</v>
      </c>
      <c r="L126" s="60"/>
      <c r="M126" s="198" t="s">
        <v>22</v>
      </c>
      <c r="N126" s="199" t="s">
        <v>48</v>
      </c>
      <c r="O126" s="41"/>
      <c r="P126" s="200">
        <f>O126*H126</f>
        <v>0</v>
      </c>
      <c r="Q126" s="200">
        <v>0</v>
      </c>
      <c r="R126" s="200">
        <f>Q126*H126</f>
        <v>0</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893</v>
      </c>
    </row>
    <row r="127" spans="2:51" s="11" customFormat="1" ht="13.5">
      <c r="B127" s="206"/>
      <c r="C127" s="207"/>
      <c r="D127" s="203" t="s">
        <v>179</v>
      </c>
      <c r="E127" s="208" t="s">
        <v>22</v>
      </c>
      <c r="F127" s="209" t="s">
        <v>894</v>
      </c>
      <c r="G127" s="207"/>
      <c r="H127" s="210">
        <v>85.608</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51" s="12" customFormat="1" ht="13.5">
      <c r="B128" s="217"/>
      <c r="C128" s="218"/>
      <c r="D128" s="203" t="s">
        <v>179</v>
      </c>
      <c r="E128" s="219" t="s">
        <v>22</v>
      </c>
      <c r="F128" s="220" t="s">
        <v>895</v>
      </c>
      <c r="G128" s="218"/>
      <c r="H128" s="219" t="s">
        <v>22</v>
      </c>
      <c r="I128" s="221"/>
      <c r="J128" s="218"/>
      <c r="K128" s="218"/>
      <c r="L128" s="222"/>
      <c r="M128" s="223"/>
      <c r="N128" s="224"/>
      <c r="O128" s="224"/>
      <c r="P128" s="224"/>
      <c r="Q128" s="224"/>
      <c r="R128" s="224"/>
      <c r="S128" s="224"/>
      <c r="T128" s="225"/>
      <c r="AT128" s="226" t="s">
        <v>179</v>
      </c>
      <c r="AU128" s="226" t="s">
        <v>86</v>
      </c>
      <c r="AV128" s="12" t="s">
        <v>24</v>
      </c>
      <c r="AW128" s="12" t="s">
        <v>41</v>
      </c>
      <c r="AX128" s="12" t="s">
        <v>77</v>
      </c>
      <c r="AY128" s="226" t="s">
        <v>168</v>
      </c>
    </row>
    <row r="129" spans="2:51" s="11" customFormat="1" ht="13.5">
      <c r="B129" s="206"/>
      <c r="C129" s="207"/>
      <c r="D129" s="203" t="s">
        <v>179</v>
      </c>
      <c r="E129" s="208" t="s">
        <v>22</v>
      </c>
      <c r="F129" s="209" t="s">
        <v>896</v>
      </c>
      <c r="G129" s="207"/>
      <c r="H129" s="210">
        <v>42.811</v>
      </c>
      <c r="I129" s="211"/>
      <c r="J129" s="207"/>
      <c r="K129" s="207"/>
      <c r="L129" s="212"/>
      <c r="M129" s="213"/>
      <c r="N129" s="214"/>
      <c r="O129" s="214"/>
      <c r="P129" s="214"/>
      <c r="Q129" s="214"/>
      <c r="R129" s="214"/>
      <c r="S129" s="214"/>
      <c r="T129" s="215"/>
      <c r="AT129" s="216" t="s">
        <v>179</v>
      </c>
      <c r="AU129" s="216" t="s">
        <v>86</v>
      </c>
      <c r="AV129" s="11" t="s">
        <v>86</v>
      </c>
      <c r="AW129" s="11" t="s">
        <v>41</v>
      </c>
      <c r="AX129" s="11" t="s">
        <v>77</v>
      </c>
      <c r="AY129" s="216" t="s">
        <v>168</v>
      </c>
    </row>
    <row r="130" spans="2:51" s="12" customFormat="1" ht="13.5">
      <c r="B130" s="217"/>
      <c r="C130" s="218"/>
      <c r="D130" s="203" t="s">
        <v>179</v>
      </c>
      <c r="E130" s="219" t="s">
        <v>22</v>
      </c>
      <c r="F130" s="220" t="s">
        <v>897</v>
      </c>
      <c r="G130" s="218"/>
      <c r="H130" s="219" t="s">
        <v>22</v>
      </c>
      <c r="I130" s="221"/>
      <c r="J130" s="218"/>
      <c r="K130" s="218"/>
      <c r="L130" s="222"/>
      <c r="M130" s="223"/>
      <c r="N130" s="224"/>
      <c r="O130" s="224"/>
      <c r="P130" s="224"/>
      <c r="Q130" s="224"/>
      <c r="R130" s="224"/>
      <c r="S130" s="224"/>
      <c r="T130" s="225"/>
      <c r="AT130" s="226" t="s">
        <v>179</v>
      </c>
      <c r="AU130" s="226" t="s">
        <v>86</v>
      </c>
      <c r="AV130" s="12" t="s">
        <v>24</v>
      </c>
      <c r="AW130" s="12" t="s">
        <v>41</v>
      </c>
      <c r="AX130" s="12" t="s">
        <v>77</v>
      </c>
      <c r="AY130" s="226" t="s">
        <v>168</v>
      </c>
    </row>
    <row r="131" spans="2:51" s="11" customFormat="1" ht="13.5">
      <c r="B131" s="206"/>
      <c r="C131" s="207"/>
      <c r="D131" s="203" t="s">
        <v>179</v>
      </c>
      <c r="E131" s="208" t="s">
        <v>22</v>
      </c>
      <c r="F131" s="209" t="s">
        <v>898</v>
      </c>
      <c r="G131" s="207"/>
      <c r="H131" s="210">
        <v>97.154</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51" s="12" customFormat="1" ht="13.5">
      <c r="B132" s="217"/>
      <c r="C132" s="218"/>
      <c r="D132" s="203" t="s">
        <v>179</v>
      </c>
      <c r="E132" s="219" t="s">
        <v>22</v>
      </c>
      <c r="F132" s="220" t="s">
        <v>899</v>
      </c>
      <c r="G132" s="218"/>
      <c r="H132" s="219" t="s">
        <v>22</v>
      </c>
      <c r="I132" s="221"/>
      <c r="J132" s="218"/>
      <c r="K132" s="218"/>
      <c r="L132" s="222"/>
      <c r="M132" s="223"/>
      <c r="N132" s="224"/>
      <c r="O132" s="224"/>
      <c r="P132" s="224"/>
      <c r="Q132" s="224"/>
      <c r="R132" s="224"/>
      <c r="S132" s="224"/>
      <c r="T132" s="225"/>
      <c r="AT132" s="226" t="s">
        <v>179</v>
      </c>
      <c r="AU132" s="226" t="s">
        <v>86</v>
      </c>
      <c r="AV132" s="12" t="s">
        <v>24</v>
      </c>
      <c r="AW132" s="12" t="s">
        <v>41</v>
      </c>
      <c r="AX132" s="12" t="s">
        <v>77</v>
      </c>
      <c r="AY132" s="226" t="s">
        <v>168</v>
      </c>
    </row>
    <row r="133" spans="2:51" s="12" customFormat="1" ht="13.5">
      <c r="B133" s="217"/>
      <c r="C133" s="218"/>
      <c r="D133" s="203" t="s">
        <v>179</v>
      </c>
      <c r="E133" s="219" t="s">
        <v>22</v>
      </c>
      <c r="F133" s="220" t="s">
        <v>900</v>
      </c>
      <c r="G133" s="218"/>
      <c r="H133" s="219" t="s">
        <v>22</v>
      </c>
      <c r="I133" s="221"/>
      <c r="J133" s="218"/>
      <c r="K133" s="218"/>
      <c r="L133" s="222"/>
      <c r="M133" s="223"/>
      <c r="N133" s="224"/>
      <c r="O133" s="224"/>
      <c r="P133" s="224"/>
      <c r="Q133" s="224"/>
      <c r="R133" s="224"/>
      <c r="S133" s="224"/>
      <c r="T133" s="225"/>
      <c r="AT133" s="226" t="s">
        <v>179</v>
      </c>
      <c r="AU133" s="226" t="s">
        <v>86</v>
      </c>
      <c r="AV133" s="12" t="s">
        <v>24</v>
      </c>
      <c r="AW133" s="12" t="s">
        <v>41</v>
      </c>
      <c r="AX133" s="12" t="s">
        <v>77</v>
      </c>
      <c r="AY133" s="226" t="s">
        <v>168</v>
      </c>
    </row>
    <row r="134" spans="2:51" s="12" customFormat="1" ht="13.5">
      <c r="B134" s="217"/>
      <c r="C134" s="218"/>
      <c r="D134" s="203" t="s">
        <v>179</v>
      </c>
      <c r="E134" s="219" t="s">
        <v>22</v>
      </c>
      <c r="F134" s="220" t="s">
        <v>593</v>
      </c>
      <c r="G134" s="218"/>
      <c r="H134" s="219" t="s">
        <v>22</v>
      </c>
      <c r="I134" s="221"/>
      <c r="J134" s="218"/>
      <c r="K134" s="218"/>
      <c r="L134" s="222"/>
      <c r="M134" s="223"/>
      <c r="N134" s="224"/>
      <c r="O134" s="224"/>
      <c r="P134" s="224"/>
      <c r="Q134" s="224"/>
      <c r="R134" s="224"/>
      <c r="S134" s="224"/>
      <c r="T134" s="225"/>
      <c r="AT134" s="226" t="s">
        <v>179</v>
      </c>
      <c r="AU134" s="226" t="s">
        <v>86</v>
      </c>
      <c r="AV134" s="12" t="s">
        <v>24</v>
      </c>
      <c r="AW134" s="12" t="s">
        <v>41</v>
      </c>
      <c r="AX134" s="12" t="s">
        <v>77</v>
      </c>
      <c r="AY134" s="226" t="s">
        <v>168</v>
      </c>
    </row>
    <row r="135" spans="2:51" s="12" customFormat="1" ht="13.5">
      <c r="B135" s="217"/>
      <c r="C135" s="218"/>
      <c r="D135" s="203" t="s">
        <v>179</v>
      </c>
      <c r="E135" s="219" t="s">
        <v>22</v>
      </c>
      <c r="F135" s="220" t="s">
        <v>181</v>
      </c>
      <c r="G135" s="218"/>
      <c r="H135" s="219" t="s">
        <v>22</v>
      </c>
      <c r="I135" s="221"/>
      <c r="J135" s="218"/>
      <c r="K135" s="218"/>
      <c r="L135" s="222"/>
      <c r="M135" s="223"/>
      <c r="N135" s="224"/>
      <c r="O135" s="224"/>
      <c r="P135" s="224"/>
      <c r="Q135" s="224"/>
      <c r="R135" s="224"/>
      <c r="S135" s="224"/>
      <c r="T135" s="225"/>
      <c r="AT135" s="226" t="s">
        <v>179</v>
      </c>
      <c r="AU135" s="226" t="s">
        <v>86</v>
      </c>
      <c r="AV135" s="12" t="s">
        <v>24</v>
      </c>
      <c r="AW135" s="12" t="s">
        <v>41</v>
      </c>
      <c r="AX135" s="12" t="s">
        <v>77</v>
      </c>
      <c r="AY135" s="226" t="s">
        <v>168</v>
      </c>
    </row>
    <row r="136" spans="2:51" s="13" customFormat="1" ht="13.5">
      <c r="B136" s="227"/>
      <c r="C136" s="228"/>
      <c r="D136" s="203" t="s">
        <v>179</v>
      </c>
      <c r="E136" s="229" t="s">
        <v>22</v>
      </c>
      <c r="F136" s="230" t="s">
        <v>182</v>
      </c>
      <c r="G136" s="228"/>
      <c r="H136" s="231">
        <v>225.573</v>
      </c>
      <c r="I136" s="232"/>
      <c r="J136" s="228"/>
      <c r="K136" s="228"/>
      <c r="L136" s="233"/>
      <c r="M136" s="234"/>
      <c r="N136" s="235"/>
      <c r="O136" s="235"/>
      <c r="P136" s="235"/>
      <c r="Q136" s="235"/>
      <c r="R136" s="235"/>
      <c r="S136" s="235"/>
      <c r="T136" s="236"/>
      <c r="AT136" s="237" t="s">
        <v>179</v>
      </c>
      <c r="AU136" s="237" t="s">
        <v>86</v>
      </c>
      <c r="AV136" s="13" t="s">
        <v>175</v>
      </c>
      <c r="AW136" s="13" t="s">
        <v>41</v>
      </c>
      <c r="AX136" s="13" t="s">
        <v>24</v>
      </c>
      <c r="AY136" s="237" t="s">
        <v>168</v>
      </c>
    </row>
    <row r="137" spans="2:65" s="1" customFormat="1" ht="25.5" customHeight="1">
      <c r="B137" s="40"/>
      <c r="C137" s="191" t="s">
        <v>237</v>
      </c>
      <c r="D137" s="191" t="s">
        <v>170</v>
      </c>
      <c r="E137" s="192" t="s">
        <v>210</v>
      </c>
      <c r="F137" s="193" t="s">
        <v>211</v>
      </c>
      <c r="G137" s="194" t="s">
        <v>198</v>
      </c>
      <c r="H137" s="195">
        <v>112.787</v>
      </c>
      <c r="I137" s="196"/>
      <c r="J137" s="197">
        <f>ROUND(I137*H137,2)</f>
        <v>0</v>
      </c>
      <c r="K137" s="193" t="s">
        <v>174</v>
      </c>
      <c r="L137" s="60"/>
      <c r="M137" s="198" t="s">
        <v>22</v>
      </c>
      <c r="N137" s="199" t="s">
        <v>48</v>
      </c>
      <c r="O137" s="41"/>
      <c r="P137" s="200">
        <f>O137*H137</f>
        <v>0</v>
      </c>
      <c r="Q137" s="200">
        <v>0</v>
      </c>
      <c r="R137" s="200">
        <f>Q137*H137</f>
        <v>0</v>
      </c>
      <c r="S137" s="200">
        <v>0</v>
      </c>
      <c r="T137" s="201">
        <f>S137*H137</f>
        <v>0</v>
      </c>
      <c r="AR137" s="23" t="s">
        <v>175</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175</v>
      </c>
      <c r="BM137" s="23" t="s">
        <v>901</v>
      </c>
    </row>
    <row r="138" spans="2:51" s="11" customFormat="1" ht="13.5">
      <c r="B138" s="206"/>
      <c r="C138" s="207"/>
      <c r="D138" s="203" t="s">
        <v>179</v>
      </c>
      <c r="E138" s="208" t="s">
        <v>22</v>
      </c>
      <c r="F138" s="209" t="s">
        <v>902</v>
      </c>
      <c r="G138" s="207"/>
      <c r="H138" s="210">
        <v>112.787</v>
      </c>
      <c r="I138" s="211"/>
      <c r="J138" s="207"/>
      <c r="K138" s="207"/>
      <c r="L138" s="212"/>
      <c r="M138" s="213"/>
      <c r="N138" s="214"/>
      <c r="O138" s="214"/>
      <c r="P138" s="214"/>
      <c r="Q138" s="214"/>
      <c r="R138" s="214"/>
      <c r="S138" s="214"/>
      <c r="T138" s="215"/>
      <c r="AT138" s="216" t="s">
        <v>179</v>
      </c>
      <c r="AU138" s="216" t="s">
        <v>86</v>
      </c>
      <c r="AV138" s="11" t="s">
        <v>86</v>
      </c>
      <c r="AW138" s="11" t="s">
        <v>41</v>
      </c>
      <c r="AX138" s="11" t="s">
        <v>77</v>
      </c>
      <c r="AY138" s="216" t="s">
        <v>168</v>
      </c>
    </row>
    <row r="139" spans="2:51" s="13" customFormat="1" ht="13.5">
      <c r="B139" s="227"/>
      <c r="C139" s="228"/>
      <c r="D139" s="203" t="s">
        <v>179</v>
      </c>
      <c r="E139" s="229" t="s">
        <v>22</v>
      </c>
      <c r="F139" s="230" t="s">
        <v>182</v>
      </c>
      <c r="G139" s="228"/>
      <c r="H139" s="231">
        <v>112.787</v>
      </c>
      <c r="I139" s="232"/>
      <c r="J139" s="228"/>
      <c r="K139" s="228"/>
      <c r="L139" s="233"/>
      <c r="M139" s="234"/>
      <c r="N139" s="235"/>
      <c r="O139" s="235"/>
      <c r="P139" s="235"/>
      <c r="Q139" s="235"/>
      <c r="R139" s="235"/>
      <c r="S139" s="235"/>
      <c r="T139" s="236"/>
      <c r="AT139" s="237" t="s">
        <v>179</v>
      </c>
      <c r="AU139" s="237" t="s">
        <v>86</v>
      </c>
      <c r="AV139" s="13" t="s">
        <v>175</v>
      </c>
      <c r="AW139" s="13" t="s">
        <v>41</v>
      </c>
      <c r="AX139" s="13" t="s">
        <v>24</v>
      </c>
      <c r="AY139" s="237" t="s">
        <v>168</v>
      </c>
    </row>
    <row r="140" spans="2:65" s="1" customFormat="1" ht="16.5" customHeight="1">
      <c r="B140" s="40"/>
      <c r="C140" s="191" t="s">
        <v>241</v>
      </c>
      <c r="D140" s="191" t="s">
        <v>170</v>
      </c>
      <c r="E140" s="192" t="s">
        <v>903</v>
      </c>
      <c r="F140" s="193" t="s">
        <v>904</v>
      </c>
      <c r="G140" s="194" t="s">
        <v>198</v>
      </c>
      <c r="H140" s="195">
        <v>104.2</v>
      </c>
      <c r="I140" s="196"/>
      <c r="J140" s="197">
        <f>ROUND(I140*H140,2)</f>
        <v>0</v>
      </c>
      <c r="K140" s="193" t="s">
        <v>22</v>
      </c>
      <c r="L140" s="60"/>
      <c r="M140" s="198" t="s">
        <v>22</v>
      </c>
      <c r="N140" s="199" t="s">
        <v>48</v>
      </c>
      <c r="O140" s="41"/>
      <c r="P140" s="200">
        <f>O140*H140</f>
        <v>0</v>
      </c>
      <c r="Q140" s="200">
        <v>0</v>
      </c>
      <c r="R140" s="200">
        <f>Q140*H140</f>
        <v>0</v>
      </c>
      <c r="S140" s="200">
        <v>0</v>
      </c>
      <c r="T140" s="201">
        <f>S140*H140</f>
        <v>0</v>
      </c>
      <c r="AR140" s="23" t="s">
        <v>175</v>
      </c>
      <c r="AT140" s="23" t="s">
        <v>170</v>
      </c>
      <c r="AU140" s="23" t="s">
        <v>86</v>
      </c>
      <c r="AY140" s="23" t="s">
        <v>168</v>
      </c>
      <c r="BE140" s="202">
        <f>IF(N140="základní",J140,0)</f>
        <v>0</v>
      </c>
      <c r="BF140" s="202">
        <f>IF(N140="snížená",J140,0)</f>
        <v>0</v>
      </c>
      <c r="BG140" s="202">
        <f>IF(N140="zákl. přenesená",J140,0)</f>
        <v>0</v>
      </c>
      <c r="BH140" s="202">
        <f>IF(N140="sníž. přenesená",J140,0)</f>
        <v>0</v>
      </c>
      <c r="BI140" s="202">
        <f>IF(N140="nulová",J140,0)</f>
        <v>0</v>
      </c>
      <c r="BJ140" s="23" t="s">
        <v>24</v>
      </c>
      <c r="BK140" s="202">
        <f>ROUND(I140*H140,2)</f>
        <v>0</v>
      </c>
      <c r="BL140" s="23" t="s">
        <v>175</v>
      </c>
      <c r="BM140" s="23" t="s">
        <v>905</v>
      </c>
    </row>
    <row r="141" spans="2:51" s="11" customFormat="1" ht="13.5">
      <c r="B141" s="206"/>
      <c r="C141" s="207"/>
      <c r="D141" s="203" t="s">
        <v>179</v>
      </c>
      <c r="E141" s="208" t="s">
        <v>22</v>
      </c>
      <c r="F141" s="209" t="s">
        <v>906</v>
      </c>
      <c r="G141" s="207"/>
      <c r="H141" s="210">
        <v>104.2</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51" s="13" customFormat="1" ht="13.5">
      <c r="B142" s="227"/>
      <c r="C142" s="228"/>
      <c r="D142" s="203" t="s">
        <v>179</v>
      </c>
      <c r="E142" s="229" t="s">
        <v>22</v>
      </c>
      <c r="F142" s="230" t="s">
        <v>182</v>
      </c>
      <c r="G142" s="228"/>
      <c r="H142" s="231">
        <v>104.2</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246</v>
      </c>
      <c r="D143" s="191" t="s">
        <v>170</v>
      </c>
      <c r="E143" s="192" t="s">
        <v>242</v>
      </c>
      <c r="F143" s="193" t="s">
        <v>243</v>
      </c>
      <c r="G143" s="194" t="s">
        <v>198</v>
      </c>
      <c r="H143" s="195">
        <v>225.573</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907</v>
      </c>
    </row>
    <row r="144" spans="2:51" s="11" customFormat="1" ht="13.5">
      <c r="B144" s="206"/>
      <c r="C144" s="207"/>
      <c r="D144" s="203" t="s">
        <v>179</v>
      </c>
      <c r="E144" s="208" t="s">
        <v>22</v>
      </c>
      <c r="F144" s="209" t="s">
        <v>908</v>
      </c>
      <c r="G144" s="207"/>
      <c r="H144" s="210">
        <v>225.573</v>
      </c>
      <c r="I144" s="211"/>
      <c r="J144" s="207"/>
      <c r="K144" s="207"/>
      <c r="L144" s="212"/>
      <c r="M144" s="213"/>
      <c r="N144" s="214"/>
      <c r="O144" s="214"/>
      <c r="P144" s="214"/>
      <c r="Q144" s="214"/>
      <c r="R144" s="214"/>
      <c r="S144" s="214"/>
      <c r="T144" s="215"/>
      <c r="AT144" s="216" t="s">
        <v>179</v>
      </c>
      <c r="AU144" s="216" t="s">
        <v>86</v>
      </c>
      <c r="AV144" s="11" t="s">
        <v>86</v>
      </c>
      <c r="AW144" s="11" t="s">
        <v>41</v>
      </c>
      <c r="AX144" s="11" t="s">
        <v>77</v>
      </c>
      <c r="AY144" s="216" t="s">
        <v>168</v>
      </c>
    </row>
    <row r="145" spans="2:51" s="13" customFormat="1" ht="13.5">
      <c r="B145" s="227"/>
      <c r="C145" s="228"/>
      <c r="D145" s="203" t="s">
        <v>179</v>
      </c>
      <c r="E145" s="229" t="s">
        <v>22</v>
      </c>
      <c r="F145" s="230" t="s">
        <v>182</v>
      </c>
      <c r="G145" s="228"/>
      <c r="H145" s="231">
        <v>225.573</v>
      </c>
      <c r="I145" s="232"/>
      <c r="J145" s="228"/>
      <c r="K145" s="228"/>
      <c r="L145" s="233"/>
      <c r="M145" s="234"/>
      <c r="N145" s="235"/>
      <c r="O145" s="235"/>
      <c r="P145" s="235"/>
      <c r="Q145" s="235"/>
      <c r="R145" s="235"/>
      <c r="S145" s="235"/>
      <c r="T145" s="236"/>
      <c r="AT145" s="237" t="s">
        <v>179</v>
      </c>
      <c r="AU145" s="237" t="s">
        <v>86</v>
      </c>
      <c r="AV145" s="13" t="s">
        <v>175</v>
      </c>
      <c r="AW145" s="13" t="s">
        <v>41</v>
      </c>
      <c r="AX145" s="13" t="s">
        <v>24</v>
      </c>
      <c r="AY145" s="237" t="s">
        <v>168</v>
      </c>
    </row>
    <row r="146" spans="2:65" s="1" customFormat="1" ht="25.5" customHeight="1">
      <c r="B146" s="40"/>
      <c r="C146" s="191" t="s">
        <v>10</v>
      </c>
      <c r="D146" s="191" t="s">
        <v>170</v>
      </c>
      <c r="E146" s="192" t="s">
        <v>247</v>
      </c>
      <c r="F146" s="193" t="s">
        <v>248</v>
      </c>
      <c r="G146" s="194" t="s">
        <v>198</v>
      </c>
      <c r="H146" s="195">
        <v>676.719</v>
      </c>
      <c r="I146" s="196"/>
      <c r="J146" s="197">
        <f>ROUND(I146*H146,2)</f>
        <v>0</v>
      </c>
      <c r="K146" s="193" t="s">
        <v>174</v>
      </c>
      <c r="L146" s="60"/>
      <c r="M146" s="198" t="s">
        <v>22</v>
      </c>
      <c r="N146" s="199" t="s">
        <v>48</v>
      </c>
      <c r="O146" s="41"/>
      <c r="P146" s="200">
        <f>O146*H146</f>
        <v>0</v>
      </c>
      <c r="Q146" s="200">
        <v>0</v>
      </c>
      <c r="R146" s="200">
        <f>Q146*H146</f>
        <v>0</v>
      </c>
      <c r="S146" s="200">
        <v>0</v>
      </c>
      <c r="T146" s="201">
        <f>S146*H146</f>
        <v>0</v>
      </c>
      <c r="AR146" s="23" t="s">
        <v>175</v>
      </c>
      <c r="AT146" s="23" t="s">
        <v>170</v>
      </c>
      <c r="AU146" s="23" t="s">
        <v>86</v>
      </c>
      <c r="AY146" s="23" t="s">
        <v>168</v>
      </c>
      <c r="BE146" s="202">
        <f>IF(N146="základní",J146,0)</f>
        <v>0</v>
      </c>
      <c r="BF146" s="202">
        <f>IF(N146="snížená",J146,0)</f>
        <v>0</v>
      </c>
      <c r="BG146" s="202">
        <f>IF(N146="zákl. přenesená",J146,0)</f>
        <v>0</v>
      </c>
      <c r="BH146" s="202">
        <f>IF(N146="sníž. přenesená",J146,0)</f>
        <v>0</v>
      </c>
      <c r="BI146" s="202">
        <f>IF(N146="nulová",J146,0)</f>
        <v>0</v>
      </c>
      <c r="BJ146" s="23" t="s">
        <v>24</v>
      </c>
      <c r="BK146" s="202">
        <f>ROUND(I146*H146,2)</f>
        <v>0</v>
      </c>
      <c r="BL146" s="23" t="s">
        <v>175</v>
      </c>
      <c r="BM146" s="23" t="s">
        <v>909</v>
      </c>
    </row>
    <row r="147" spans="2:51" s="11" customFormat="1" ht="13.5">
      <c r="B147" s="206"/>
      <c r="C147" s="207"/>
      <c r="D147" s="203" t="s">
        <v>179</v>
      </c>
      <c r="E147" s="208" t="s">
        <v>22</v>
      </c>
      <c r="F147" s="209" t="s">
        <v>910</v>
      </c>
      <c r="G147" s="207"/>
      <c r="H147" s="210">
        <v>676.719</v>
      </c>
      <c r="I147" s="211"/>
      <c r="J147" s="207"/>
      <c r="K147" s="207"/>
      <c r="L147" s="212"/>
      <c r="M147" s="213"/>
      <c r="N147" s="214"/>
      <c r="O147" s="214"/>
      <c r="P147" s="214"/>
      <c r="Q147" s="214"/>
      <c r="R147" s="214"/>
      <c r="S147" s="214"/>
      <c r="T147" s="215"/>
      <c r="AT147" s="216" t="s">
        <v>179</v>
      </c>
      <c r="AU147" s="216" t="s">
        <v>86</v>
      </c>
      <c r="AV147" s="11" t="s">
        <v>86</v>
      </c>
      <c r="AW147" s="11" t="s">
        <v>41</v>
      </c>
      <c r="AX147" s="11" t="s">
        <v>77</v>
      </c>
      <c r="AY147" s="216" t="s">
        <v>168</v>
      </c>
    </row>
    <row r="148" spans="2:51" s="13" customFormat="1" ht="13.5">
      <c r="B148" s="227"/>
      <c r="C148" s="228"/>
      <c r="D148" s="203" t="s">
        <v>179</v>
      </c>
      <c r="E148" s="229" t="s">
        <v>22</v>
      </c>
      <c r="F148" s="230" t="s">
        <v>182</v>
      </c>
      <c r="G148" s="228"/>
      <c r="H148" s="231">
        <v>676.719</v>
      </c>
      <c r="I148" s="232"/>
      <c r="J148" s="228"/>
      <c r="K148" s="228"/>
      <c r="L148" s="233"/>
      <c r="M148" s="234"/>
      <c r="N148" s="235"/>
      <c r="O148" s="235"/>
      <c r="P148" s="235"/>
      <c r="Q148" s="235"/>
      <c r="R148" s="235"/>
      <c r="S148" s="235"/>
      <c r="T148" s="236"/>
      <c r="AT148" s="237" t="s">
        <v>179</v>
      </c>
      <c r="AU148" s="237" t="s">
        <v>86</v>
      </c>
      <c r="AV148" s="13" t="s">
        <v>175</v>
      </c>
      <c r="AW148" s="13" t="s">
        <v>41</v>
      </c>
      <c r="AX148" s="13" t="s">
        <v>24</v>
      </c>
      <c r="AY148" s="237" t="s">
        <v>168</v>
      </c>
    </row>
    <row r="149" spans="2:65" s="1" customFormat="1" ht="16.5" customHeight="1">
      <c r="B149" s="40"/>
      <c r="C149" s="191" t="s">
        <v>254</v>
      </c>
      <c r="D149" s="191" t="s">
        <v>170</v>
      </c>
      <c r="E149" s="192" t="s">
        <v>911</v>
      </c>
      <c r="F149" s="193" t="s">
        <v>912</v>
      </c>
      <c r="G149" s="194" t="s">
        <v>198</v>
      </c>
      <c r="H149" s="195">
        <v>104.2</v>
      </c>
      <c r="I149" s="196"/>
      <c r="J149" s="197">
        <f>ROUND(I149*H149,2)</f>
        <v>0</v>
      </c>
      <c r="K149" s="193" t="s">
        <v>22</v>
      </c>
      <c r="L149" s="60"/>
      <c r="M149" s="198" t="s">
        <v>22</v>
      </c>
      <c r="N149" s="199" t="s">
        <v>48</v>
      </c>
      <c r="O149" s="41"/>
      <c r="P149" s="200">
        <f>O149*H149</f>
        <v>0</v>
      </c>
      <c r="Q149" s="200">
        <v>0</v>
      </c>
      <c r="R149" s="200">
        <f>Q149*H149</f>
        <v>0</v>
      </c>
      <c r="S149" s="200">
        <v>0</v>
      </c>
      <c r="T149" s="201">
        <f>S149*H149</f>
        <v>0</v>
      </c>
      <c r="AR149" s="23" t="s">
        <v>175</v>
      </c>
      <c r="AT149" s="23" t="s">
        <v>170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913</v>
      </c>
    </row>
    <row r="150" spans="2:51" s="11" customFormat="1" ht="13.5">
      <c r="B150" s="206"/>
      <c r="C150" s="207"/>
      <c r="D150" s="203" t="s">
        <v>179</v>
      </c>
      <c r="E150" s="208" t="s">
        <v>22</v>
      </c>
      <c r="F150" s="209" t="s">
        <v>906</v>
      </c>
      <c r="G150" s="207"/>
      <c r="H150" s="210">
        <v>104.2</v>
      </c>
      <c r="I150" s="211"/>
      <c r="J150" s="207"/>
      <c r="K150" s="207"/>
      <c r="L150" s="212"/>
      <c r="M150" s="213"/>
      <c r="N150" s="214"/>
      <c r="O150" s="214"/>
      <c r="P150" s="214"/>
      <c r="Q150" s="214"/>
      <c r="R150" s="214"/>
      <c r="S150" s="214"/>
      <c r="T150" s="215"/>
      <c r="AT150" s="216" t="s">
        <v>179</v>
      </c>
      <c r="AU150" s="216" t="s">
        <v>86</v>
      </c>
      <c r="AV150" s="11" t="s">
        <v>86</v>
      </c>
      <c r="AW150" s="11" t="s">
        <v>41</v>
      </c>
      <c r="AX150" s="11" t="s">
        <v>77</v>
      </c>
      <c r="AY150" s="216" t="s">
        <v>168</v>
      </c>
    </row>
    <row r="151" spans="2:51" s="13" customFormat="1" ht="13.5">
      <c r="B151" s="227"/>
      <c r="C151" s="228"/>
      <c r="D151" s="203" t="s">
        <v>179</v>
      </c>
      <c r="E151" s="229" t="s">
        <v>22</v>
      </c>
      <c r="F151" s="230" t="s">
        <v>182</v>
      </c>
      <c r="G151" s="228"/>
      <c r="H151" s="231">
        <v>104.2</v>
      </c>
      <c r="I151" s="232"/>
      <c r="J151" s="228"/>
      <c r="K151" s="228"/>
      <c r="L151" s="233"/>
      <c r="M151" s="234"/>
      <c r="N151" s="235"/>
      <c r="O151" s="235"/>
      <c r="P151" s="235"/>
      <c r="Q151" s="235"/>
      <c r="R151" s="235"/>
      <c r="S151" s="235"/>
      <c r="T151" s="236"/>
      <c r="AT151" s="237" t="s">
        <v>179</v>
      </c>
      <c r="AU151" s="237" t="s">
        <v>86</v>
      </c>
      <c r="AV151" s="13" t="s">
        <v>175</v>
      </c>
      <c r="AW151" s="13" t="s">
        <v>41</v>
      </c>
      <c r="AX151" s="13" t="s">
        <v>24</v>
      </c>
      <c r="AY151" s="237" t="s">
        <v>168</v>
      </c>
    </row>
    <row r="152" spans="2:65" s="1" customFormat="1" ht="16.5" customHeight="1">
      <c r="B152" s="40"/>
      <c r="C152" s="191" t="s">
        <v>258</v>
      </c>
      <c r="D152" s="191" t="s">
        <v>170</v>
      </c>
      <c r="E152" s="192" t="s">
        <v>255</v>
      </c>
      <c r="F152" s="193" t="s">
        <v>256</v>
      </c>
      <c r="G152" s="194" t="s">
        <v>198</v>
      </c>
      <c r="H152" s="195">
        <v>225.573</v>
      </c>
      <c r="I152" s="196"/>
      <c r="J152" s="197">
        <f>ROUND(I152*H152,2)</f>
        <v>0</v>
      </c>
      <c r="K152" s="193" t="s">
        <v>174</v>
      </c>
      <c r="L152" s="60"/>
      <c r="M152" s="198" t="s">
        <v>22</v>
      </c>
      <c r="N152" s="199" t="s">
        <v>48</v>
      </c>
      <c r="O152" s="41"/>
      <c r="P152" s="200">
        <f>O152*H152</f>
        <v>0</v>
      </c>
      <c r="Q152" s="200">
        <v>0</v>
      </c>
      <c r="R152" s="200">
        <f>Q152*H152</f>
        <v>0</v>
      </c>
      <c r="S152" s="200">
        <v>0</v>
      </c>
      <c r="T152" s="201">
        <f>S152*H152</f>
        <v>0</v>
      </c>
      <c r="AR152" s="23" t="s">
        <v>175</v>
      </c>
      <c r="AT152" s="23" t="s">
        <v>170</v>
      </c>
      <c r="AU152" s="23" t="s">
        <v>86</v>
      </c>
      <c r="AY152" s="23" t="s">
        <v>168</v>
      </c>
      <c r="BE152" s="202">
        <f>IF(N152="základní",J152,0)</f>
        <v>0</v>
      </c>
      <c r="BF152" s="202">
        <f>IF(N152="snížená",J152,0)</f>
        <v>0</v>
      </c>
      <c r="BG152" s="202">
        <f>IF(N152="zákl. přenesená",J152,0)</f>
        <v>0</v>
      </c>
      <c r="BH152" s="202">
        <f>IF(N152="sníž. přenesená",J152,0)</f>
        <v>0</v>
      </c>
      <c r="BI152" s="202">
        <f>IF(N152="nulová",J152,0)</f>
        <v>0</v>
      </c>
      <c r="BJ152" s="23" t="s">
        <v>24</v>
      </c>
      <c r="BK152" s="202">
        <f>ROUND(I152*H152,2)</f>
        <v>0</v>
      </c>
      <c r="BL152" s="23" t="s">
        <v>175</v>
      </c>
      <c r="BM152" s="23" t="s">
        <v>914</v>
      </c>
    </row>
    <row r="153" spans="2:65" s="1" customFormat="1" ht="16.5" customHeight="1">
      <c r="B153" s="40"/>
      <c r="C153" s="191" t="s">
        <v>264</v>
      </c>
      <c r="D153" s="191" t="s">
        <v>170</v>
      </c>
      <c r="E153" s="192" t="s">
        <v>259</v>
      </c>
      <c r="F153" s="193" t="s">
        <v>260</v>
      </c>
      <c r="G153" s="194" t="s">
        <v>261</v>
      </c>
      <c r="H153" s="195">
        <v>383.474</v>
      </c>
      <c r="I153" s="196"/>
      <c r="J153" s="197">
        <f>ROUND(I153*H153,2)</f>
        <v>0</v>
      </c>
      <c r="K153" s="193" t="s">
        <v>174</v>
      </c>
      <c r="L153" s="60"/>
      <c r="M153" s="198" t="s">
        <v>22</v>
      </c>
      <c r="N153" s="199" t="s">
        <v>48</v>
      </c>
      <c r="O153" s="41"/>
      <c r="P153" s="200">
        <f>O153*H153</f>
        <v>0</v>
      </c>
      <c r="Q153" s="200">
        <v>0</v>
      </c>
      <c r="R153" s="200">
        <f>Q153*H153</f>
        <v>0</v>
      </c>
      <c r="S153" s="200">
        <v>0</v>
      </c>
      <c r="T153" s="201">
        <f>S153*H153</f>
        <v>0</v>
      </c>
      <c r="AR153" s="23" t="s">
        <v>175</v>
      </c>
      <c r="AT153" s="23" t="s">
        <v>170</v>
      </c>
      <c r="AU153" s="23" t="s">
        <v>86</v>
      </c>
      <c r="AY153" s="23" t="s">
        <v>168</v>
      </c>
      <c r="BE153" s="202">
        <f>IF(N153="základní",J153,0)</f>
        <v>0</v>
      </c>
      <c r="BF153" s="202">
        <f>IF(N153="snížená",J153,0)</f>
        <v>0</v>
      </c>
      <c r="BG153" s="202">
        <f>IF(N153="zákl. přenesená",J153,0)</f>
        <v>0</v>
      </c>
      <c r="BH153" s="202">
        <f>IF(N153="sníž. přenesená",J153,0)</f>
        <v>0</v>
      </c>
      <c r="BI153" s="202">
        <f>IF(N153="nulová",J153,0)</f>
        <v>0</v>
      </c>
      <c r="BJ153" s="23" t="s">
        <v>24</v>
      </c>
      <c r="BK153" s="202">
        <f>ROUND(I153*H153,2)</f>
        <v>0</v>
      </c>
      <c r="BL153" s="23" t="s">
        <v>175</v>
      </c>
      <c r="BM153" s="23" t="s">
        <v>915</v>
      </c>
    </row>
    <row r="154" spans="2:51" s="11" customFormat="1" ht="13.5">
      <c r="B154" s="206"/>
      <c r="C154" s="207"/>
      <c r="D154" s="203" t="s">
        <v>179</v>
      </c>
      <c r="E154" s="208" t="s">
        <v>22</v>
      </c>
      <c r="F154" s="209" t="s">
        <v>916</v>
      </c>
      <c r="G154" s="207"/>
      <c r="H154" s="210">
        <v>383.474</v>
      </c>
      <c r="I154" s="211"/>
      <c r="J154" s="207"/>
      <c r="K154" s="207"/>
      <c r="L154" s="212"/>
      <c r="M154" s="213"/>
      <c r="N154" s="214"/>
      <c r="O154" s="214"/>
      <c r="P154" s="214"/>
      <c r="Q154" s="214"/>
      <c r="R154" s="214"/>
      <c r="S154" s="214"/>
      <c r="T154" s="215"/>
      <c r="AT154" s="216" t="s">
        <v>179</v>
      </c>
      <c r="AU154" s="216" t="s">
        <v>86</v>
      </c>
      <c r="AV154" s="11" t="s">
        <v>86</v>
      </c>
      <c r="AW154" s="11" t="s">
        <v>41</v>
      </c>
      <c r="AX154" s="11" t="s">
        <v>77</v>
      </c>
      <c r="AY154" s="216" t="s">
        <v>168</v>
      </c>
    </row>
    <row r="155" spans="2:51" s="13" customFormat="1" ht="13.5">
      <c r="B155" s="227"/>
      <c r="C155" s="228"/>
      <c r="D155" s="203" t="s">
        <v>179</v>
      </c>
      <c r="E155" s="229" t="s">
        <v>22</v>
      </c>
      <c r="F155" s="230" t="s">
        <v>182</v>
      </c>
      <c r="G155" s="228"/>
      <c r="H155" s="231">
        <v>383.474</v>
      </c>
      <c r="I155" s="232"/>
      <c r="J155" s="228"/>
      <c r="K155" s="228"/>
      <c r="L155" s="233"/>
      <c r="M155" s="234"/>
      <c r="N155" s="235"/>
      <c r="O155" s="235"/>
      <c r="P155" s="235"/>
      <c r="Q155" s="235"/>
      <c r="R155" s="235"/>
      <c r="S155" s="235"/>
      <c r="T155" s="236"/>
      <c r="AT155" s="237" t="s">
        <v>179</v>
      </c>
      <c r="AU155" s="237" t="s">
        <v>86</v>
      </c>
      <c r="AV155" s="13" t="s">
        <v>175</v>
      </c>
      <c r="AW155" s="13" t="s">
        <v>41</v>
      </c>
      <c r="AX155" s="13" t="s">
        <v>24</v>
      </c>
      <c r="AY155" s="237" t="s">
        <v>168</v>
      </c>
    </row>
    <row r="156" spans="2:65" s="1" customFormat="1" ht="25.5" customHeight="1">
      <c r="B156" s="40"/>
      <c r="C156" s="191" t="s">
        <v>269</v>
      </c>
      <c r="D156" s="191" t="s">
        <v>170</v>
      </c>
      <c r="E156" s="192" t="s">
        <v>917</v>
      </c>
      <c r="F156" s="193" t="s">
        <v>918</v>
      </c>
      <c r="G156" s="194" t="s">
        <v>173</v>
      </c>
      <c r="H156" s="195">
        <v>472</v>
      </c>
      <c r="I156" s="196"/>
      <c r="J156" s="197">
        <f>ROUND(I156*H156,2)</f>
        <v>0</v>
      </c>
      <c r="K156" s="193" t="s">
        <v>174</v>
      </c>
      <c r="L156" s="60"/>
      <c r="M156" s="198" t="s">
        <v>22</v>
      </c>
      <c r="N156" s="199" t="s">
        <v>48</v>
      </c>
      <c r="O156" s="41"/>
      <c r="P156" s="200">
        <f>O156*H156</f>
        <v>0</v>
      </c>
      <c r="Q156" s="200">
        <v>0</v>
      </c>
      <c r="R156" s="200">
        <f>Q156*H156</f>
        <v>0</v>
      </c>
      <c r="S156" s="200">
        <v>0</v>
      </c>
      <c r="T156" s="201">
        <f>S156*H156</f>
        <v>0</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919</v>
      </c>
    </row>
    <row r="157" spans="2:51" s="11" customFormat="1" ht="13.5">
      <c r="B157" s="206"/>
      <c r="C157" s="207"/>
      <c r="D157" s="203" t="s">
        <v>179</v>
      </c>
      <c r="E157" s="208" t="s">
        <v>22</v>
      </c>
      <c r="F157" s="209" t="s">
        <v>920</v>
      </c>
      <c r="G157" s="207"/>
      <c r="H157" s="210">
        <v>472</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51" s="12" customFormat="1" ht="13.5">
      <c r="B158" s="217"/>
      <c r="C158" s="218"/>
      <c r="D158" s="203" t="s">
        <v>179</v>
      </c>
      <c r="E158" s="219" t="s">
        <v>22</v>
      </c>
      <c r="F158" s="220" t="s">
        <v>181</v>
      </c>
      <c r="G158" s="218"/>
      <c r="H158" s="219" t="s">
        <v>22</v>
      </c>
      <c r="I158" s="221"/>
      <c r="J158" s="218"/>
      <c r="K158" s="218"/>
      <c r="L158" s="222"/>
      <c r="M158" s="223"/>
      <c r="N158" s="224"/>
      <c r="O158" s="224"/>
      <c r="P158" s="224"/>
      <c r="Q158" s="224"/>
      <c r="R158" s="224"/>
      <c r="S158" s="224"/>
      <c r="T158" s="225"/>
      <c r="AT158" s="226" t="s">
        <v>179</v>
      </c>
      <c r="AU158" s="226" t="s">
        <v>86</v>
      </c>
      <c r="AV158" s="12" t="s">
        <v>24</v>
      </c>
      <c r="AW158" s="12" t="s">
        <v>41</v>
      </c>
      <c r="AX158" s="12" t="s">
        <v>77</v>
      </c>
      <c r="AY158" s="226" t="s">
        <v>168</v>
      </c>
    </row>
    <row r="159" spans="2:51" s="13" customFormat="1" ht="13.5">
      <c r="B159" s="227"/>
      <c r="C159" s="228"/>
      <c r="D159" s="203" t="s">
        <v>179</v>
      </c>
      <c r="E159" s="229" t="s">
        <v>22</v>
      </c>
      <c r="F159" s="230" t="s">
        <v>182</v>
      </c>
      <c r="G159" s="228"/>
      <c r="H159" s="231">
        <v>472</v>
      </c>
      <c r="I159" s="232"/>
      <c r="J159" s="228"/>
      <c r="K159" s="228"/>
      <c r="L159" s="233"/>
      <c r="M159" s="234"/>
      <c r="N159" s="235"/>
      <c r="O159" s="235"/>
      <c r="P159" s="235"/>
      <c r="Q159" s="235"/>
      <c r="R159" s="235"/>
      <c r="S159" s="235"/>
      <c r="T159" s="236"/>
      <c r="AT159" s="237" t="s">
        <v>179</v>
      </c>
      <c r="AU159" s="237" t="s">
        <v>86</v>
      </c>
      <c r="AV159" s="13" t="s">
        <v>175</v>
      </c>
      <c r="AW159" s="13" t="s">
        <v>41</v>
      </c>
      <c r="AX159" s="13" t="s">
        <v>24</v>
      </c>
      <c r="AY159" s="237" t="s">
        <v>168</v>
      </c>
    </row>
    <row r="160" spans="2:65" s="1" customFormat="1" ht="25.5" customHeight="1">
      <c r="B160" s="40"/>
      <c r="C160" s="191" t="s">
        <v>275</v>
      </c>
      <c r="D160" s="191" t="s">
        <v>170</v>
      </c>
      <c r="E160" s="192" t="s">
        <v>921</v>
      </c>
      <c r="F160" s="193" t="s">
        <v>922</v>
      </c>
      <c r="G160" s="194" t="s">
        <v>173</v>
      </c>
      <c r="H160" s="195">
        <v>472</v>
      </c>
      <c r="I160" s="196"/>
      <c r="J160" s="197">
        <f>ROUND(I160*H160,2)</f>
        <v>0</v>
      </c>
      <c r="K160" s="193" t="s">
        <v>174</v>
      </c>
      <c r="L160" s="60"/>
      <c r="M160" s="198" t="s">
        <v>22</v>
      </c>
      <c r="N160" s="199" t="s">
        <v>48</v>
      </c>
      <c r="O160" s="41"/>
      <c r="P160" s="200">
        <f>O160*H160</f>
        <v>0</v>
      </c>
      <c r="Q160" s="200">
        <v>0</v>
      </c>
      <c r="R160" s="200">
        <f>Q160*H160</f>
        <v>0</v>
      </c>
      <c r="S160" s="200">
        <v>0</v>
      </c>
      <c r="T160" s="201">
        <f>S160*H160</f>
        <v>0</v>
      </c>
      <c r="AR160" s="23" t="s">
        <v>175</v>
      </c>
      <c r="AT160" s="23" t="s">
        <v>170</v>
      </c>
      <c r="AU160" s="23" t="s">
        <v>86</v>
      </c>
      <c r="AY160" s="23" t="s">
        <v>168</v>
      </c>
      <c r="BE160" s="202">
        <f>IF(N160="základní",J160,0)</f>
        <v>0</v>
      </c>
      <c r="BF160" s="202">
        <f>IF(N160="snížená",J160,0)</f>
        <v>0</v>
      </c>
      <c r="BG160" s="202">
        <f>IF(N160="zákl. přenesená",J160,0)</f>
        <v>0</v>
      </c>
      <c r="BH160" s="202">
        <f>IF(N160="sníž. přenesená",J160,0)</f>
        <v>0</v>
      </c>
      <c r="BI160" s="202">
        <f>IF(N160="nulová",J160,0)</f>
        <v>0</v>
      </c>
      <c r="BJ160" s="23" t="s">
        <v>24</v>
      </c>
      <c r="BK160" s="202">
        <f>ROUND(I160*H160,2)</f>
        <v>0</v>
      </c>
      <c r="BL160" s="23" t="s">
        <v>175</v>
      </c>
      <c r="BM160" s="23" t="s">
        <v>923</v>
      </c>
    </row>
    <row r="161" spans="2:51" s="11" customFormat="1" ht="13.5">
      <c r="B161" s="206"/>
      <c r="C161" s="207"/>
      <c r="D161" s="203" t="s">
        <v>179</v>
      </c>
      <c r="E161" s="208" t="s">
        <v>22</v>
      </c>
      <c r="F161" s="209" t="s">
        <v>920</v>
      </c>
      <c r="G161" s="207"/>
      <c r="H161" s="210">
        <v>472</v>
      </c>
      <c r="I161" s="211"/>
      <c r="J161" s="207"/>
      <c r="K161" s="207"/>
      <c r="L161" s="212"/>
      <c r="M161" s="213"/>
      <c r="N161" s="214"/>
      <c r="O161" s="214"/>
      <c r="P161" s="214"/>
      <c r="Q161" s="214"/>
      <c r="R161" s="214"/>
      <c r="S161" s="214"/>
      <c r="T161" s="215"/>
      <c r="AT161" s="216" t="s">
        <v>179</v>
      </c>
      <c r="AU161" s="216" t="s">
        <v>86</v>
      </c>
      <c r="AV161" s="11" t="s">
        <v>86</v>
      </c>
      <c r="AW161" s="11" t="s">
        <v>41</v>
      </c>
      <c r="AX161" s="11" t="s">
        <v>77</v>
      </c>
      <c r="AY161" s="216" t="s">
        <v>168</v>
      </c>
    </row>
    <row r="162" spans="2:51" s="12" customFormat="1" ht="13.5">
      <c r="B162" s="217"/>
      <c r="C162" s="218"/>
      <c r="D162" s="203" t="s">
        <v>179</v>
      </c>
      <c r="E162" s="219" t="s">
        <v>22</v>
      </c>
      <c r="F162" s="220" t="s">
        <v>181</v>
      </c>
      <c r="G162" s="218"/>
      <c r="H162" s="219" t="s">
        <v>22</v>
      </c>
      <c r="I162" s="221"/>
      <c r="J162" s="218"/>
      <c r="K162" s="218"/>
      <c r="L162" s="222"/>
      <c r="M162" s="223"/>
      <c r="N162" s="224"/>
      <c r="O162" s="224"/>
      <c r="P162" s="224"/>
      <c r="Q162" s="224"/>
      <c r="R162" s="224"/>
      <c r="S162" s="224"/>
      <c r="T162" s="225"/>
      <c r="AT162" s="226" t="s">
        <v>179</v>
      </c>
      <c r="AU162" s="226" t="s">
        <v>86</v>
      </c>
      <c r="AV162" s="12" t="s">
        <v>24</v>
      </c>
      <c r="AW162" s="12" t="s">
        <v>41</v>
      </c>
      <c r="AX162" s="12" t="s">
        <v>77</v>
      </c>
      <c r="AY162" s="226" t="s">
        <v>168</v>
      </c>
    </row>
    <row r="163" spans="2:51" s="13" customFormat="1" ht="13.5">
      <c r="B163" s="227"/>
      <c r="C163" s="228"/>
      <c r="D163" s="203" t="s">
        <v>179</v>
      </c>
      <c r="E163" s="229" t="s">
        <v>22</v>
      </c>
      <c r="F163" s="230" t="s">
        <v>182</v>
      </c>
      <c r="G163" s="228"/>
      <c r="H163" s="231">
        <v>472</v>
      </c>
      <c r="I163" s="232"/>
      <c r="J163" s="228"/>
      <c r="K163" s="228"/>
      <c r="L163" s="233"/>
      <c r="M163" s="234"/>
      <c r="N163" s="235"/>
      <c r="O163" s="235"/>
      <c r="P163" s="235"/>
      <c r="Q163" s="235"/>
      <c r="R163" s="235"/>
      <c r="S163" s="235"/>
      <c r="T163" s="236"/>
      <c r="AT163" s="237" t="s">
        <v>179</v>
      </c>
      <c r="AU163" s="237" t="s">
        <v>86</v>
      </c>
      <c r="AV163" s="13" t="s">
        <v>175</v>
      </c>
      <c r="AW163" s="13" t="s">
        <v>41</v>
      </c>
      <c r="AX163" s="13" t="s">
        <v>24</v>
      </c>
      <c r="AY163" s="237" t="s">
        <v>168</v>
      </c>
    </row>
    <row r="164" spans="2:65" s="1" customFormat="1" ht="16.5" customHeight="1">
      <c r="B164" s="40"/>
      <c r="C164" s="238" t="s">
        <v>9</v>
      </c>
      <c r="D164" s="238" t="s">
        <v>270</v>
      </c>
      <c r="E164" s="239" t="s">
        <v>924</v>
      </c>
      <c r="F164" s="240" t="s">
        <v>925</v>
      </c>
      <c r="G164" s="241" t="s">
        <v>926</v>
      </c>
      <c r="H164" s="242">
        <v>7.08</v>
      </c>
      <c r="I164" s="243"/>
      <c r="J164" s="244">
        <f>ROUND(I164*H164,2)</f>
        <v>0</v>
      </c>
      <c r="K164" s="240" t="s">
        <v>174</v>
      </c>
      <c r="L164" s="245"/>
      <c r="M164" s="246" t="s">
        <v>22</v>
      </c>
      <c r="N164" s="247" t="s">
        <v>48</v>
      </c>
      <c r="O164" s="41"/>
      <c r="P164" s="200">
        <f>O164*H164</f>
        <v>0</v>
      </c>
      <c r="Q164" s="200">
        <v>0.001</v>
      </c>
      <c r="R164" s="200">
        <f>Q164*H164</f>
        <v>0.00708</v>
      </c>
      <c r="S164" s="200">
        <v>0</v>
      </c>
      <c r="T164" s="201">
        <f>S164*H164</f>
        <v>0</v>
      </c>
      <c r="AR164" s="23" t="s">
        <v>214</v>
      </c>
      <c r="AT164" s="23" t="s">
        <v>270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927</v>
      </c>
    </row>
    <row r="165" spans="2:51" s="11" customFormat="1" ht="13.5">
      <c r="B165" s="206"/>
      <c r="C165" s="207"/>
      <c r="D165" s="203" t="s">
        <v>179</v>
      </c>
      <c r="E165" s="207"/>
      <c r="F165" s="209" t="s">
        <v>928</v>
      </c>
      <c r="G165" s="207"/>
      <c r="H165" s="210">
        <v>7.08</v>
      </c>
      <c r="I165" s="211"/>
      <c r="J165" s="207"/>
      <c r="K165" s="207"/>
      <c r="L165" s="212"/>
      <c r="M165" s="213"/>
      <c r="N165" s="214"/>
      <c r="O165" s="214"/>
      <c r="P165" s="214"/>
      <c r="Q165" s="214"/>
      <c r="R165" s="214"/>
      <c r="S165" s="214"/>
      <c r="T165" s="215"/>
      <c r="AT165" s="216" t="s">
        <v>179</v>
      </c>
      <c r="AU165" s="216" t="s">
        <v>86</v>
      </c>
      <c r="AV165" s="11" t="s">
        <v>86</v>
      </c>
      <c r="AW165" s="11" t="s">
        <v>6</v>
      </c>
      <c r="AX165" s="11" t="s">
        <v>24</v>
      </c>
      <c r="AY165" s="216" t="s">
        <v>168</v>
      </c>
    </row>
    <row r="166" spans="2:65" s="1" customFormat="1" ht="16.5" customHeight="1">
      <c r="B166" s="40"/>
      <c r="C166" s="191" t="s">
        <v>285</v>
      </c>
      <c r="D166" s="191" t="s">
        <v>170</v>
      </c>
      <c r="E166" s="192" t="s">
        <v>929</v>
      </c>
      <c r="F166" s="193" t="s">
        <v>930</v>
      </c>
      <c r="G166" s="194" t="s">
        <v>173</v>
      </c>
      <c r="H166" s="195">
        <v>472</v>
      </c>
      <c r="I166" s="196"/>
      <c r="J166" s="197">
        <f>ROUND(I166*H166,2)</f>
        <v>0</v>
      </c>
      <c r="K166" s="193" t="s">
        <v>174</v>
      </c>
      <c r="L166" s="60"/>
      <c r="M166" s="198" t="s">
        <v>22</v>
      </c>
      <c r="N166" s="199" t="s">
        <v>48</v>
      </c>
      <c r="O166" s="41"/>
      <c r="P166" s="200">
        <f>O166*H166</f>
        <v>0</v>
      </c>
      <c r="Q166" s="200">
        <v>0</v>
      </c>
      <c r="R166" s="200">
        <f>Q166*H166</f>
        <v>0</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931</v>
      </c>
    </row>
    <row r="167" spans="2:51" s="11" customFormat="1" ht="13.5">
      <c r="B167" s="206"/>
      <c r="C167" s="207"/>
      <c r="D167" s="203" t="s">
        <v>179</v>
      </c>
      <c r="E167" s="208" t="s">
        <v>22</v>
      </c>
      <c r="F167" s="209" t="s">
        <v>920</v>
      </c>
      <c r="G167" s="207"/>
      <c r="H167" s="210">
        <v>472</v>
      </c>
      <c r="I167" s="211"/>
      <c r="J167" s="207"/>
      <c r="K167" s="207"/>
      <c r="L167" s="212"/>
      <c r="M167" s="213"/>
      <c r="N167" s="214"/>
      <c r="O167" s="214"/>
      <c r="P167" s="214"/>
      <c r="Q167" s="214"/>
      <c r="R167" s="214"/>
      <c r="S167" s="214"/>
      <c r="T167" s="215"/>
      <c r="AT167" s="216" t="s">
        <v>179</v>
      </c>
      <c r="AU167" s="216" t="s">
        <v>86</v>
      </c>
      <c r="AV167" s="11" t="s">
        <v>86</v>
      </c>
      <c r="AW167" s="11" t="s">
        <v>41</v>
      </c>
      <c r="AX167" s="11" t="s">
        <v>77</v>
      </c>
      <c r="AY167" s="216" t="s">
        <v>168</v>
      </c>
    </row>
    <row r="168" spans="2:51" s="12" customFormat="1" ht="13.5">
      <c r="B168" s="217"/>
      <c r="C168" s="218"/>
      <c r="D168" s="203" t="s">
        <v>179</v>
      </c>
      <c r="E168" s="219" t="s">
        <v>22</v>
      </c>
      <c r="F168" s="220" t="s">
        <v>181</v>
      </c>
      <c r="G168" s="218"/>
      <c r="H168" s="219" t="s">
        <v>22</v>
      </c>
      <c r="I168" s="221"/>
      <c r="J168" s="218"/>
      <c r="K168" s="218"/>
      <c r="L168" s="222"/>
      <c r="M168" s="223"/>
      <c r="N168" s="224"/>
      <c r="O168" s="224"/>
      <c r="P168" s="224"/>
      <c r="Q168" s="224"/>
      <c r="R168" s="224"/>
      <c r="S168" s="224"/>
      <c r="T168" s="225"/>
      <c r="AT168" s="226" t="s">
        <v>179</v>
      </c>
      <c r="AU168" s="226" t="s">
        <v>86</v>
      </c>
      <c r="AV168" s="12" t="s">
        <v>24</v>
      </c>
      <c r="AW168" s="12" t="s">
        <v>41</v>
      </c>
      <c r="AX168" s="12" t="s">
        <v>77</v>
      </c>
      <c r="AY168" s="226" t="s">
        <v>168</v>
      </c>
    </row>
    <row r="169" spans="2:51" s="13" customFormat="1" ht="13.5">
      <c r="B169" s="227"/>
      <c r="C169" s="228"/>
      <c r="D169" s="203" t="s">
        <v>179</v>
      </c>
      <c r="E169" s="229" t="s">
        <v>22</v>
      </c>
      <c r="F169" s="230" t="s">
        <v>182</v>
      </c>
      <c r="G169" s="228"/>
      <c r="H169" s="231">
        <v>472</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291</v>
      </c>
      <c r="D170" s="191" t="s">
        <v>170</v>
      </c>
      <c r="E170" s="192" t="s">
        <v>286</v>
      </c>
      <c r="F170" s="193" t="s">
        <v>287</v>
      </c>
      <c r="G170" s="194" t="s">
        <v>173</v>
      </c>
      <c r="H170" s="195">
        <v>1359.6</v>
      </c>
      <c r="I170" s="196"/>
      <c r="J170" s="197">
        <f>ROUND(I170*H170,2)</f>
        <v>0</v>
      </c>
      <c r="K170" s="193" t="s">
        <v>174</v>
      </c>
      <c r="L170" s="60"/>
      <c r="M170" s="198" t="s">
        <v>22</v>
      </c>
      <c r="N170" s="199" t="s">
        <v>48</v>
      </c>
      <c r="O170" s="41"/>
      <c r="P170" s="200">
        <f>O170*H170</f>
        <v>0</v>
      </c>
      <c r="Q170" s="200">
        <v>0</v>
      </c>
      <c r="R170" s="200">
        <f>Q170*H170</f>
        <v>0</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932</v>
      </c>
    </row>
    <row r="171" spans="2:51" s="11" customFormat="1" ht="13.5">
      <c r="B171" s="206"/>
      <c r="C171" s="207"/>
      <c r="D171" s="203" t="s">
        <v>179</v>
      </c>
      <c r="E171" s="208" t="s">
        <v>22</v>
      </c>
      <c r="F171" s="209" t="s">
        <v>933</v>
      </c>
      <c r="G171" s="207"/>
      <c r="H171" s="210">
        <v>1070.1</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51" s="12" customFormat="1" ht="13.5">
      <c r="B172" s="217"/>
      <c r="C172" s="218"/>
      <c r="D172" s="203" t="s">
        <v>179</v>
      </c>
      <c r="E172" s="219" t="s">
        <v>22</v>
      </c>
      <c r="F172" s="220" t="s">
        <v>895</v>
      </c>
      <c r="G172" s="218"/>
      <c r="H172" s="219" t="s">
        <v>22</v>
      </c>
      <c r="I172" s="221"/>
      <c r="J172" s="218"/>
      <c r="K172" s="218"/>
      <c r="L172" s="222"/>
      <c r="M172" s="223"/>
      <c r="N172" s="224"/>
      <c r="O172" s="224"/>
      <c r="P172" s="224"/>
      <c r="Q172" s="224"/>
      <c r="R172" s="224"/>
      <c r="S172" s="224"/>
      <c r="T172" s="225"/>
      <c r="AT172" s="226" t="s">
        <v>179</v>
      </c>
      <c r="AU172" s="226" t="s">
        <v>86</v>
      </c>
      <c r="AV172" s="12" t="s">
        <v>24</v>
      </c>
      <c r="AW172" s="12" t="s">
        <v>41</v>
      </c>
      <c r="AX172" s="12" t="s">
        <v>77</v>
      </c>
      <c r="AY172" s="226" t="s">
        <v>168</v>
      </c>
    </row>
    <row r="173" spans="2:51" s="11" customFormat="1" ht="13.5">
      <c r="B173" s="206"/>
      <c r="C173" s="207"/>
      <c r="D173" s="203" t="s">
        <v>179</v>
      </c>
      <c r="E173" s="208" t="s">
        <v>22</v>
      </c>
      <c r="F173" s="209" t="s">
        <v>934</v>
      </c>
      <c r="G173" s="207"/>
      <c r="H173" s="210">
        <v>180.4</v>
      </c>
      <c r="I173" s="211"/>
      <c r="J173" s="207"/>
      <c r="K173" s="207"/>
      <c r="L173" s="212"/>
      <c r="M173" s="213"/>
      <c r="N173" s="214"/>
      <c r="O173" s="214"/>
      <c r="P173" s="214"/>
      <c r="Q173" s="214"/>
      <c r="R173" s="214"/>
      <c r="S173" s="214"/>
      <c r="T173" s="215"/>
      <c r="AT173" s="216" t="s">
        <v>179</v>
      </c>
      <c r="AU173" s="216" t="s">
        <v>86</v>
      </c>
      <c r="AV173" s="11" t="s">
        <v>86</v>
      </c>
      <c r="AW173" s="11" t="s">
        <v>41</v>
      </c>
      <c r="AX173" s="11" t="s">
        <v>77</v>
      </c>
      <c r="AY173" s="216" t="s">
        <v>168</v>
      </c>
    </row>
    <row r="174" spans="2:51" s="12" customFormat="1" ht="13.5">
      <c r="B174" s="217"/>
      <c r="C174" s="218"/>
      <c r="D174" s="203" t="s">
        <v>179</v>
      </c>
      <c r="E174" s="219" t="s">
        <v>22</v>
      </c>
      <c r="F174" s="220" t="s">
        <v>897</v>
      </c>
      <c r="G174" s="218"/>
      <c r="H174" s="219" t="s">
        <v>22</v>
      </c>
      <c r="I174" s="221"/>
      <c r="J174" s="218"/>
      <c r="K174" s="218"/>
      <c r="L174" s="222"/>
      <c r="M174" s="223"/>
      <c r="N174" s="224"/>
      <c r="O174" s="224"/>
      <c r="P174" s="224"/>
      <c r="Q174" s="224"/>
      <c r="R174" s="224"/>
      <c r="S174" s="224"/>
      <c r="T174" s="225"/>
      <c r="AT174" s="226" t="s">
        <v>179</v>
      </c>
      <c r="AU174" s="226" t="s">
        <v>86</v>
      </c>
      <c r="AV174" s="12" t="s">
        <v>24</v>
      </c>
      <c r="AW174" s="12" t="s">
        <v>41</v>
      </c>
      <c r="AX174" s="12" t="s">
        <v>77</v>
      </c>
      <c r="AY174" s="226" t="s">
        <v>168</v>
      </c>
    </row>
    <row r="175" spans="2:51" s="11" customFormat="1" ht="13.5">
      <c r="B175" s="206"/>
      <c r="C175" s="207"/>
      <c r="D175" s="203" t="s">
        <v>179</v>
      </c>
      <c r="E175" s="208" t="s">
        <v>22</v>
      </c>
      <c r="F175" s="209" t="s">
        <v>935</v>
      </c>
      <c r="G175" s="207"/>
      <c r="H175" s="210">
        <v>83.1</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51" s="12" customFormat="1" ht="13.5">
      <c r="B176" s="217"/>
      <c r="C176" s="218"/>
      <c r="D176" s="203" t="s">
        <v>179</v>
      </c>
      <c r="E176" s="219" t="s">
        <v>22</v>
      </c>
      <c r="F176" s="220" t="s">
        <v>936</v>
      </c>
      <c r="G176" s="218"/>
      <c r="H176" s="219" t="s">
        <v>22</v>
      </c>
      <c r="I176" s="221"/>
      <c r="J176" s="218"/>
      <c r="K176" s="218"/>
      <c r="L176" s="222"/>
      <c r="M176" s="223"/>
      <c r="N176" s="224"/>
      <c r="O176" s="224"/>
      <c r="P176" s="224"/>
      <c r="Q176" s="224"/>
      <c r="R176" s="224"/>
      <c r="S176" s="224"/>
      <c r="T176" s="225"/>
      <c r="AT176" s="226" t="s">
        <v>179</v>
      </c>
      <c r="AU176" s="226" t="s">
        <v>86</v>
      </c>
      <c r="AV176" s="12" t="s">
        <v>24</v>
      </c>
      <c r="AW176" s="12" t="s">
        <v>41</v>
      </c>
      <c r="AX176" s="12" t="s">
        <v>77</v>
      </c>
      <c r="AY176" s="226" t="s">
        <v>168</v>
      </c>
    </row>
    <row r="177" spans="2:51" s="11" customFormat="1" ht="13.5">
      <c r="B177" s="206"/>
      <c r="C177" s="207"/>
      <c r="D177" s="203" t="s">
        <v>179</v>
      </c>
      <c r="E177" s="208" t="s">
        <v>22</v>
      </c>
      <c r="F177" s="209" t="s">
        <v>305</v>
      </c>
      <c r="G177" s="207"/>
      <c r="H177" s="210">
        <v>26</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51" s="12" customFormat="1" ht="13.5">
      <c r="B178" s="217"/>
      <c r="C178" s="218"/>
      <c r="D178" s="203" t="s">
        <v>179</v>
      </c>
      <c r="E178" s="219" t="s">
        <v>22</v>
      </c>
      <c r="F178" s="220" t="s">
        <v>937</v>
      </c>
      <c r="G178" s="218"/>
      <c r="H178" s="219" t="s">
        <v>22</v>
      </c>
      <c r="I178" s="221"/>
      <c r="J178" s="218"/>
      <c r="K178" s="218"/>
      <c r="L178" s="222"/>
      <c r="M178" s="223"/>
      <c r="N178" s="224"/>
      <c r="O178" s="224"/>
      <c r="P178" s="224"/>
      <c r="Q178" s="224"/>
      <c r="R178" s="224"/>
      <c r="S178" s="224"/>
      <c r="T178" s="225"/>
      <c r="AT178" s="226" t="s">
        <v>179</v>
      </c>
      <c r="AU178" s="226" t="s">
        <v>86</v>
      </c>
      <c r="AV178" s="12" t="s">
        <v>24</v>
      </c>
      <c r="AW178" s="12" t="s">
        <v>41</v>
      </c>
      <c r="AX178" s="12" t="s">
        <v>77</v>
      </c>
      <c r="AY178" s="226" t="s">
        <v>168</v>
      </c>
    </row>
    <row r="179" spans="2:51" s="13" customFormat="1" ht="13.5">
      <c r="B179" s="227"/>
      <c r="C179" s="228"/>
      <c r="D179" s="203" t="s">
        <v>179</v>
      </c>
      <c r="E179" s="229" t="s">
        <v>22</v>
      </c>
      <c r="F179" s="230" t="s">
        <v>182</v>
      </c>
      <c r="G179" s="228"/>
      <c r="H179" s="231">
        <v>1359.6</v>
      </c>
      <c r="I179" s="232"/>
      <c r="J179" s="228"/>
      <c r="K179" s="228"/>
      <c r="L179" s="233"/>
      <c r="M179" s="234"/>
      <c r="N179" s="235"/>
      <c r="O179" s="235"/>
      <c r="P179" s="235"/>
      <c r="Q179" s="235"/>
      <c r="R179" s="235"/>
      <c r="S179" s="235"/>
      <c r="T179" s="236"/>
      <c r="AT179" s="237" t="s">
        <v>179</v>
      </c>
      <c r="AU179" s="237" t="s">
        <v>86</v>
      </c>
      <c r="AV179" s="13" t="s">
        <v>175</v>
      </c>
      <c r="AW179" s="13" t="s">
        <v>41</v>
      </c>
      <c r="AX179" s="13" t="s">
        <v>24</v>
      </c>
      <c r="AY179" s="237" t="s">
        <v>168</v>
      </c>
    </row>
    <row r="180" spans="2:63" s="10" customFormat="1" ht="29.85" customHeight="1">
      <c r="B180" s="175"/>
      <c r="C180" s="176"/>
      <c r="D180" s="177" t="s">
        <v>76</v>
      </c>
      <c r="E180" s="189" t="s">
        <v>187</v>
      </c>
      <c r="F180" s="189" t="s">
        <v>310</v>
      </c>
      <c r="G180" s="176"/>
      <c r="H180" s="176"/>
      <c r="I180" s="179"/>
      <c r="J180" s="190">
        <f>BK180</f>
        <v>0</v>
      </c>
      <c r="K180" s="176"/>
      <c r="L180" s="181"/>
      <c r="M180" s="182"/>
      <c r="N180" s="183"/>
      <c r="O180" s="183"/>
      <c r="P180" s="184">
        <f>SUM(P181:P184)</f>
        <v>0</v>
      </c>
      <c r="Q180" s="183"/>
      <c r="R180" s="184">
        <f>SUM(R181:R184)</f>
        <v>0.066875</v>
      </c>
      <c r="S180" s="183"/>
      <c r="T180" s="185">
        <f>SUM(T181:T184)</f>
        <v>0</v>
      </c>
      <c r="AR180" s="186" t="s">
        <v>24</v>
      </c>
      <c r="AT180" s="187" t="s">
        <v>76</v>
      </c>
      <c r="AU180" s="187" t="s">
        <v>24</v>
      </c>
      <c r="AY180" s="186" t="s">
        <v>168</v>
      </c>
      <c r="BK180" s="188">
        <f>SUM(BK181:BK184)</f>
        <v>0</v>
      </c>
    </row>
    <row r="181" spans="2:65" s="1" customFormat="1" ht="16.5" customHeight="1">
      <c r="B181" s="40"/>
      <c r="C181" s="191" t="s">
        <v>297</v>
      </c>
      <c r="D181" s="191" t="s">
        <v>170</v>
      </c>
      <c r="E181" s="192" t="s">
        <v>312</v>
      </c>
      <c r="F181" s="193" t="s">
        <v>313</v>
      </c>
      <c r="G181" s="194" t="s">
        <v>294</v>
      </c>
      <c r="H181" s="195">
        <v>62.5</v>
      </c>
      <c r="I181" s="196"/>
      <c r="J181" s="197">
        <f>ROUND(I181*H181,2)</f>
        <v>0</v>
      </c>
      <c r="K181" s="193" t="s">
        <v>22</v>
      </c>
      <c r="L181" s="60"/>
      <c r="M181" s="198" t="s">
        <v>22</v>
      </c>
      <c r="N181" s="199" t="s">
        <v>48</v>
      </c>
      <c r="O181" s="41"/>
      <c r="P181" s="200">
        <f>O181*H181</f>
        <v>0</v>
      </c>
      <c r="Q181" s="200">
        <v>0.00107</v>
      </c>
      <c r="R181" s="200">
        <f>Q181*H181</f>
        <v>0.066875</v>
      </c>
      <c r="S181" s="200">
        <v>0</v>
      </c>
      <c r="T181" s="201">
        <f>S181*H181</f>
        <v>0</v>
      </c>
      <c r="AR181" s="23" t="s">
        <v>175</v>
      </c>
      <c r="AT181" s="23" t="s">
        <v>170</v>
      </c>
      <c r="AU181" s="23" t="s">
        <v>86</v>
      </c>
      <c r="AY181" s="23" t="s">
        <v>168</v>
      </c>
      <c r="BE181" s="202">
        <f>IF(N181="základní",J181,0)</f>
        <v>0</v>
      </c>
      <c r="BF181" s="202">
        <f>IF(N181="snížená",J181,0)</f>
        <v>0</v>
      </c>
      <c r="BG181" s="202">
        <f>IF(N181="zákl. přenesená",J181,0)</f>
        <v>0</v>
      </c>
      <c r="BH181" s="202">
        <f>IF(N181="sníž. přenesená",J181,0)</f>
        <v>0</v>
      </c>
      <c r="BI181" s="202">
        <f>IF(N181="nulová",J181,0)</f>
        <v>0</v>
      </c>
      <c r="BJ181" s="23" t="s">
        <v>24</v>
      </c>
      <c r="BK181" s="202">
        <f>ROUND(I181*H181,2)</f>
        <v>0</v>
      </c>
      <c r="BL181" s="23" t="s">
        <v>175</v>
      </c>
      <c r="BM181" s="23" t="s">
        <v>938</v>
      </c>
    </row>
    <row r="182" spans="2:51" s="11" customFormat="1" ht="13.5">
      <c r="B182" s="206"/>
      <c r="C182" s="207"/>
      <c r="D182" s="203" t="s">
        <v>179</v>
      </c>
      <c r="E182" s="208" t="s">
        <v>22</v>
      </c>
      <c r="F182" s="209" t="s">
        <v>939</v>
      </c>
      <c r="G182" s="207"/>
      <c r="H182" s="210">
        <v>62.5</v>
      </c>
      <c r="I182" s="211"/>
      <c r="J182" s="207"/>
      <c r="K182" s="207"/>
      <c r="L182" s="212"/>
      <c r="M182" s="213"/>
      <c r="N182" s="214"/>
      <c r="O182" s="214"/>
      <c r="P182" s="214"/>
      <c r="Q182" s="214"/>
      <c r="R182" s="214"/>
      <c r="S182" s="214"/>
      <c r="T182" s="215"/>
      <c r="AT182" s="216" t="s">
        <v>179</v>
      </c>
      <c r="AU182" s="216" t="s">
        <v>86</v>
      </c>
      <c r="AV182" s="11" t="s">
        <v>86</v>
      </c>
      <c r="AW182" s="11" t="s">
        <v>41</v>
      </c>
      <c r="AX182" s="11" t="s">
        <v>77</v>
      </c>
      <c r="AY182" s="216" t="s">
        <v>168</v>
      </c>
    </row>
    <row r="183" spans="2:51" s="12" customFormat="1" ht="13.5">
      <c r="B183" s="217"/>
      <c r="C183" s="218"/>
      <c r="D183" s="203" t="s">
        <v>179</v>
      </c>
      <c r="E183" s="219" t="s">
        <v>22</v>
      </c>
      <c r="F183" s="220" t="s">
        <v>181</v>
      </c>
      <c r="G183" s="218"/>
      <c r="H183" s="219" t="s">
        <v>22</v>
      </c>
      <c r="I183" s="221"/>
      <c r="J183" s="218"/>
      <c r="K183" s="218"/>
      <c r="L183" s="222"/>
      <c r="M183" s="223"/>
      <c r="N183" s="224"/>
      <c r="O183" s="224"/>
      <c r="P183" s="224"/>
      <c r="Q183" s="224"/>
      <c r="R183" s="224"/>
      <c r="S183" s="224"/>
      <c r="T183" s="225"/>
      <c r="AT183" s="226" t="s">
        <v>179</v>
      </c>
      <c r="AU183" s="226" t="s">
        <v>86</v>
      </c>
      <c r="AV183" s="12" t="s">
        <v>24</v>
      </c>
      <c r="AW183" s="12" t="s">
        <v>41</v>
      </c>
      <c r="AX183" s="12" t="s">
        <v>77</v>
      </c>
      <c r="AY183" s="226" t="s">
        <v>168</v>
      </c>
    </row>
    <row r="184" spans="2:51" s="13" customFormat="1" ht="13.5">
      <c r="B184" s="227"/>
      <c r="C184" s="228"/>
      <c r="D184" s="203" t="s">
        <v>179</v>
      </c>
      <c r="E184" s="229" t="s">
        <v>22</v>
      </c>
      <c r="F184" s="230" t="s">
        <v>182</v>
      </c>
      <c r="G184" s="228"/>
      <c r="H184" s="231">
        <v>62.5</v>
      </c>
      <c r="I184" s="232"/>
      <c r="J184" s="228"/>
      <c r="K184" s="228"/>
      <c r="L184" s="233"/>
      <c r="M184" s="234"/>
      <c r="N184" s="235"/>
      <c r="O184" s="235"/>
      <c r="P184" s="235"/>
      <c r="Q184" s="235"/>
      <c r="R184" s="235"/>
      <c r="S184" s="235"/>
      <c r="T184" s="236"/>
      <c r="AT184" s="237" t="s">
        <v>179</v>
      </c>
      <c r="AU184" s="237" t="s">
        <v>86</v>
      </c>
      <c r="AV184" s="13" t="s">
        <v>175</v>
      </c>
      <c r="AW184" s="13" t="s">
        <v>41</v>
      </c>
      <c r="AX184" s="13" t="s">
        <v>24</v>
      </c>
      <c r="AY184" s="237" t="s">
        <v>168</v>
      </c>
    </row>
    <row r="185" spans="2:63" s="10" customFormat="1" ht="29.85" customHeight="1">
      <c r="B185" s="175"/>
      <c r="C185" s="176"/>
      <c r="D185" s="177" t="s">
        <v>76</v>
      </c>
      <c r="E185" s="189" t="s">
        <v>195</v>
      </c>
      <c r="F185" s="189" t="s">
        <v>329</v>
      </c>
      <c r="G185" s="176"/>
      <c r="H185" s="176"/>
      <c r="I185" s="179"/>
      <c r="J185" s="190">
        <f>BK185</f>
        <v>0</v>
      </c>
      <c r="K185" s="176"/>
      <c r="L185" s="181"/>
      <c r="M185" s="182"/>
      <c r="N185" s="183"/>
      <c r="O185" s="183"/>
      <c r="P185" s="184">
        <f>SUM(P186:P264)</f>
        <v>0</v>
      </c>
      <c r="Q185" s="183"/>
      <c r="R185" s="184">
        <f>SUM(R186:R264)</f>
        <v>338.663918</v>
      </c>
      <c r="S185" s="183"/>
      <c r="T185" s="185">
        <f>SUM(T186:T264)</f>
        <v>0</v>
      </c>
      <c r="AR185" s="186" t="s">
        <v>24</v>
      </c>
      <c r="AT185" s="187" t="s">
        <v>76</v>
      </c>
      <c r="AU185" s="187" t="s">
        <v>24</v>
      </c>
      <c r="AY185" s="186" t="s">
        <v>168</v>
      </c>
      <c r="BK185" s="188">
        <f>SUM(BK186:BK264)</f>
        <v>0</v>
      </c>
    </row>
    <row r="186" spans="2:65" s="1" customFormat="1" ht="16.5" customHeight="1">
      <c r="B186" s="40"/>
      <c r="C186" s="191" t="s">
        <v>301</v>
      </c>
      <c r="D186" s="191" t="s">
        <v>170</v>
      </c>
      <c r="E186" s="192" t="s">
        <v>940</v>
      </c>
      <c r="F186" s="193" t="s">
        <v>941</v>
      </c>
      <c r="G186" s="194" t="s">
        <v>173</v>
      </c>
      <c r="H186" s="195">
        <v>37.2</v>
      </c>
      <c r="I186" s="196"/>
      <c r="J186" s="197">
        <f>ROUND(I186*H186,2)</f>
        <v>0</v>
      </c>
      <c r="K186" s="193" t="s">
        <v>174</v>
      </c>
      <c r="L186" s="60"/>
      <c r="M186" s="198" t="s">
        <v>22</v>
      </c>
      <c r="N186" s="199" t="s">
        <v>48</v>
      </c>
      <c r="O186" s="41"/>
      <c r="P186" s="200">
        <f>O186*H186</f>
        <v>0</v>
      </c>
      <c r="Q186" s="200">
        <v>0</v>
      </c>
      <c r="R186" s="200">
        <f>Q186*H186</f>
        <v>0</v>
      </c>
      <c r="S186" s="200">
        <v>0</v>
      </c>
      <c r="T186" s="201">
        <f>S186*H186</f>
        <v>0</v>
      </c>
      <c r="AR186" s="23" t="s">
        <v>175</v>
      </c>
      <c r="AT186" s="23" t="s">
        <v>170</v>
      </c>
      <c r="AU186" s="23" t="s">
        <v>86</v>
      </c>
      <c r="AY186" s="23" t="s">
        <v>168</v>
      </c>
      <c r="BE186" s="202">
        <f>IF(N186="základní",J186,0)</f>
        <v>0</v>
      </c>
      <c r="BF186" s="202">
        <f>IF(N186="snížená",J186,0)</f>
        <v>0</v>
      </c>
      <c r="BG186" s="202">
        <f>IF(N186="zákl. přenesená",J186,0)</f>
        <v>0</v>
      </c>
      <c r="BH186" s="202">
        <f>IF(N186="sníž. přenesená",J186,0)</f>
        <v>0</v>
      </c>
      <c r="BI186" s="202">
        <f>IF(N186="nulová",J186,0)</f>
        <v>0</v>
      </c>
      <c r="BJ186" s="23" t="s">
        <v>24</v>
      </c>
      <c r="BK186" s="202">
        <f>ROUND(I186*H186,2)</f>
        <v>0</v>
      </c>
      <c r="BL186" s="23" t="s">
        <v>175</v>
      </c>
      <c r="BM186" s="23" t="s">
        <v>942</v>
      </c>
    </row>
    <row r="187" spans="2:51" s="11" customFormat="1" ht="13.5">
      <c r="B187" s="206"/>
      <c r="C187" s="207"/>
      <c r="D187" s="203" t="s">
        <v>179</v>
      </c>
      <c r="E187" s="208" t="s">
        <v>22</v>
      </c>
      <c r="F187" s="209" t="s">
        <v>943</v>
      </c>
      <c r="G187" s="207"/>
      <c r="H187" s="210">
        <v>37.2</v>
      </c>
      <c r="I187" s="211"/>
      <c r="J187" s="207"/>
      <c r="K187" s="207"/>
      <c r="L187" s="212"/>
      <c r="M187" s="213"/>
      <c r="N187" s="214"/>
      <c r="O187" s="214"/>
      <c r="P187" s="214"/>
      <c r="Q187" s="214"/>
      <c r="R187" s="214"/>
      <c r="S187" s="214"/>
      <c r="T187" s="215"/>
      <c r="AT187" s="216" t="s">
        <v>179</v>
      </c>
      <c r="AU187" s="216" t="s">
        <v>86</v>
      </c>
      <c r="AV187" s="11" t="s">
        <v>86</v>
      </c>
      <c r="AW187" s="11" t="s">
        <v>41</v>
      </c>
      <c r="AX187" s="11" t="s">
        <v>77</v>
      </c>
      <c r="AY187" s="216" t="s">
        <v>168</v>
      </c>
    </row>
    <row r="188" spans="2:51" s="12" customFormat="1" ht="13.5">
      <c r="B188" s="217"/>
      <c r="C188" s="218"/>
      <c r="D188" s="203" t="s">
        <v>179</v>
      </c>
      <c r="E188" s="219" t="s">
        <v>22</v>
      </c>
      <c r="F188" s="220" t="s">
        <v>944</v>
      </c>
      <c r="G188" s="218"/>
      <c r="H188" s="219" t="s">
        <v>22</v>
      </c>
      <c r="I188" s="221"/>
      <c r="J188" s="218"/>
      <c r="K188" s="218"/>
      <c r="L188" s="222"/>
      <c r="M188" s="223"/>
      <c r="N188" s="224"/>
      <c r="O188" s="224"/>
      <c r="P188" s="224"/>
      <c r="Q188" s="224"/>
      <c r="R188" s="224"/>
      <c r="S188" s="224"/>
      <c r="T188" s="225"/>
      <c r="AT188" s="226" t="s">
        <v>179</v>
      </c>
      <c r="AU188" s="226" t="s">
        <v>86</v>
      </c>
      <c r="AV188" s="12" t="s">
        <v>24</v>
      </c>
      <c r="AW188" s="12" t="s">
        <v>41</v>
      </c>
      <c r="AX188" s="12" t="s">
        <v>77</v>
      </c>
      <c r="AY188" s="226" t="s">
        <v>168</v>
      </c>
    </row>
    <row r="189" spans="2:51" s="13" customFormat="1" ht="13.5">
      <c r="B189" s="227"/>
      <c r="C189" s="228"/>
      <c r="D189" s="203" t="s">
        <v>179</v>
      </c>
      <c r="E189" s="229" t="s">
        <v>22</v>
      </c>
      <c r="F189" s="230" t="s">
        <v>182</v>
      </c>
      <c r="G189" s="228"/>
      <c r="H189" s="231">
        <v>37.2</v>
      </c>
      <c r="I189" s="232"/>
      <c r="J189" s="228"/>
      <c r="K189" s="228"/>
      <c r="L189" s="233"/>
      <c r="M189" s="234"/>
      <c r="N189" s="235"/>
      <c r="O189" s="235"/>
      <c r="P189" s="235"/>
      <c r="Q189" s="235"/>
      <c r="R189" s="235"/>
      <c r="S189" s="235"/>
      <c r="T189" s="236"/>
      <c r="AT189" s="237" t="s">
        <v>179</v>
      </c>
      <c r="AU189" s="237" t="s">
        <v>86</v>
      </c>
      <c r="AV189" s="13" t="s">
        <v>175</v>
      </c>
      <c r="AW189" s="13" t="s">
        <v>41</v>
      </c>
      <c r="AX189" s="13" t="s">
        <v>24</v>
      </c>
      <c r="AY189" s="237" t="s">
        <v>168</v>
      </c>
    </row>
    <row r="190" spans="2:65" s="1" customFormat="1" ht="16.5" customHeight="1">
      <c r="B190" s="40"/>
      <c r="C190" s="191" t="s">
        <v>305</v>
      </c>
      <c r="D190" s="191" t="s">
        <v>170</v>
      </c>
      <c r="E190" s="192" t="s">
        <v>945</v>
      </c>
      <c r="F190" s="193" t="s">
        <v>946</v>
      </c>
      <c r="G190" s="194" t="s">
        <v>173</v>
      </c>
      <c r="H190" s="195">
        <v>180.4</v>
      </c>
      <c r="I190" s="196"/>
      <c r="J190" s="197">
        <f>ROUND(I190*H190,2)</f>
        <v>0</v>
      </c>
      <c r="K190" s="193" t="s">
        <v>174</v>
      </c>
      <c r="L190" s="60"/>
      <c r="M190" s="198" t="s">
        <v>22</v>
      </c>
      <c r="N190" s="199" t="s">
        <v>48</v>
      </c>
      <c r="O190" s="41"/>
      <c r="P190" s="200">
        <f>O190*H190</f>
        <v>0</v>
      </c>
      <c r="Q190" s="200">
        <v>0</v>
      </c>
      <c r="R190" s="200">
        <f>Q190*H190</f>
        <v>0</v>
      </c>
      <c r="S190" s="200">
        <v>0</v>
      </c>
      <c r="T190" s="201">
        <f>S190*H190</f>
        <v>0</v>
      </c>
      <c r="AR190" s="23" t="s">
        <v>175</v>
      </c>
      <c r="AT190" s="23" t="s">
        <v>170</v>
      </c>
      <c r="AU190" s="23" t="s">
        <v>86</v>
      </c>
      <c r="AY190" s="23" t="s">
        <v>168</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175</v>
      </c>
      <c r="BM190" s="23" t="s">
        <v>947</v>
      </c>
    </row>
    <row r="191" spans="2:51" s="11" customFormat="1" ht="13.5">
      <c r="B191" s="206"/>
      <c r="C191" s="207"/>
      <c r="D191" s="203" t="s">
        <v>179</v>
      </c>
      <c r="E191" s="208" t="s">
        <v>22</v>
      </c>
      <c r="F191" s="209" t="s">
        <v>948</v>
      </c>
      <c r="G191" s="207"/>
      <c r="H191" s="210">
        <v>180.4</v>
      </c>
      <c r="I191" s="211"/>
      <c r="J191" s="207"/>
      <c r="K191" s="207"/>
      <c r="L191" s="212"/>
      <c r="M191" s="213"/>
      <c r="N191" s="214"/>
      <c r="O191" s="214"/>
      <c r="P191" s="214"/>
      <c r="Q191" s="214"/>
      <c r="R191" s="214"/>
      <c r="S191" s="214"/>
      <c r="T191" s="215"/>
      <c r="AT191" s="216" t="s">
        <v>179</v>
      </c>
      <c r="AU191" s="216" t="s">
        <v>86</v>
      </c>
      <c r="AV191" s="11" t="s">
        <v>86</v>
      </c>
      <c r="AW191" s="11" t="s">
        <v>41</v>
      </c>
      <c r="AX191" s="11" t="s">
        <v>77</v>
      </c>
      <c r="AY191" s="216" t="s">
        <v>168</v>
      </c>
    </row>
    <row r="192" spans="2:51" s="12" customFormat="1" ht="13.5">
      <c r="B192" s="217"/>
      <c r="C192" s="218"/>
      <c r="D192" s="203" t="s">
        <v>179</v>
      </c>
      <c r="E192" s="219" t="s">
        <v>22</v>
      </c>
      <c r="F192" s="220" t="s">
        <v>949</v>
      </c>
      <c r="G192" s="218"/>
      <c r="H192" s="219" t="s">
        <v>22</v>
      </c>
      <c r="I192" s="221"/>
      <c r="J192" s="218"/>
      <c r="K192" s="218"/>
      <c r="L192" s="222"/>
      <c r="M192" s="223"/>
      <c r="N192" s="224"/>
      <c r="O192" s="224"/>
      <c r="P192" s="224"/>
      <c r="Q192" s="224"/>
      <c r="R192" s="224"/>
      <c r="S192" s="224"/>
      <c r="T192" s="225"/>
      <c r="AT192" s="226" t="s">
        <v>179</v>
      </c>
      <c r="AU192" s="226" t="s">
        <v>86</v>
      </c>
      <c r="AV192" s="12" t="s">
        <v>24</v>
      </c>
      <c r="AW192" s="12" t="s">
        <v>41</v>
      </c>
      <c r="AX192" s="12" t="s">
        <v>77</v>
      </c>
      <c r="AY192" s="226" t="s">
        <v>168</v>
      </c>
    </row>
    <row r="193" spans="2:51" s="13" customFormat="1" ht="13.5">
      <c r="B193" s="227"/>
      <c r="C193" s="228"/>
      <c r="D193" s="203" t="s">
        <v>179</v>
      </c>
      <c r="E193" s="229" t="s">
        <v>22</v>
      </c>
      <c r="F193" s="230" t="s">
        <v>182</v>
      </c>
      <c r="G193" s="228"/>
      <c r="H193" s="231">
        <v>180.4</v>
      </c>
      <c r="I193" s="232"/>
      <c r="J193" s="228"/>
      <c r="K193" s="228"/>
      <c r="L193" s="233"/>
      <c r="M193" s="234"/>
      <c r="N193" s="235"/>
      <c r="O193" s="235"/>
      <c r="P193" s="235"/>
      <c r="Q193" s="235"/>
      <c r="R193" s="235"/>
      <c r="S193" s="235"/>
      <c r="T193" s="236"/>
      <c r="AT193" s="237" t="s">
        <v>179</v>
      </c>
      <c r="AU193" s="237" t="s">
        <v>86</v>
      </c>
      <c r="AV193" s="13" t="s">
        <v>175</v>
      </c>
      <c r="AW193" s="13" t="s">
        <v>41</v>
      </c>
      <c r="AX193" s="13" t="s">
        <v>24</v>
      </c>
      <c r="AY193" s="237" t="s">
        <v>168</v>
      </c>
    </row>
    <row r="194" spans="2:65" s="1" customFormat="1" ht="16.5" customHeight="1">
      <c r="B194" s="40"/>
      <c r="C194" s="191" t="s">
        <v>311</v>
      </c>
      <c r="D194" s="191" t="s">
        <v>170</v>
      </c>
      <c r="E194" s="192" t="s">
        <v>950</v>
      </c>
      <c r="F194" s="193" t="s">
        <v>951</v>
      </c>
      <c r="G194" s="194" t="s">
        <v>173</v>
      </c>
      <c r="H194" s="195">
        <v>37.2</v>
      </c>
      <c r="I194" s="196"/>
      <c r="J194" s="197">
        <f>ROUND(I194*H194,2)</f>
        <v>0</v>
      </c>
      <c r="K194" s="193" t="s">
        <v>22</v>
      </c>
      <c r="L194" s="60"/>
      <c r="M194" s="198" t="s">
        <v>22</v>
      </c>
      <c r="N194" s="199" t="s">
        <v>48</v>
      </c>
      <c r="O194" s="41"/>
      <c r="P194" s="200">
        <f>O194*H194</f>
        <v>0</v>
      </c>
      <c r="Q194" s="200">
        <v>0</v>
      </c>
      <c r="R194" s="200">
        <f>Q194*H194</f>
        <v>0</v>
      </c>
      <c r="S194" s="200">
        <v>0</v>
      </c>
      <c r="T194" s="201">
        <f>S194*H194</f>
        <v>0</v>
      </c>
      <c r="AR194" s="23" t="s">
        <v>175</v>
      </c>
      <c r="AT194" s="23" t="s">
        <v>170</v>
      </c>
      <c r="AU194" s="23" t="s">
        <v>86</v>
      </c>
      <c r="AY194" s="23" t="s">
        <v>168</v>
      </c>
      <c r="BE194" s="202">
        <f>IF(N194="základní",J194,0)</f>
        <v>0</v>
      </c>
      <c r="BF194" s="202">
        <f>IF(N194="snížená",J194,0)</f>
        <v>0</v>
      </c>
      <c r="BG194" s="202">
        <f>IF(N194="zákl. přenesená",J194,0)</f>
        <v>0</v>
      </c>
      <c r="BH194" s="202">
        <f>IF(N194="sníž. přenesená",J194,0)</f>
        <v>0</v>
      </c>
      <c r="BI194" s="202">
        <f>IF(N194="nulová",J194,0)</f>
        <v>0</v>
      </c>
      <c r="BJ194" s="23" t="s">
        <v>24</v>
      </c>
      <c r="BK194" s="202">
        <f>ROUND(I194*H194,2)</f>
        <v>0</v>
      </c>
      <c r="BL194" s="23" t="s">
        <v>175</v>
      </c>
      <c r="BM194" s="23" t="s">
        <v>952</v>
      </c>
    </row>
    <row r="195" spans="2:51" s="11" customFormat="1" ht="13.5">
      <c r="B195" s="206"/>
      <c r="C195" s="207"/>
      <c r="D195" s="203" t="s">
        <v>179</v>
      </c>
      <c r="E195" s="208" t="s">
        <v>22</v>
      </c>
      <c r="F195" s="209" t="s">
        <v>953</v>
      </c>
      <c r="G195" s="207"/>
      <c r="H195" s="210">
        <v>37.2</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51" s="13" customFormat="1" ht="13.5">
      <c r="B196" s="227"/>
      <c r="C196" s="228"/>
      <c r="D196" s="203" t="s">
        <v>179</v>
      </c>
      <c r="E196" s="229" t="s">
        <v>22</v>
      </c>
      <c r="F196" s="230" t="s">
        <v>182</v>
      </c>
      <c r="G196" s="228"/>
      <c r="H196" s="231">
        <v>37.2</v>
      </c>
      <c r="I196" s="232"/>
      <c r="J196" s="228"/>
      <c r="K196" s="228"/>
      <c r="L196" s="233"/>
      <c r="M196" s="234"/>
      <c r="N196" s="235"/>
      <c r="O196" s="235"/>
      <c r="P196" s="235"/>
      <c r="Q196" s="235"/>
      <c r="R196" s="235"/>
      <c r="S196" s="235"/>
      <c r="T196" s="236"/>
      <c r="AT196" s="237" t="s">
        <v>179</v>
      </c>
      <c r="AU196" s="237" t="s">
        <v>86</v>
      </c>
      <c r="AV196" s="13" t="s">
        <v>175</v>
      </c>
      <c r="AW196" s="13" t="s">
        <v>41</v>
      </c>
      <c r="AX196" s="13" t="s">
        <v>24</v>
      </c>
      <c r="AY196" s="237" t="s">
        <v>168</v>
      </c>
    </row>
    <row r="197" spans="2:65" s="1" customFormat="1" ht="16.5" customHeight="1">
      <c r="B197" s="40"/>
      <c r="C197" s="191" t="s">
        <v>317</v>
      </c>
      <c r="D197" s="191" t="s">
        <v>170</v>
      </c>
      <c r="E197" s="192" t="s">
        <v>954</v>
      </c>
      <c r="F197" s="193" t="s">
        <v>955</v>
      </c>
      <c r="G197" s="194" t="s">
        <v>173</v>
      </c>
      <c r="H197" s="195">
        <v>79.5</v>
      </c>
      <c r="I197" s="196"/>
      <c r="J197" s="197">
        <f>ROUND(I197*H197,2)</f>
        <v>0</v>
      </c>
      <c r="K197" s="193" t="s">
        <v>22</v>
      </c>
      <c r="L197" s="60"/>
      <c r="M197" s="198" t="s">
        <v>22</v>
      </c>
      <c r="N197" s="199" t="s">
        <v>48</v>
      </c>
      <c r="O197" s="41"/>
      <c r="P197" s="200">
        <f>O197*H197</f>
        <v>0</v>
      </c>
      <c r="Q197" s="200">
        <v>0</v>
      </c>
      <c r="R197" s="200">
        <f>Q197*H197</f>
        <v>0</v>
      </c>
      <c r="S197" s="200">
        <v>0</v>
      </c>
      <c r="T197" s="201">
        <f>S197*H197</f>
        <v>0</v>
      </c>
      <c r="AR197" s="23" t="s">
        <v>175</v>
      </c>
      <c r="AT197" s="23" t="s">
        <v>170</v>
      </c>
      <c r="AU197" s="23" t="s">
        <v>86</v>
      </c>
      <c r="AY197" s="23" t="s">
        <v>168</v>
      </c>
      <c r="BE197" s="202">
        <f>IF(N197="základní",J197,0)</f>
        <v>0</v>
      </c>
      <c r="BF197" s="202">
        <f>IF(N197="snížená",J197,0)</f>
        <v>0</v>
      </c>
      <c r="BG197" s="202">
        <f>IF(N197="zákl. přenesená",J197,0)</f>
        <v>0</v>
      </c>
      <c r="BH197" s="202">
        <f>IF(N197="sníž. přenesená",J197,0)</f>
        <v>0</v>
      </c>
      <c r="BI197" s="202">
        <f>IF(N197="nulová",J197,0)</f>
        <v>0</v>
      </c>
      <c r="BJ197" s="23" t="s">
        <v>24</v>
      </c>
      <c r="BK197" s="202">
        <f>ROUND(I197*H197,2)</f>
        <v>0</v>
      </c>
      <c r="BL197" s="23" t="s">
        <v>175</v>
      </c>
      <c r="BM197" s="23" t="s">
        <v>956</v>
      </c>
    </row>
    <row r="198" spans="2:51" s="11" customFormat="1" ht="13.5">
      <c r="B198" s="206"/>
      <c r="C198" s="207"/>
      <c r="D198" s="203" t="s">
        <v>179</v>
      </c>
      <c r="E198" s="208" t="s">
        <v>22</v>
      </c>
      <c r="F198" s="209" t="s">
        <v>957</v>
      </c>
      <c r="G198" s="207"/>
      <c r="H198" s="210">
        <v>42.3</v>
      </c>
      <c r="I198" s="211"/>
      <c r="J198" s="207"/>
      <c r="K198" s="207"/>
      <c r="L198" s="212"/>
      <c r="M198" s="213"/>
      <c r="N198" s="214"/>
      <c r="O198" s="214"/>
      <c r="P198" s="214"/>
      <c r="Q198" s="214"/>
      <c r="R198" s="214"/>
      <c r="S198" s="214"/>
      <c r="T198" s="215"/>
      <c r="AT198" s="216" t="s">
        <v>179</v>
      </c>
      <c r="AU198" s="216" t="s">
        <v>86</v>
      </c>
      <c r="AV198" s="11" t="s">
        <v>86</v>
      </c>
      <c r="AW198" s="11" t="s">
        <v>41</v>
      </c>
      <c r="AX198" s="11" t="s">
        <v>77</v>
      </c>
      <c r="AY198" s="216" t="s">
        <v>168</v>
      </c>
    </row>
    <row r="199" spans="2:51" s="12" customFormat="1" ht="13.5">
      <c r="B199" s="217"/>
      <c r="C199" s="218"/>
      <c r="D199" s="203" t="s">
        <v>179</v>
      </c>
      <c r="E199" s="219" t="s">
        <v>22</v>
      </c>
      <c r="F199" s="220" t="s">
        <v>897</v>
      </c>
      <c r="G199" s="218"/>
      <c r="H199" s="219" t="s">
        <v>22</v>
      </c>
      <c r="I199" s="221"/>
      <c r="J199" s="218"/>
      <c r="K199" s="218"/>
      <c r="L199" s="222"/>
      <c r="M199" s="223"/>
      <c r="N199" s="224"/>
      <c r="O199" s="224"/>
      <c r="P199" s="224"/>
      <c r="Q199" s="224"/>
      <c r="R199" s="224"/>
      <c r="S199" s="224"/>
      <c r="T199" s="225"/>
      <c r="AT199" s="226" t="s">
        <v>179</v>
      </c>
      <c r="AU199" s="226" t="s">
        <v>86</v>
      </c>
      <c r="AV199" s="12" t="s">
        <v>24</v>
      </c>
      <c r="AW199" s="12" t="s">
        <v>41</v>
      </c>
      <c r="AX199" s="12" t="s">
        <v>77</v>
      </c>
      <c r="AY199" s="226" t="s">
        <v>168</v>
      </c>
    </row>
    <row r="200" spans="2:51" s="11" customFormat="1" ht="13.5">
      <c r="B200" s="206"/>
      <c r="C200" s="207"/>
      <c r="D200" s="203" t="s">
        <v>179</v>
      </c>
      <c r="E200" s="208" t="s">
        <v>22</v>
      </c>
      <c r="F200" s="209" t="s">
        <v>22</v>
      </c>
      <c r="G200" s="207"/>
      <c r="H200" s="210">
        <v>0</v>
      </c>
      <c r="I200" s="211"/>
      <c r="J200" s="207"/>
      <c r="K200" s="207"/>
      <c r="L200" s="212"/>
      <c r="M200" s="213"/>
      <c r="N200" s="214"/>
      <c r="O200" s="214"/>
      <c r="P200" s="214"/>
      <c r="Q200" s="214"/>
      <c r="R200" s="214"/>
      <c r="S200" s="214"/>
      <c r="T200" s="215"/>
      <c r="AT200" s="216" t="s">
        <v>179</v>
      </c>
      <c r="AU200" s="216" t="s">
        <v>86</v>
      </c>
      <c r="AV200" s="11" t="s">
        <v>86</v>
      </c>
      <c r="AW200" s="11" t="s">
        <v>41</v>
      </c>
      <c r="AX200" s="11" t="s">
        <v>77</v>
      </c>
      <c r="AY200" s="216" t="s">
        <v>168</v>
      </c>
    </row>
    <row r="201" spans="2:51" s="11" customFormat="1" ht="13.5">
      <c r="B201" s="206"/>
      <c r="C201" s="207"/>
      <c r="D201" s="203" t="s">
        <v>179</v>
      </c>
      <c r="E201" s="208" t="s">
        <v>22</v>
      </c>
      <c r="F201" s="209" t="s">
        <v>22</v>
      </c>
      <c r="G201" s="207"/>
      <c r="H201" s="210">
        <v>0</v>
      </c>
      <c r="I201" s="211"/>
      <c r="J201" s="207"/>
      <c r="K201" s="207"/>
      <c r="L201" s="212"/>
      <c r="M201" s="213"/>
      <c r="N201" s="214"/>
      <c r="O201" s="214"/>
      <c r="P201" s="214"/>
      <c r="Q201" s="214"/>
      <c r="R201" s="214"/>
      <c r="S201" s="214"/>
      <c r="T201" s="215"/>
      <c r="AT201" s="216" t="s">
        <v>179</v>
      </c>
      <c r="AU201" s="216" t="s">
        <v>86</v>
      </c>
      <c r="AV201" s="11" t="s">
        <v>86</v>
      </c>
      <c r="AW201" s="11" t="s">
        <v>41</v>
      </c>
      <c r="AX201" s="11" t="s">
        <v>77</v>
      </c>
      <c r="AY201" s="216" t="s">
        <v>168</v>
      </c>
    </row>
    <row r="202" spans="2:51" s="11" customFormat="1" ht="13.5">
      <c r="B202" s="206"/>
      <c r="C202" s="207"/>
      <c r="D202" s="203" t="s">
        <v>179</v>
      </c>
      <c r="E202" s="208" t="s">
        <v>22</v>
      </c>
      <c r="F202" s="209" t="s">
        <v>943</v>
      </c>
      <c r="G202" s="207"/>
      <c r="H202" s="210">
        <v>37.2</v>
      </c>
      <c r="I202" s="211"/>
      <c r="J202" s="207"/>
      <c r="K202" s="207"/>
      <c r="L202" s="212"/>
      <c r="M202" s="213"/>
      <c r="N202" s="214"/>
      <c r="O202" s="214"/>
      <c r="P202" s="214"/>
      <c r="Q202" s="214"/>
      <c r="R202" s="214"/>
      <c r="S202" s="214"/>
      <c r="T202" s="215"/>
      <c r="AT202" s="216" t="s">
        <v>179</v>
      </c>
      <c r="AU202" s="216" t="s">
        <v>86</v>
      </c>
      <c r="AV202" s="11" t="s">
        <v>86</v>
      </c>
      <c r="AW202" s="11" t="s">
        <v>41</v>
      </c>
      <c r="AX202" s="11" t="s">
        <v>77</v>
      </c>
      <c r="AY202" s="216" t="s">
        <v>168</v>
      </c>
    </row>
    <row r="203" spans="2:51" s="12" customFormat="1" ht="13.5">
      <c r="B203" s="217"/>
      <c r="C203" s="218"/>
      <c r="D203" s="203" t="s">
        <v>179</v>
      </c>
      <c r="E203" s="219" t="s">
        <v>22</v>
      </c>
      <c r="F203" s="220" t="s">
        <v>958</v>
      </c>
      <c r="G203" s="218"/>
      <c r="H203" s="219" t="s">
        <v>22</v>
      </c>
      <c r="I203" s="221"/>
      <c r="J203" s="218"/>
      <c r="K203" s="218"/>
      <c r="L203" s="222"/>
      <c r="M203" s="223"/>
      <c r="N203" s="224"/>
      <c r="O203" s="224"/>
      <c r="P203" s="224"/>
      <c r="Q203" s="224"/>
      <c r="R203" s="224"/>
      <c r="S203" s="224"/>
      <c r="T203" s="225"/>
      <c r="AT203" s="226" t="s">
        <v>179</v>
      </c>
      <c r="AU203" s="226" t="s">
        <v>86</v>
      </c>
      <c r="AV203" s="12" t="s">
        <v>24</v>
      </c>
      <c r="AW203" s="12" t="s">
        <v>41</v>
      </c>
      <c r="AX203" s="12" t="s">
        <v>77</v>
      </c>
      <c r="AY203" s="226" t="s">
        <v>168</v>
      </c>
    </row>
    <row r="204" spans="2:51" s="13" customFormat="1" ht="13.5">
      <c r="B204" s="227"/>
      <c r="C204" s="228"/>
      <c r="D204" s="203" t="s">
        <v>179</v>
      </c>
      <c r="E204" s="229" t="s">
        <v>22</v>
      </c>
      <c r="F204" s="230" t="s">
        <v>182</v>
      </c>
      <c r="G204" s="228"/>
      <c r="H204" s="231">
        <v>79.5</v>
      </c>
      <c r="I204" s="232"/>
      <c r="J204" s="228"/>
      <c r="K204" s="228"/>
      <c r="L204" s="233"/>
      <c r="M204" s="234"/>
      <c r="N204" s="235"/>
      <c r="O204" s="235"/>
      <c r="P204" s="235"/>
      <c r="Q204" s="235"/>
      <c r="R204" s="235"/>
      <c r="S204" s="235"/>
      <c r="T204" s="236"/>
      <c r="AT204" s="237" t="s">
        <v>179</v>
      </c>
      <c r="AU204" s="237" t="s">
        <v>86</v>
      </c>
      <c r="AV204" s="13" t="s">
        <v>175</v>
      </c>
      <c r="AW204" s="13" t="s">
        <v>41</v>
      </c>
      <c r="AX204" s="13" t="s">
        <v>24</v>
      </c>
      <c r="AY204" s="237" t="s">
        <v>168</v>
      </c>
    </row>
    <row r="205" spans="2:65" s="1" customFormat="1" ht="16.5" customHeight="1">
      <c r="B205" s="40"/>
      <c r="C205" s="191" t="s">
        <v>323</v>
      </c>
      <c r="D205" s="191" t="s">
        <v>170</v>
      </c>
      <c r="E205" s="192" t="s">
        <v>959</v>
      </c>
      <c r="F205" s="193" t="s">
        <v>960</v>
      </c>
      <c r="G205" s="194" t="s">
        <v>173</v>
      </c>
      <c r="H205" s="195">
        <v>138.1</v>
      </c>
      <c r="I205" s="196"/>
      <c r="J205" s="197">
        <f>ROUND(I205*H205,2)</f>
        <v>0</v>
      </c>
      <c r="K205" s="193" t="s">
        <v>22</v>
      </c>
      <c r="L205" s="60"/>
      <c r="M205" s="198" t="s">
        <v>22</v>
      </c>
      <c r="N205" s="199" t="s">
        <v>48</v>
      </c>
      <c r="O205" s="41"/>
      <c r="P205" s="200">
        <f>O205*H205</f>
        <v>0</v>
      </c>
      <c r="Q205" s="200">
        <v>0</v>
      </c>
      <c r="R205" s="200">
        <f>Q205*H205</f>
        <v>0</v>
      </c>
      <c r="S205" s="200">
        <v>0</v>
      </c>
      <c r="T205" s="201">
        <f>S205*H205</f>
        <v>0</v>
      </c>
      <c r="AR205" s="23" t="s">
        <v>175</v>
      </c>
      <c r="AT205" s="23" t="s">
        <v>170</v>
      </c>
      <c r="AU205" s="23" t="s">
        <v>86</v>
      </c>
      <c r="AY205" s="23" t="s">
        <v>168</v>
      </c>
      <c r="BE205" s="202">
        <f>IF(N205="základní",J205,0)</f>
        <v>0</v>
      </c>
      <c r="BF205" s="202">
        <f>IF(N205="snížená",J205,0)</f>
        <v>0</v>
      </c>
      <c r="BG205" s="202">
        <f>IF(N205="zákl. přenesená",J205,0)</f>
        <v>0</v>
      </c>
      <c r="BH205" s="202">
        <f>IF(N205="sníž. přenesená",J205,0)</f>
        <v>0</v>
      </c>
      <c r="BI205" s="202">
        <f>IF(N205="nulová",J205,0)</f>
        <v>0</v>
      </c>
      <c r="BJ205" s="23" t="s">
        <v>24</v>
      </c>
      <c r="BK205" s="202">
        <f>ROUND(I205*H205,2)</f>
        <v>0</v>
      </c>
      <c r="BL205" s="23" t="s">
        <v>175</v>
      </c>
      <c r="BM205" s="23" t="s">
        <v>961</v>
      </c>
    </row>
    <row r="206" spans="2:51" s="11" customFormat="1" ht="13.5">
      <c r="B206" s="206"/>
      <c r="C206" s="207"/>
      <c r="D206" s="203" t="s">
        <v>179</v>
      </c>
      <c r="E206" s="208" t="s">
        <v>22</v>
      </c>
      <c r="F206" s="209" t="s">
        <v>962</v>
      </c>
      <c r="G206" s="207"/>
      <c r="H206" s="210">
        <v>138.1</v>
      </c>
      <c r="I206" s="211"/>
      <c r="J206" s="207"/>
      <c r="K206" s="207"/>
      <c r="L206" s="212"/>
      <c r="M206" s="213"/>
      <c r="N206" s="214"/>
      <c r="O206" s="214"/>
      <c r="P206" s="214"/>
      <c r="Q206" s="214"/>
      <c r="R206" s="214"/>
      <c r="S206" s="214"/>
      <c r="T206" s="215"/>
      <c r="AT206" s="216" t="s">
        <v>179</v>
      </c>
      <c r="AU206" s="216" t="s">
        <v>86</v>
      </c>
      <c r="AV206" s="11" t="s">
        <v>86</v>
      </c>
      <c r="AW206" s="11" t="s">
        <v>41</v>
      </c>
      <c r="AX206" s="11" t="s">
        <v>77</v>
      </c>
      <c r="AY206" s="216" t="s">
        <v>168</v>
      </c>
    </row>
    <row r="207" spans="2:51" s="12" customFormat="1" ht="13.5">
      <c r="B207" s="217"/>
      <c r="C207" s="218"/>
      <c r="D207" s="203" t="s">
        <v>179</v>
      </c>
      <c r="E207" s="219" t="s">
        <v>22</v>
      </c>
      <c r="F207" s="220" t="s">
        <v>963</v>
      </c>
      <c r="G207" s="218"/>
      <c r="H207" s="219" t="s">
        <v>22</v>
      </c>
      <c r="I207" s="221"/>
      <c r="J207" s="218"/>
      <c r="K207" s="218"/>
      <c r="L207" s="222"/>
      <c r="M207" s="223"/>
      <c r="N207" s="224"/>
      <c r="O207" s="224"/>
      <c r="P207" s="224"/>
      <c r="Q207" s="224"/>
      <c r="R207" s="224"/>
      <c r="S207" s="224"/>
      <c r="T207" s="225"/>
      <c r="AT207" s="226" t="s">
        <v>179</v>
      </c>
      <c r="AU207" s="226" t="s">
        <v>86</v>
      </c>
      <c r="AV207" s="12" t="s">
        <v>24</v>
      </c>
      <c r="AW207" s="12" t="s">
        <v>41</v>
      </c>
      <c r="AX207" s="12" t="s">
        <v>77</v>
      </c>
      <c r="AY207" s="226" t="s">
        <v>168</v>
      </c>
    </row>
    <row r="208" spans="2:51" s="13" customFormat="1" ht="13.5">
      <c r="B208" s="227"/>
      <c r="C208" s="228"/>
      <c r="D208" s="203" t="s">
        <v>179</v>
      </c>
      <c r="E208" s="229" t="s">
        <v>22</v>
      </c>
      <c r="F208" s="230" t="s">
        <v>182</v>
      </c>
      <c r="G208" s="228"/>
      <c r="H208" s="231">
        <v>138.1</v>
      </c>
      <c r="I208" s="232"/>
      <c r="J208" s="228"/>
      <c r="K208" s="228"/>
      <c r="L208" s="233"/>
      <c r="M208" s="234"/>
      <c r="N208" s="235"/>
      <c r="O208" s="235"/>
      <c r="P208" s="235"/>
      <c r="Q208" s="235"/>
      <c r="R208" s="235"/>
      <c r="S208" s="235"/>
      <c r="T208" s="236"/>
      <c r="AT208" s="237" t="s">
        <v>179</v>
      </c>
      <c r="AU208" s="237" t="s">
        <v>86</v>
      </c>
      <c r="AV208" s="13" t="s">
        <v>175</v>
      </c>
      <c r="AW208" s="13" t="s">
        <v>41</v>
      </c>
      <c r="AX208" s="13" t="s">
        <v>24</v>
      </c>
      <c r="AY208" s="237" t="s">
        <v>168</v>
      </c>
    </row>
    <row r="209" spans="2:65" s="1" customFormat="1" ht="16.5" customHeight="1">
      <c r="B209" s="40"/>
      <c r="C209" s="191" t="s">
        <v>330</v>
      </c>
      <c r="D209" s="191" t="s">
        <v>170</v>
      </c>
      <c r="E209" s="192" t="s">
        <v>964</v>
      </c>
      <c r="F209" s="193" t="s">
        <v>965</v>
      </c>
      <c r="G209" s="194" t="s">
        <v>173</v>
      </c>
      <c r="H209" s="195">
        <v>1070.1</v>
      </c>
      <c r="I209" s="196"/>
      <c r="J209" s="197">
        <f>ROUND(I209*H209,2)</f>
        <v>0</v>
      </c>
      <c r="K209" s="193" t="s">
        <v>22</v>
      </c>
      <c r="L209" s="60"/>
      <c r="M209" s="198" t="s">
        <v>22</v>
      </c>
      <c r="N209" s="199" t="s">
        <v>48</v>
      </c>
      <c r="O209" s="41"/>
      <c r="P209" s="200">
        <f>O209*H209</f>
        <v>0</v>
      </c>
      <c r="Q209" s="200">
        <v>0</v>
      </c>
      <c r="R209" s="200">
        <f>Q209*H209</f>
        <v>0</v>
      </c>
      <c r="S209" s="200">
        <v>0</v>
      </c>
      <c r="T209" s="201">
        <f>S209*H209</f>
        <v>0</v>
      </c>
      <c r="AR209" s="23" t="s">
        <v>175</v>
      </c>
      <c r="AT209" s="23" t="s">
        <v>170</v>
      </c>
      <c r="AU209" s="23" t="s">
        <v>86</v>
      </c>
      <c r="AY209" s="23" t="s">
        <v>168</v>
      </c>
      <c r="BE209" s="202">
        <f>IF(N209="základní",J209,0)</f>
        <v>0</v>
      </c>
      <c r="BF209" s="202">
        <f>IF(N209="snížená",J209,0)</f>
        <v>0</v>
      </c>
      <c r="BG209" s="202">
        <f>IF(N209="zákl. přenesená",J209,0)</f>
        <v>0</v>
      </c>
      <c r="BH209" s="202">
        <f>IF(N209="sníž. přenesená",J209,0)</f>
        <v>0</v>
      </c>
      <c r="BI209" s="202">
        <f>IF(N209="nulová",J209,0)</f>
        <v>0</v>
      </c>
      <c r="BJ209" s="23" t="s">
        <v>24</v>
      </c>
      <c r="BK209" s="202">
        <f>ROUND(I209*H209,2)</f>
        <v>0</v>
      </c>
      <c r="BL209" s="23" t="s">
        <v>175</v>
      </c>
      <c r="BM209" s="23" t="s">
        <v>966</v>
      </c>
    </row>
    <row r="210" spans="2:51" s="11" customFormat="1" ht="13.5">
      <c r="B210" s="206"/>
      <c r="C210" s="207"/>
      <c r="D210" s="203" t="s">
        <v>179</v>
      </c>
      <c r="E210" s="208" t="s">
        <v>22</v>
      </c>
      <c r="F210" s="209" t="s">
        <v>933</v>
      </c>
      <c r="G210" s="207"/>
      <c r="H210" s="210">
        <v>1070.1</v>
      </c>
      <c r="I210" s="211"/>
      <c r="J210" s="207"/>
      <c r="K210" s="207"/>
      <c r="L210" s="212"/>
      <c r="M210" s="213"/>
      <c r="N210" s="214"/>
      <c r="O210" s="214"/>
      <c r="P210" s="214"/>
      <c r="Q210" s="214"/>
      <c r="R210" s="214"/>
      <c r="S210" s="214"/>
      <c r="T210" s="215"/>
      <c r="AT210" s="216" t="s">
        <v>179</v>
      </c>
      <c r="AU210" s="216" t="s">
        <v>86</v>
      </c>
      <c r="AV210" s="11" t="s">
        <v>86</v>
      </c>
      <c r="AW210" s="11" t="s">
        <v>41</v>
      </c>
      <c r="AX210" s="11" t="s">
        <v>77</v>
      </c>
      <c r="AY210" s="216" t="s">
        <v>168</v>
      </c>
    </row>
    <row r="211" spans="2:51" s="12" customFormat="1" ht="13.5">
      <c r="B211" s="217"/>
      <c r="C211" s="218"/>
      <c r="D211" s="203" t="s">
        <v>179</v>
      </c>
      <c r="E211" s="219" t="s">
        <v>22</v>
      </c>
      <c r="F211" s="220" t="s">
        <v>967</v>
      </c>
      <c r="G211" s="218"/>
      <c r="H211" s="219" t="s">
        <v>22</v>
      </c>
      <c r="I211" s="221"/>
      <c r="J211" s="218"/>
      <c r="K211" s="218"/>
      <c r="L211" s="222"/>
      <c r="M211" s="223"/>
      <c r="N211" s="224"/>
      <c r="O211" s="224"/>
      <c r="P211" s="224"/>
      <c r="Q211" s="224"/>
      <c r="R211" s="224"/>
      <c r="S211" s="224"/>
      <c r="T211" s="225"/>
      <c r="AT211" s="226" t="s">
        <v>179</v>
      </c>
      <c r="AU211" s="226" t="s">
        <v>86</v>
      </c>
      <c r="AV211" s="12" t="s">
        <v>24</v>
      </c>
      <c r="AW211" s="12" t="s">
        <v>41</v>
      </c>
      <c r="AX211" s="12" t="s">
        <v>77</v>
      </c>
      <c r="AY211" s="226" t="s">
        <v>168</v>
      </c>
    </row>
    <row r="212" spans="2:51" s="13" customFormat="1" ht="13.5">
      <c r="B212" s="227"/>
      <c r="C212" s="228"/>
      <c r="D212" s="203" t="s">
        <v>179</v>
      </c>
      <c r="E212" s="229" t="s">
        <v>22</v>
      </c>
      <c r="F212" s="230" t="s">
        <v>182</v>
      </c>
      <c r="G212" s="228"/>
      <c r="H212" s="231">
        <v>1070.1</v>
      </c>
      <c r="I212" s="232"/>
      <c r="J212" s="228"/>
      <c r="K212" s="228"/>
      <c r="L212" s="233"/>
      <c r="M212" s="234"/>
      <c r="N212" s="235"/>
      <c r="O212" s="235"/>
      <c r="P212" s="235"/>
      <c r="Q212" s="235"/>
      <c r="R212" s="235"/>
      <c r="S212" s="235"/>
      <c r="T212" s="236"/>
      <c r="AT212" s="237" t="s">
        <v>179</v>
      </c>
      <c r="AU212" s="237" t="s">
        <v>86</v>
      </c>
      <c r="AV212" s="13" t="s">
        <v>175</v>
      </c>
      <c r="AW212" s="13" t="s">
        <v>41</v>
      </c>
      <c r="AX212" s="13" t="s">
        <v>24</v>
      </c>
      <c r="AY212" s="237" t="s">
        <v>168</v>
      </c>
    </row>
    <row r="213" spans="2:65" s="1" customFormat="1" ht="16.5" customHeight="1">
      <c r="B213" s="40"/>
      <c r="C213" s="191" t="s">
        <v>334</v>
      </c>
      <c r="D213" s="191" t="s">
        <v>170</v>
      </c>
      <c r="E213" s="192" t="s">
        <v>964</v>
      </c>
      <c r="F213" s="193" t="s">
        <v>965</v>
      </c>
      <c r="G213" s="194" t="s">
        <v>173</v>
      </c>
      <c r="H213" s="195">
        <v>138.1</v>
      </c>
      <c r="I213" s="196"/>
      <c r="J213" s="197">
        <f>ROUND(I213*H213,2)</f>
        <v>0</v>
      </c>
      <c r="K213" s="193" t="s">
        <v>22</v>
      </c>
      <c r="L213" s="60"/>
      <c r="M213" s="198" t="s">
        <v>22</v>
      </c>
      <c r="N213" s="199" t="s">
        <v>48</v>
      </c>
      <c r="O213" s="41"/>
      <c r="P213" s="200">
        <f>O213*H213</f>
        <v>0</v>
      </c>
      <c r="Q213" s="200">
        <v>0</v>
      </c>
      <c r="R213" s="200">
        <f>Q213*H213</f>
        <v>0</v>
      </c>
      <c r="S213" s="200">
        <v>0</v>
      </c>
      <c r="T213" s="201">
        <f>S213*H213</f>
        <v>0</v>
      </c>
      <c r="AR213" s="23" t="s">
        <v>175</v>
      </c>
      <c r="AT213" s="23" t="s">
        <v>170</v>
      </c>
      <c r="AU213" s="23" t="s">
        <v>86</v>
      </c>
      <c r="AY213" s="23" t="s">
        <v>168</v>
      </c>
      <c r="BE213" s="202">
        <f>IF(N213="základní",J213,0)</f>
        <v>0</v>
      </c>
      <c r="BF213" s="202">
        <f>IF(N213="snížená",J213,0)</f>
        <v>0</v>
      </c>
      <c r="BG213" s="202">
        <f>IF(N213="zákl. přenesená",J213,0)</f>
        <v>0</v>
      </c>
      <c r="BH213" s="202">
        <f>IF(N213="sníž. přenesená",J213,0)</f>
        <v>0</v>
      </c>
      <c r="BI213" s="202">
        <f>IF(N213="nulová",J213,0)</f>
        <v>0</v>
      </c>
      <c r="BJ213" s="23" t="s">
        <v>24</v>
      </c>
      <c r="BK213" s="202">
        <f>ROUND(I213*H213,2)</f>
        <v>0</v>
      </c>
      <c r="BL213" s="23" t="s">
        <v>175</v>
      </c>
      <c r="BM213" s="23" t="s">
        <v>968</v>
      </c>
    </row>
    <row r="214" spans="2:51" s="11" customFormat="1" ht="13.5">
      <c r="B214" s="206"/>
      <c r="C214" s="207"/>
      <c r="D214" s="203" t="s">
        <v>179</v>
      </c>
      <c r="E214" s="208" t="s">
        <v>22</v>
      </c>
      <c r="F214" s="209" t="s">
        <v>962</v>
      </c>
      <c r="G214" s="207"/>
      <c r="H214" s="210">
        <v>138.1</v>
      </c>
      <c r="I214" s="211"/>
      <c r="J214" s="207"/>
      <c r="K214" s="207"/>
      <c r="L214" s="212"/>
      <c r="M214" s="213"/>
      <c r="N214" s="214"/>
      <c r="O214" s="214"/>
      <c r="P214" s="214"/>
      <c r="Q214" s="214"/>
      <c r="R214" s="214"/>
      <c r="S214" s="214"/>
      <c r="T214" s="215"/>
      <c r="AT214" s="216" t="s">
        <v>179</v>
      </c>
      <c r="AU214" s="216" t="s">
        <v>86</v>
      </c>
      <c r="AV214" s="11" t="s">
        <v>86</v>
      </c>
      <c r="AW214" s="11" t="s">
        <v>41</v>
      </c>
      <c r="AX214" s="11" t="s">
        <v>77</v>
      </c>
      <c r="AY214" s="216" t="s">
        <v>168</v>
      </c>
    </row>
    <row r="215" spans="2:51" s="12" customFormat="1" ht="13.5">
      <c r="B215" s="217"/>
      <c r="C215" s="218"/>
      <c r="D215" s="203" t="s">
        <v>179</v>
      </c>
      <c r="E215" s="219" t="s">
        <v>22</v>
      </c>
      <c r="F215" s="220" t="s">
        <v>963</v>
      </c>
      <c r="G215" s="218"/>
      <c r="H215" s="219" t="s">
        <v>22</v>
      </c>
      <c r="I215" s="221"/>
      <c r="J215" s="218"/>
      <c r="K215" s="218"/>
      <c r="L215" s="222"/>
      <c r="M215" s="223"/>
      <c r="N215" s="224"/>
      <c r="O215" s="224"/>
      <c r="P215" s="224"/>
      <c r="Q215" s="224"/>
      <c r="R215" s="224"/>
      <c r="S215" s="224"/>
      <c r="T215" s="225"/>
      <c r="AT215" s="226" t="s">
        <v>179</v>
      </c>
      <c r="AU215" s="226" t="s">
        <v>86</v>
      </c>
      <c r="AV215" s="12" t="s">
        <v>24</v>
      </c>
      <c r="AW215" s="12" t="s">
        <v>41</v>
      </c>
      <c r="AX215" s="12" t="s">
        <v>77</v>
      </c>
      <c r="AY215" s="226" t="s">
        <v>168</v>
      </c>
    </row>
    <row r="216" spans="2:51" s="11" customFormat="1" ht="13.5">
      <c r="B216" s="206"/>
      <c r="C216" s="207"/>
      <c r="D216" s="203" t="s">
        <v>179</v>
      </c>
      <c r="E216" s="208" t="s">
        <v>22</v>
      </c>
      <c r="F216" s="209" t="s">
        <v>22</v>
      </c>
      <c r="G216" s="207"/>
      <c r="H216" s="210">
        <v>0</v>
      </c>
      <c r="I216" s="211"/>
      <c r="J216" s="207"/>
      <c r="K216" s="207"/>
      <c r="L216" s="212"/>
      <c r="M216" s="213"/>
      <c r="N216" s="214"/>
      <c r="O216" s="214"/>
      <c r="P216" s="214"/>
      <c r="Q216" s="214"/>
      <c r="R216" s="214"/>
      <c r="S216" s="214"/>
      <c r="T216" s="215"/>
      <c r="AT216" s="216" t="s">
        <v>179</v>
      </c>
      <c r="AU216" s="216" t="s">
        <v>86</v>
      </c>
      <c r="AV216" s="11" t="s">
        <v>86</v>
      </c>
      <c r="AW216" s="11" t="s">
        <v>41</v>
      </c>
      <c r="AX216" s="11" t="s">
        <v>77</v>
      </c>
      <c r="AY216" s="216" t="s">
        <v>168</v>
      </c>
    </row>
    <row r="217" spans="2:51" s="11" customFormat="1" ht="13.5">
      <c r="B217" s="206"/>
      <c r="C217" s="207"/>
      <c r="D217" s="203" t="s">
        <v>179</v>
      </c>
      <c r="E217" s="208" t="s">
        <v>22</v>
      </c>
      <c r="F217" s="209" t="s">
        <v>22</v>
      </c>
      <c r="G217" s="207"/>
      <c r="H217" s="210">
        <v>0</v>
      </c>
      <c r="I217" s="211"/>
      <c r="J217" s="207"/>
      <c r="K217" s="207"/>
      <c r="L217" s="212"/>
      <c r="M217" s="213"/>
      <c r="N217" s="214"/>
      <c r="O217" s="214"/>
      <c r="P217" s="214"/>
      <c r="Q217" s="214"/>
      <c r="R217" s="214"/>
      <c r="S217" s="214"/>
      <c r="T217" s="215"/>
      <c r="AT217" s="216" t="s">
        <v>179</v>
      </c>
      <c r="AU217" s="216" t="s">
        <v>86</v>
      </c>
      <c r="AV217" s="11" t="s">
        <v>86</v>
      </c>
      <c r="AW217" s="11" t="s">
        <v>41</v>
      </c>
      <c r="AX217" s="11" t="s">
        <v>77</v>
      </c>
      <c r="AY217" s="216" t="s">
        <v>168</v>
      </c>
    </row>
    <row r="218" spans="2:51" s="12" customFormat="1" ht="13.5">
      <c r="B218" s="217"/>
      <c r="C218" s="218"/>
      <c r="D218" s="203" t="s">
        <v>179</v>
      </c>
      <c r="E218" s="219" t="s">
        <v>22</v>
      </c>
      <c r="F218" s="220" t="s">
        <v>181</v>
      </c>
      <c r="G218" s="218"/>
      <c r="H218" s="219" t="s">
        <v>22</v>
      </c>
      <c r="I218" s="221"/>
      <c r="J218" s="218"/>
      <c r="K218" s="218"/>
      <c r="L218" s="222"/>
      <c r="M218" s="223"/>
      <c r="N218" s="224"/>
      <c r="O218" s="224"/>
      <c r="P218" s="224"/>
      <c r="Q218" s="224"/>
      <c r="R218" s="224"/>
      <c r="S218" s="224"/>
      <c r="T218" s="225"/>
      <c r="AT218" s="226" t="s">
        <v>179</v>
      </c>
      <c r="AU218" s="226" t="s">
        <v>86</v>
      </c>
      <c r="AV218" s="12" t="s">
        <v>24</v>
      </c>
      <c r="AW218" s="12" t="s">
        <v>41</v>
      </c>
      <c r="AX218" s="12" t="s">
        <v>77</v>
      </c>
      <c r="AY218" s="226" t="s">
        <v>168</v>
      </c>
    </row>
    <row r="219" spans="2:51" s="13" customFormat="1" ht="13.5">
      <c r="B219" s="227"/>
      <c r="C219" s="228"/>
      <c r="D219" s="203" t="s">
        <v>179</v>
      </c>
      <c r="E219" s="229" t="s">
        <v>22</v>
      </c>
      <c r="F219" s="230" t="s">
        <v>182</v>
      </c>
      <c r="G219" s="228"/>
      <c r="H219" s="231">
        <v>138.1</v>
      </c>
      <c r="I219" s="232"/>
      <c r="J219" s="228"/>
      <c r="K219" s="228"/>
      <c r="L219" s="233"/>
      <c r="M219" s="234"/>
      <c r="N219" s="235"/>
      <c r="O219" s="235"/>
      <c r="P219" s="235"/>
      <c r="Q219" s="235"/>
      <c r="R219" s="235"/>
      <c r="S219" s="235"/>
      <c r="T219" s="236"/>
      <c r="AT219" s="237" t="s">
        <v>179</v>
      </c>
      <c r="AU219" s="237" t="s">
        <v>86</v>
      </c>
      <c r="AV219" s="13" t="s">
        <v>175</v>
      </c>
      <c r="AW219" s="13" t="s">
        <v>41</v>
      </c>
      <c r="AX219" s="13" t="s">
        <v>24</v>
      </c>
      <c r="AY219" s="237" t="s">
        <v>168</v>
      </c>
    </row>
    <row r="220" spans="2:65" s="1" customFormat="1" ht="16.5" customHeight="1">
      <c r="B220" s="40"/>
      <c r="C220" s="191" t="s">
        <v>342</v>
      </c>
      <c r="D220" s="191" t="s">
        <v>170</v>
      </c>
      <c r="E220" s="192" t="s">
        <v>969</v>
      </c>
      <c r="F220" s="193" t="s">
        <v>970</v>
      </c>
      <c r="G220" s="194" t="s">
        <v>173</v>
      </c>
      <c r="H220" s="195">
        <v>125.4</v>
      </c>
      <c r="I220" s="196"/>
      <c r="J220" s="197">
        <f>ROUND(I220*H220,2)</f>
        <v>0</v>
      </c>
      <c r="K220" s="193" t="s">
        <v>22</v>
      </c>
      <c r="L220" s="60"/>
      <c r="M220" s="198" t="s">
        <v>22</v>
      </c>
      <c r="N220" s="199" t="s">
        <v>48</v>
      </c>
      <c r="O220" s="41"/>
      <c r="P220" s="200">
        <f>O220*H220</f>
        <v>0</v>
      </c>
      <c r="Q220" s="200">
        <v>0</v>
      </c>
      <c r="R220" s="200">
        <f>Q220*H220</f>
        <v>0</v>
      </c>
      <c r="S220" s="200">
        <v>0</v>
      </c>
      <c r="T220" s="201">
        <f>S220*H220</f>
        <v>0</v>
      </c>
      <c r="AR220" s="23" t="s">
        <v>175</v>
      </c>
      <c r="AT220" s="23" t="s">
        <v>170</v>
      </c>
      <c r="AU220" s="23" t="s">
        <v>86</v>
      </c>
      <c r="AY220" s="23" t="s">
        <v>168</v>
      </c>
      <c r="BE220" s="202">
        <f>IF(N220="základní",J220,0)</f>
        <v>0</v>
      </c>
      <c r="BF220" s="202">
        <f>IF(N220="snížená",J220,0)</f>
        <v>0</v>
      </c>
      <c r="BG220" s="202">
        <f>IF(N220="zákl. přenesená",J220,0)</f>
        <v>0</v>
      </c>
      <c r="BH220" s="202">
        <f>IF(N220="sníž. přenesená",J220,0)</f>
        <v>0</v>
      </c>
      <c r="BI220" s="202">
        <f>IF(N220="nulová",J220,0)</f>
        <v>0</v>
      </c>
      <c r="BJ220" s="23" t="s">
        <v>24</v>
      </c>
      <c r="BK220" s="202">
        <f>ROUND(I220*H220,2)</f>
        <v>0</v>
      </c>
      <c r="BL220" s="23" t="s">
        <v>175</v>
      </c>
      <c r="BM220" s="23" t="s">
        <v>971</v>
      </c>
    </row>
    <row r="221" spans="2:51" s="11" customFormat="1" ht="13.5">
      <c r="B221" s="206"/>
      <c r="C221" s="207"/>
      <c r="D221" s="203" t="s">
        <v>179</v>
      </c>
      <c r="E221" s="208" t="s">
        <v>22</v>
      </c>
      <c r="F221" s="209" t="s">
        <v>957</v>
      </c>
      <c r="G221" s="207"/>
      <c r="H221" s="210">
        <v>42.3</v>
      </c>
      <c r="I221" s="211"/>
      <c r="J221" s="207"/>
      <c r="K221" s="207"/>
      <c r="L221" s="212"/>
      <c r="M221" s="213"/>
      <c r="N221" s="214"/>
      <c r="O221" s="214"/>
      <c r="P221" s="214"/>
      <c r="Q221" s="214"/>
      <c r="R221" s="214"/>
      <c r="S221" s="214"/>
      <c r="T221" s="215"/>
      <c r="AT221" s="216" t="s">
        <v>179</v>
      </c>
      <c r="AU221" s="216" t="s">
        <v>86</v>
      </c>
      <c r="AV221" s="11" t="s">
        <v>86</v>
      </c>
      <c r="AW221" s="11" t="s">
        <v>41</v>
      </c>
      <c r="AX221" s="11" t="s">
        <v>77</v>
      </c>
      <c r="AY221" s="216" t="s">
        <v>168</v>
      </c>
    </row>
    <row r="222" spans="2:51" s="12" customFormat="1" ht="13.5">
      <c r="B222" s="217"/>
      <c r="C222" s="218"/>
      <c r="D222" s="203" t="s">
        <v>179</v>
      </c>
      <c r="E222" s="219" t="s">
        <v>22</v>
      </c>
      <c r="F222" s="220" t="s">
        <v>897</v>
      </c>
      <c r="G222" s="218"/>
      <c r="H222" s="219" t="s">
        <v>22</v>
      </c>
      <c r="I222" s="221"/>
      <c r="J222" s="218"/>
      <c r="K222" s="218"/>
      <c r="L222" s="222"/>
      <c r="M222" s="223"/>
      <c r="N222" s="224"/>
      <c r="O222" s="224"/>
      <c r="P222" s="224"/>
      <c r="Q222" s="224"/>
      <c r="R222" s="224"/>
      <c r="S222" s="224"/>
      <c r="T222" s="225"/>
      <c r="AT222" s="226" t="s">
        <v>179</v>
      </c>
      <c r="AU222" s="226" t="s">
        <v>86</v>
      </c>
      <c r="AV222" s="12" t="s">
        <v>24</v>
      </c>
      <c r="AW222" s="12" t="s">
        <v>41</v>
      </c>
      <c r="AX222" s="12" t="s">
        <v>77</v>
      </c>
      <c r="AY222" s="226" t="s">
        <v>168</v>
      </c>
    </row>
    <row r="223" spans="2:51" s="11" customFormat="1" ht="13.5">
      <c r="B223" s="206"/>
      <c r="C223" s="207"/>
      <c r="D223" s="203" t="s">
        <v>179</v>
      </c>
      <c r="E223" s="208" t="s">
        <v>22</v>
      </c>
      <c r="F223" s="209" t="s">
        <v>22</v>
      </c>
      <c r="G223" s="207"/>
      <c r="H223" s="210">
        <v>0</v>
      </c>
      <c r="I223" s="211"/>
      <c r="J223" s="207"/>
      <c r="K223" s="207"/>
      <c r="L223" s="212"/>
      <c r="M223" s="213"/>
      <c r="N223" s="214"/>
      <c r="O223" s="214"/>
      <c r="P223" s="214"/>
      <c r="Q223" s="214"/>
      <c r="R223" s="214"/>
      <c r="S223" s="214"/>
      <c r="T223" s="215"/>
      <c r="AT223" s="216" t="s">
        <v>179</v>
      </c>
      <c r="AU223" s="216" t="s">
        <v>86</v>
      </c>
      <c r="AV223" s="11" t="s">
        <v>86</v>
      </c>
      <c r="AW223" s="11" t="s">
        <v>41</v>
      </c>
      <c r="AX223" s="11" t="s">
        <v>77</v>
      </c>
      <c r="AY223" s="216" t="s">
        <v>168</v>
      </c>
    </row>
    <row r="224" spans="2:51" s="11" customFormat="1" ht="13.5">
      <c r="B224" s="206"/>
      <c r="C224" s="207"/>
      <c r="D224" s="203" t="s">
        <v>179</v>
      </c>
      <c r="E224" s="208" t="s">
        <v>22</v>
      </c>
      <c r="F224" s="209" t="s">
        <v>22</v>
      </c>
      <c r="G224" s="207"/>
      <c r="H224" s="210">
        <v>0</v>
      </c>
      <c r="I224" s="211"/>
      <c r="J224" s="207"/>
      <c r="K224" s="207"/>
      <c r="L224" s="212"/>
      <c r="M224" s="213"/>
      <c r="N224" s="214"/>
      <c r="O224" s="214"/>
      <c r="P224" s="214"/>
      <c r="Q224" s="214"/>
      <c r="R224" s="214"/>
      <c r="S224" s="214"/>
      <c r="T224" s="215"/>
      <c r="AT224" s="216" t="s">
        <v>179</v>
      </c>
      <c r="AU224" s="216" t="s">
        <v>86</v>
      </c>
      <c r="AV224" s="11" t="s">
        <v>86</v>
      </c>
      <c r="AW224" s="11" t="s">
        <v>41</v>
      </c>
      <c r="AX224" s="11" t="s">
        <v>77</v>
      </c>
      <c r="AY224" s="216" t="s">
        <v>168</v>
      </c>
    </row>
    <row r="225" spans="2:51" s="11" customFormat="1" ht="13.5">
      <c r="B225" s="206"/>
      <c r="C225" s="207"/>
      <c r="D225" s="203" t="s">
        <v>179</v>
      </c>
      <c r="E225" s="208" t="s">
        <v>22</v>
      </c>
      <c r="F225" s="209" t="s">
        <v>935</v>
      </c>
      <c r="G225" s="207"/>
      <c r="H225" s="210">
        <v>83.1</v>
      </c>
      <c r="I225" s="211"/>
      <c r="J225" s="207"/>
      <c r="K225" s="207"/>
      <c r="L225" s="212"/>
      <c r="M225" s="213"/>
      <c r="N225" s="214"/>
      <c r="O225" s="214"/>
      <c r="P225" s="214"/>
      <c r="Q225" s="214"/>
      <c r="R225" s="214"/>
      <c r="S225" s="214"/>
      <c r="T225" s="215"/>
      <c r="AT225" s="216" t="s">
        <v>179</v>
      </c>
      <c r="AU225" s="216" t="s">
        <v>86</v>
      </c>
      <c r="AV225" s="11" t="s">
        <v>86</v>
      </c>
      <c r="AW225" s="11" t="s">
        <v>41</v>
      </c>
      <c r="AX225" s="11" t="s">
        <v>77</v>
      </c>
      <c r="AY225" s="216" t="s">
        <v>168</v>
      </c>
    </row>
    <row r="226" spans="2:51" s="12" customFormat="1" ht="13.5">
      <c r="B226" s="217"/>
      <c r="C226" s="218"/>
      <c r="D226" s="203" t="s">
        <v>179</v>
      </c>
      <c r="E226" s="219" t="s">
        <v>22</v>
      </c>
      <c r="F226" s="220" t="s">
        <v>958</v>
      </c>
      <c r="G226" s="218"/>
      <c r="H226" s="219" t="s">
        <v>22</v>
      </c>
      <c r="I226" s="221"/>
      <c r="J226" s="218"/>
      <c r="K226" s="218"/>
      <c r="L226" s="222"/>
      <c r="M226" s="223"/>
      <c r="N226" s="224"/>
      <c r="O226" s="224"/>
      <c r="P226" s="224"/>
      <c r="Q226" s="224"/>
      <c r="R226" s="224"/>
      <c r="S226" s="224"/>
      <c r="T226" s="225"/>
      <c r="AT226" s="226" t="s">
        <v>179</v>
      </c>
      <c r="AU226" s="226" t="s">
        <v>86</v>
      </c>
      <c r="AV226" s="12" t="s">
        <v>24</v>
      </c>
      <c r="AW226" s="12" t="s">
        <v>41</v>
      </c>
      <c r="AX226" s="12" t="s">
        <v>77</v>
      </c>
      <c r="AY226" s="226" t="s">
        <v>168</v>
      </c>
    </row>
    <row r="227" spans="2:51" s="12" customFormat="1" ht="13.5">
      <c r="B227" s="217"/>
      <c r="C227" s="218"/>
      <c r="D227" s="203" t="s">
        <v>179</v>
      </c>
      <c r="E227" s="219" t="s">
        <v>22</v>
      </c>
      <c r="F227" s="220" t="s">
        <v>181</v>
      </c>
      <c r="G227" s="218"/>
      <c r="H227" s="219" t="s">
        <v>22</v>
      </c>
      <c r="I227" s="221"/>
      <c r="J227" s="218"/>
      <c r="K227" s="218"/>
      <c r="L227" s="222"/>
      <c r="M227" s="223"/>
      <c r="N227" s="224"/>
      <c r="O227" s="224"/>
      <c r="P227" s="224"/>
      <c r="Q227" s="224"/>
      <c r="R227" s="224"/>
      <c r="S227" s="224"/>
      <c r="T227" s="225"/>
      <c r="AT227" s="226" t="s">
        <v>179</v>
      </c>
      <c r="AU227" s="226" t="s">
        <v>86</v>
      </c>
      <c r="AV227" s="12" t="s">
        <v>24</v>
      </c>
      <c r="AW227" s="12" t="s">
        <v>41</v>
      </c>
      <c r="AX227" s="12" t="s">
        <v>77</v>
      </c>
      <c r="AY227" s="226" t="s">
        <v>168</v>
      </c>
    </row>
    <row r="228" spans="2:51" s="13" customFormat="1" ht="13.5">
      <c r="B228" s="227"/>
      <c r="C228" s="228"/>
      <c r="D228" s="203" t="s">
        <v>179</v>
      </c>
      <c r="E228" s="229" t="s">
        <v>22</v>
      </c>
      <c r="F228" s="230" t="s">
        <v>182</v>
      </c>
      <c r="G228" s="228"/>
      <c r="H228" s="231">
        <v>125.4</v>
      </c>
      <c r="I228" s="232"/>
      <c r="J228" s="228"/>
      <c r="K228" s="228"/>
      <c r="L228" s="233"/>
      <c r="M228" s="234"/>
      <c r="N228" s="235"/>
      <c r="O228" s="235"/>
      <c r="P228" s="235"/>
      <c r="Q228" s="235"/>
      <c r="R228" s="235"/>
      <c r="S228" s="235"/>
      <c r="T228" s="236"/>
      <c r="AT228" s="237" t="s">
        <v>179</v>
      </c>
      <c r="AU228" s="237" t="s">
        <v>86</v>
      </c>
      <c r="AV228" s="13" t="s">
        <v>175</v>
      </c>
      <c r="AW228" s="13" t="s">
        <v>41</v>
      </c>
      <c r="AX228" s="13" t="s">
        <v>24</v>
      </c>
      <c r="AY228" s="237" t="s">
        <v>168</v>
      </c>
    </row>
    <row r="229" spans="2:65" s="1" customFormat="1" ht="25.5" customHeight="1">
      <c r="B229" s="40"/>
      <c r="C229" s="191" t="s">
        <v>347</v>
      </c>
      <c r="D229" s="191" t="s">
        <v>170</v>
      </c>
      <c r="E229" s="192" t="s">
        <v>972</v>
      </c>
      <c r="F229" s="193" t="s">
        <v>973</v>
      </c>
      <c r="G229" s="194" t="s">
        <v>173</v>
      </c>
      <c r="H229" s="195">
        <v>45.9</v>
      </c>
      <c r="I229" s="196"/>
      <c r="J229" s="197">
        <f>ROUND(I229*H229,2)</f>
        <v>0</v>
      </c>
      <c r="K229" s="193" t="s">
        <v>174</v>
      </c>
      <c r="L229" s="60"/>
      <c r="M229" s="198" t="s">
        <v>22</v>
      </c>
      <c r="N229" s="199" t="s">
        <v>48</v>
      </c>
      <c r="O229" s="41"/>
      <c r="P229" s="200">
        <f>O229*H229</f>
        <v>0</v>
      </c>
      <c r="Q229" s="200">
        <v>0.1837</v>
      </c>
      <c r="R229" s="200">
        <f>Q229*H229</f>
        <v>8.43183</v>
      </c>
      <c r="S229" s="200">
        <v>0</v>
      </c>
      <c r="T229" s="201">
        <f>S229*H229</f>
        <v>0</v>
      </c>
      <c r="AR229" s="23" t="s">
        <v>175</v>
      </c>
      <c r="AT229" s="23" t="s">
        <v>170</v>
      </c>
      <c r="AU229" s="23" t="s">
        <v>86</v>
      </c>
      <c r="AY229" s="23" t="s">
        <v>168</v>
      </c>
      <c r="BE229" s="202">
        <f>IF(N229="základní",J229,0)</f>
        <v>0</v>
      </c>
      <c r="BF229" s="202">
        <f>IF(N229="snížená",J229,0)</f>
        <v>0</v>
      </c>
      <c r="BG229" s="202">
        <f>IF(N229="zákl. přenesená",J229,0)</f>
        <v>0</v>
      </c>
      <c r="BH229" s="202">
        <f>IF(N229="sníž. přenesená",J229,0)</f>
        <v>0</v>
      </c>
      <c r="BI229" s="202">
        <f>IF(N229="nulová",J229,0)</f>
        <v>0</v>
      </c>
      <c r="BJ229" s="23" t="s">
        <v>24</v>
      </c>
      <c r="BK229" s="202">
        <f>ROUND(I229*H229,2)</f>
        <v>0</v>
      </c>
      <c r="BL229" s="23" t="s">
        <v>175</v>
      </c>
      <c r="BM229" s="23" t="s">
        <v>974</v>
      </c>
    </row>
    <row r="230" spans="2:51" s="11" customFormat="1" ht="13.5">
      <c r="B230" s="206"/>
      <c r="C230" s="207"/>
      <c r="D230" s="203" t="s">
        <v>179</v>
      </c>
      <c r="E230" s="208" t="s">
        <v>22</v>
      </c>
      <c r="F230" s="209" t="s">
        <v>975</v>
      </c>
      <c r="G230" s="207"/>
      <c r="H230" s="210">
        <v>45.9</v>
      </c>
      <c r="I230" s="211"/>
      <c r="J230" s="207"/>
      <c r="K230" s="207"/>
      <c r="L230" s="212"/>
      <c r="M230" s="213"/>
      <c r="N230" s="214"/>
      <c r="O230" s="214"/>
      <c r="P230" s="214"/>
      <c r="Q230" s="214"/>
      <c r="R230" s="214"/>
      <c r="S230" s="214"/>
      <c r="T230" s="215"/>
      <c r="AT230" s="216" t="s">
        <v>179</v>
      </c>
      <c r="AU230" s="216" t="s">
        <v>86</v>
      </c>
      <c r="AV230" s="11" t="s">
        <v>86</v>
      </c>
      <c r="AW230" s="11" t="s">
        <v>41</v>
      </c>
      <c r="AX230" s="11" t="s">
        <v>77</v>
      </c>
      <c r="AY230" s="216" t="s">
        <v>168</v>
      </c>
    </row>
    <row r="231" spans="2:51" s="12" customFormat="1" ht="13.5">
      <c r="B231" s="217"/>
      <c r="C231" s="218"/>
      <c r="D231" s="203" t="s">
        <v>179</v>
      </c>
      <c r="E231" s="219" t="s">
        <v>22</v>
      </c>
      <c r="F231" s="220" t="s">
        <v>976</v>
      </c>
      <c r="G231" s="218"/>
      <c r="H231" s="219" t="s">
        <v>22</v>
      </c>
      <c r="I231" s="221"/>
      <c r="J231" s="218"/>
      <c r="K231" s="218"/>
      <c r="L231" s="222"/>
      <c r="M231" s="223"/>
      <c r="N231" s="224"/>
      <c r="O231" s="224"/>
      <c r="P231" s="224"/>
      <c r="Q231" s="224"/>
      <c r="R231" s="224"/>
      <c r="S231" s="224"/>
      <c r="T231" s="225"/>
      <c r="AT231" s="226" t="s">
        <v>179</v>
      </c>
      <c r="AU231" s="226" t="s">
        <v>86</v>
      </c>
      <c r="AV231" s="12" t="s">
        <v>24</v>
      </c>
      <c r="AW231" s="12" t="s">
        <v>41</v>
      </c>
      <c r="AX231" s="12" t="s">
        <v>77</v>
      </c>
      <c r="AY231" s="226" t="s">
        <v>168</v>
      </c>
    </row>
    <row r="232" spans="2:51" s="13" customFormat="1" ht="13.5">
      <c r="B232" s="227"/>
      <c r="C232" s="228"/>
      <c r="D232" s="203" t="s">
        <v>179</v>
      </c>
      <c r="E232" s="229" t="s">
        <v>22</v>
      </c>
      <c r="F232" s="230" t="s">
        <v>182</v>
      </c>
      <c r="G232" s="228"/>
      <c r="H232" s="231">
        <v>45.9</v>
      </c>
      <c r="I232" s="232"/>
      <c r="J232" s="228"/>
      <c r="K232" s="228"/>
      <c r="L232" s="233"/>
      <c r="M232" s="234"/>
      <c r="N232" s="235"/>
      <c r="O232" s="235"/>
      <c r="P232" s="235"/>
      <c r="Q232" s="235"/>
      <c r="R232" s="235"/>
      <c r="S232" s="235"/>
      <c r="T232" s="236"/>
      <c r="AT232" s="237" t="s">
        <v>179</v>
      </c>
      <c r="AU232" s="237" t="s">
        <v>86</v>
      </c>
      <c r="AV232" s="13" t="s">
        <v>175</v>
      </c>
      <c r="AW232" s="13" t="s">
        <v>41</v>
      </c>
      <c r="AX232" s="13" t="s">
        <v>24</v>
      </c>
      <c r="AY232" s="237" t="s">
        <v>168</v>
      </c>
    </row>
    <row r="233" spans="2:65" s="1" customFormat="1" ht="16.5" customHeight="1">
      <c r="B233" s="40"/>
      <c r="C233" s="238" t="s">
        <v>352</v>
      </c>
      <c r="D233" s="238" t="s">
        <v>270</v>
      </c>
      <c r="E233" s="239" t="s">
        <v>977</v>
      </c>
      <c r="F233" s="240" t="s">
        <v>787</v>
      </c>
      <c r="G233" s="241" t="s">
        <v>261</v>
      </c>
      <c r="H233" s="242">
        <v>9.18</v>
      </c>
      <c r="I233" s="243"/>
      <c r="J233" s="244">
        <f>ROUND(I233*H233,2)</f>
        <v>0</v>
      </c>
      <c r="K233" s="240" t="s">
        <v>22</v>
      </c>
      <c r="L233" s="245"/>
      <c r="M233" s="246" t="s">
        <v>22</v>
      </c>
      <c r="N233" s="247" t="s">
        <v>48</v>
      </c>
      <c r="O233" s="41"/>
      <c r="P233" s="200">
        <f>O233*H233</f>
        <v>0</v>
      </c>
      <c r="Q233" s="200">
        <v>1</v>
      </c>
      <c r="R233" s="200">
        <f>Q233*H233</f>
        <v>9.18</v>
      </c>
      <c r="S233" s="200">
        <v>0</v>
      </c>
      <c r="T233" s="201">
        <f>S233*H233</f>
        <v>0</v>
      </c>
      <c r="AR233" s="23" t="s">
        <v>214</v>
      </c>
      <c r="AT233" s="23" t="s">
        <v>270</v>
      </c>
      <c r="AU233" s="23" t="s">
        <v>86</v>
      </c>
      <c r="AY233" s="23" t="s">
        <v>168</v>
      </c>
      <c r="BE233" s="202">
        <f>IF(N233="základní",J233,0)</f>
        <v>0</v>
      </c>
      <c r="BF233" s="202">
        <f>IF(N233="snížená",J233,0)</f>
        <v>0</v>
      </c>
      <c r="BG233" s="202">
        <f>IF(N233="zákl. přenesená",J233,0)</f>
        <v>0</v>
      </c>
      <c r="BH233" s="202">
        <f>IF(N233="sníž. přenesená",J233,0)</f>
        <v>0</v>
      </c>
      <c r="BI233" s="202">
        <f>IF(N233="nulová",J233,0)</f>
        <v>0</v>
      </c>
      <c r="BJ233" s="23" t="s">
        <v>24</v>
      </c>
      <c r="BK233" s="202">
        <f>ROUND(I233*H233,2)</f>
        <v>0</v>
      </c>
      <c r="BL233" s="23" t="s">
        <v>175</v>
      </c>
      <c r="BM233" s="23" t="s">
        <v>978</v>
      </c>
    </row>
    <row r="234" spans="2:47" s="1" customFormat="1" ht="27">
      <c r="B234" s="40"/>
      <c r="C234" s="62"/>
      <c r="D234" s="203" t="s">
        <v>789</v>
      </c>
      <c r="E234" s="62"/>
      <c r="F234" s="204" t="s">
        <v>790</v>
      </c>
      <c r="G234" s="62"/>
      <c r="H234" s="62"/>
      <c r="I234" s="162"/>
      <c r="J234" s="62"/>
      <c r="K234" s="62"/>
      <c r="L234" s="60"/>
      <c r="M234" s="205"/>
      <c r="N234" s="41"/>
      <c r="O234" s="41"/>
      <c r="P234" s="41"/>
      <c r="Q234" s="41"/>
      <c r="R234" s="41"/>
      <c r="S234" s="41"/>
      <c r="T234" s="77"/>
      <c r="AT234" s="23" t="s">
        <v>789</v>
      </c>
      <c r="AU234" s="23" t="s">
        <v>86</v>
      </c>
    </row>
    <row r="235" spans="2:51" s="11" customFormat="1" ht="13.5">
      <c r="B235" s="206"/>
      <c r="C235" s="207"/>
      <c r="D235" s="203" t="s">
        <v>179</v>
      </c>
      <c r="E235" s="208" t="s">
        <v>22</v>
      </c>
      <c r="F235" s="209" t="s">
        <v>979</v>
      </c>
      <c r="G235" s="207"/>
      <c r="H235" s="210">
        <v>9.18</v>
      </c>
      <c r="I235" s="211"/>
      <c r="J235" s="207"/>
      <c r="K235" s="207"/>
      <c r="L235" s="212"/>
      <c r="M235" s="213"/>
      <c r="N235" s="214"/>
      <c r="O235" s="214"/>
      <c r="P235" s="214"/>
      <c r="Q235" s="214"/>
      <c r="R235" s="214"/>
      <c r="S235" s="214"/>
      <c r="T235" s="215"/>
      <c r="AT235" s="216" t="s">
        <v>179</v>
      </c>
      <c r="AU235" s="216" t="s">
        <v>86</v>
      </c>
      <c r="AV235" s="11" t="s">
        <v>86</v>
      </c>
      <c r="AW235" s="11" t="s">
        <v>41</v>
      </c>
      <c r="AX235" s="11" t="s">
        <v>77</v>
      </c>
      <c r="AY235" s="216" t="s">
        <v>168</v>
      </c>
    </row>
    <row r="236" spans="2:51" s="13" customFormat="1" ht="13.5">
      <c r="B236" s="227"/>
      <c r="C236" s="228"/>
      <c r="D236" s="203" t="s">
        <v>179</v>
      </c>
      <c r="E236" s="229" t="s">
        <v>22</v>
      </c>
      <c r="F236" s="230" t="s">
        <v>182</v>
      </c>
      <c r="G236" s="228"/>
      <c r="H236" s="231">
        <v>9.18</v>
      </c>
      <c r="I236" s="232"/>
      <c r="J236" s="228"/>
      <c r="K236" s="228"/>
      <c r="L236" s="233"/>
      <c r="M236" s="234"/>
      <c r="N236" s="235"/>
      <c r="O236" s="235"/>
      <c r="P236" s="235"/>
      <c r="Q236" s="235"/>
      <c r="R236" s="235"/>
      <c r="S236" s="235"/>
      <c r="T236" s="236"/>
      <c r="AT236" s="237" t="s">
        <v>179</v>
      </c>
      <c r="AU236" s="237" t="s">
        <v>86</v>
      </c>
      <c r="AV236" s="13" t="s">
        <v>175</v>
      </c>
      <c r="AW236" s="13" t="s">
        <v>41</v>
      </c>
      <c r="AX236" s="13" t="s">
        <v>24</v>
      </c>
      <c r="AY236" s="237" t="s">
        <v>168</v>
      </c>
    </row>
    <row r="237" spans="2:65" s="1" customFormat="1" ht="25.5" customHeight="1">
      <c r="B237" s="40"/>
      <c r="C237" s="191" t="s">
        <v>358</v>
      </c>
      <c r="D237" s="191" t="s">
        <v>170</v>
      </c>
      <c r="E237" s="192" t="s">
        <v>980</v>
      </c>
      <c r="F237" s="193" t="s">
        <v>981</v>
      </c>
      <c r="G237" s="194" t="s">
        <v>173</v>
      </c>
      <c r="H237" s="195">
        <v>1070.1</v>
      </c>
      <c r="I237" s="196"/>
      <c r="J237" s="197">
        <f>ROUND(I237*H237,2)</f>
        <v>0</v>
      </c>
      <c r="K237" s="193" t="s">
        <v>174</v>
      </c>
      <c r="L237" s="60"/>
      <c r="M237" s="198" t="s">
        <v>22</v>
      </c>
      <c r="N237" s="199" t="s">
        <v>48</v>
      </c>
      <c r="O237" s="41"/>
      <c r="P237" s="200">
        <f>O237*H237</f>
        <v>0</v>
      </c>
      <c r="Q237" s="200">
        <v>0.08425</v>
      </c>
      <c r="R237" s="200">
        <f>Q237*H237</f>
        <v>90.155925</v>
      </c>
      <c r="S237" s="200">
        <v>0</v>
      </c>
      <c r="T237" s="201">
        <f>S237*H237</f>
        <v>0</v>
      </c>
      <c r="AR237" s="23" t="s">
        <v>175</v>
      </c>
      <c r="AT237" s="23" t="s">
        <v>170</v>
      </c>
      <c r="AU237" s="23" t="s">
        <v>86</v>
      </c>
      <c r="AY237" s="23" t="s">
        <v>168</v>
      </c>
      <c r="BE237" s="202">
        <f>IF(N237="základní",J237,0)</f>
        <v>0</v>
      </c>
      <c r="BF237" s="202">
        <f>IF(N237="snížená",J237,0)</f>
        <v>0</v>
      </c>
      <c r="BG237" s="202">
        <f>IF(N237="zákl. přenesená",J237,0)</f>
        <v>0</v>
      </c>
      <c r="BH237" s="202">
        <f>IF(N237="sníž. přenesená",J237,0)</f>
        <v>0</v>
      </c>
      <c r="BI237" s="202">
        <f>IF(N237="nulová",J237,0)</f>
        <v>0</v>
      </c>
      <c r="BJ237" s="23" t="s">
        <v>24</v>
      </c>
      <c r="BK237" s="202">
        <f>ROUND(I237*H237,2)</f>
        <v>0</v>
      </c>
      <c r="BL237" s="23" t="s">
        <v>175</v>
      </c>
      <c r="BM237" s="23" t="s">
        <v>982</v>
      </c>
    </row>
    <row r="238" spans="2:51" s="11" customFormat="1" ht="27">
      <c r="B238" s="206"/>
      <c r="C238" s="207"/>
      <c r="D238" s="203" t="s">
        <v>179</v>
      </c>
      <c r="E238" s="208" t="s">
        <v>22</v>
      </c>
      <c r="F238" s="209" t="s">
        <v>983</v>
      </c>
      <c r="G238" s="207"/>
      <c r="H238" s="210">
        <v>1048.7</v>
      </c>
      <c r="I238" s="211"/>
      <c r="J238" s="207"/>
      <c r="K238" s="207"/>
      <c r="L238" s="212"/>
      <c r="M238" s="213"/>
      <c r="N238" s="214"/>
      <c r="O238" s="214"/>
      <c r="P238" s="214"/>
      <c r="Q238" s="214"/>
      <c r="R238" s="214"/>
      <c r="S238" s="214"/>
      <c r="T238" s="215"/>
      <c r="AT238" s="216" t="s">
        <v>179</v>
      </c>
      <c r="AU238" s="216" t="s">
        <v>86</v>
      </c>
      <c r="AV238" s="11" t="s">
        <v>86</v>
      </c>
      <c r="AW238" s="11" t="s">
        <v>41</v>
      </c>
      <c r="AX238" s="11" t="s">
        <v>77</v>
      </c>
      <c r="AY238" s="216" t="s">
        <v>168</v>
      </c>
    </row>
    <row r="239" spans="2:51" s="11" customFormat="1" ht="13.5">
      <c r="B239" s="206"/>
      <c r="C239" s="207"/>
      <c r="D239" s="203" t="s">
        <v>179</v>
      </c>
      <c r="E239" s="208" t="s">
        <v>22</v>
      </c>
      <c r="F239" s="209" t="s">
        <v>984</v>
      </c>
      <c r="G239" s="207"/>
      <c r="H239" s="210">
        <v>21.4</v>
      </c>
      <c r="I239" s="211"/>
      <c r="J239" s="207"/>
      <c r="K239" s="207"/>
      <c r="L239" s="212"/>
      <c r="M239" s="213"/>
      <c r="N239" s="214"/>
      <c r="O239" s="214"/>
      <c r="P239" s="214"/>
      <c r="Q239" s="214"/>
      <c r="R239" s="214"/>
      <c r="S239" s="214"/>
      <c r="T239" s="215"/>
      <c r="AT239" s="216" t="s">
        <v>179</v>
      </c>
      <c r="AU239" s="216" t="s">
        <v>86</v>
      </c>
      <c r="AV239" s="11" t="s">
        <v>86</v>
      </c>
      <c r="AW239" s="11" t="s">
        <v>41</v>
      </c>
      <c r="AX239" s="11" t="s">
        <v>77</v>
      </c>
      <c r="AY239" s="216" t="s">
        <v>168</v>
      </c>
    </row>
    <row r="240" spans="2:51" s="13" customFormat="1" ht="13.5">
      <c r="B240" s="227"/>
      <c r="C240" s="228"/>
      <c r="D240" s="203" t="s">
        <v>179</v>
      </c>
      <c r="E240" s="229" t="s">
        <v>22</v>
      </c>
      <c r="F240" s="230" t="s">
        <v>182</v>
      </c>
      <c r="G240" s="228"/>
      <c r="H240" s="231">
        <v>1070.1</v>
      </c>
      <c r="I240" s="232"/>
      <c r="J240" s="228"/>
      <c r="K240" s="228"/>
      <c r="L240" s="233"/>
      <c r="M240" s="234"/>
      <c r="N240" s="235"/>
      <c r="O240" s="235"/>
      <c r="P240" s="235"/>
      <c r="Q240" s="235"/>
      <c r="R240" s="235"/>
      <c r="S240" s="235"/>
      <c r="T240" s="236"/>
      <c r="AT240" s="237" t="s">
        <v>179</v>
      </c>
      <c r="AU240" s="237" t="s">
        <v>86</v>
      </c>
      <c r="AV240" s="13" t="s">
        <v>175</v>
      </c>
      <c r="AW240" s="13" t="s">
        <v>41</v>
      </c>
      <c r="AX240" s="13" t="s">
        <v>24</v>
      </c>
      <c r="AY240" s="237" t="s">
        <v>168</v>
      </c>
    </row>
    <row r="241" spans="2:65" s="1" customFormat="1" ht="16.5" customHeight="1">
      <c r="B241" s="40"/>
      <c r="C241" s="238" t="s">
        <v>315</v>
      </c>
      <c r="D241" s="238" t="s">
        <v>270</v>
      </c>
      <c r="E241" s="239" t="s">
        <v>985</v>
      </c>
      <c r="F241" s="240" t="s">
        <v>986</v>
      </c>
      <c r="G241" s="241" t="s">
        <v>173</v>
      </c>
      <c r="H241" s="242">
        <v>1059.187</v>
      </c>
      <c r="I241" s="243"/>
      <c r="J241" s="244">
        <f>ROUND(I241*H241,2)</f>
        <v>0</v>
      </c>
      <c r="K241" s="240" t="s">
        <v>174</v>
      </c>
      <c r="L241" s="245"/>
      <c r="M241" s="246" t="s">
        <v>22</v>
      </c>
      <c r="N241" s="247" t="s">
        <v>48</v>
      </c>
      <c r="O241" s="41"/>
      <c r="P241" s="200">
        <f>O241*H241</f>
        <v>0</v>
      </c>
      <c r="Q241" s="200">
        <v>0.14</v>
      </c>
      <c r="R241" s="200">
        <f>Q241*H241</f>
        <v>148.28618</v>
      </c>
      <c r="S241" s="200">
        <v>0</v>
      </c>
      <c r="T241" s="201">
        <f>S241*H241</f>
        <v>0</v>
      </c>
      <c r="AR241" s="23" t="s">
        <v>214</v>
      </c>
      <c r="AT241" s="23" t="s">
        <v>270</v>
      </c>
      <c r="AU241" s="23" t="s">
        <v>86</v>
      </c>
      <c r="AY241" s="23" t="s">
        <v>168</v>
      </c>
      <c r="BE241" s="202">
        <f>IF(N241="základní",J241,0)</f>
        <v>0</v>
      </c>
      <c r="BF241" s="202">
        <f>IF(N241="snížená",J241,0)</f>
        <v>0</v>
      </c>
      <c r="BG241" s="202">
        <f>IF(N241="zákl. přenesená",J241,0)</f>
        <v>0</v>
      </c>
      <c r="BH241" s="202">
        <f>IF(N241="sníž. přenesená",J241,0)</f>
        <v>0</v>
      </c>
      <c r="BI241" s="202">
        <f>IF(N241="nulová",J241,0)</f>
        <v>0</v>
      </c>
      <c r="BJ241" s="23" t="s">
        <v>24</v>
      </c>
      <c r="BK241" s="202">
        <f>ROUND(I241*H241,2)</f>
        <v>0</v>
      </c>
      <c r="BL241" s="23" t="s">
        <v>175</v>
      </c>
      <c r="BM241" s="23" t="s">
        <v>987</v>
      </c>
    </row>
    <row r="242" spans="2:47" s="1" customFormat="1" ht="27">
      <c r="B242" s="40"/>
      <c r="C242" s="62"/>
      <c r="D242" s="203" t="s">
        <v>789</v>
      </c>
      <c r="E242" s="62"/>
      <c r="F242" s="204" t="s">
        <v>988</v>
      </c>
      <c r="G242" s="62"/>
      <c r="H242" s="62"/>
      <c r="I242" s="162"/>
      <c r="J242" s="62"/>
      <c r="K242" s="62"/>
      <c r="L242" s="60"/>
      <c r="M242" s="205"/>
      <c r="N242" s="41"/>
      <c r="O242" s="41"/>
      <c r="P242" s="41"/>
      <c r="Q242" s="41"/>
      <c r="R242" s="41"/>
      <c r="S242" s="41"/>
      <c r="T242" s="77"/>
      <c r="AT242" s="23" t="s">
        <v>789</v>
      </c>
      <c r="AU242" s="23" t="s">
        <v>86</v>
      </c>
    </row>
    <row r="243" spans="2:51" s="11" customFormat="1" ht="13.5">
      <c r="B243" s="206"/>
      <c r="C243" s="207"/>
      <c r="D243" s="203" t="s">
        <v>179</v>
      </c>
      <c r="E243" s="208" t="s">
        <v>22</v>
      </c>
      <c r="F243" s="209" t="s">
        <v>989</v>
      </c>
      <c r="G243" s="207"/>
      <c r="H243" s="210">
        <v>1059.187</v>
      </c>
      <c r="I243" s="211"/>
      <c r="J243" s="207"/>
      <c r="K243" s="207"/>
      <c r="L243" s="212"/>
      <c r="M243" s="213"/>
      <c r="N243" s="214"/>
      <c r="O243" s="214"/>
      <c r="P243" s="214"/>
      <c r="Q243" s="214"/>
      <c r="R243" s="214"/>
      <c r="S243" s="214"/>
      <c r="T243" s="215"/>
      <c r="AT243" s="216" t="s">
        <v>179</v>
      </c>
      <c r="AU243" s="216" t="s">
        <v>86</v>
      </c>
      <c r="AV243" s="11" t="s">
        <v>86</v>
      </c>
      <c r="AW243" s="11" t="s">
        <v>41</v>
      </c>
      <c r="AX243" s="11" t="s">
        <v>77</v>
      </c>
      <c r="AY243" s="216" t="s">
        <v>168</v>
      </c>
    </row>
    <row r="244" spans="2:51" s="13" customFormat="1" ht="13.5">
      <c r="B244" s="227"/>
      <c r="C244" s="228"/>
      <c r="D244" s="203" t="s">
        <v>179</v>
      </c>
      <c r="E244" s="229" t="s">
        <v>22</v>
      </c>
      <c r="F244" s="230" t="s">
        <v>182</v>
      </c>
      <c r="G244" s="228"/>
      <c r="H244" s="231">
        <v>1059.187</v>
      </c>
      <c r="I244" s="232"/>
      <c r="J244" s="228"/>
      <c r="K244" s="228"/>
      <c r="L244" s="233"/>
      <c r="M244" s="234"/>
      <c r="N244" s="235"/>
      <c r="O244" s="235"/>
      <c r="P244" s="235"/>
      <c r="Q244" s="235"/>
      <c r="R244" s="235"/>
      <c r="S244" s="235"/>
      <c r="T244" s="236"/>
      <c r="AT244" s="237" t="s">
        <v>179</v>
      </c>
      <c r="AU244" s="237" t="s">
        <v>86</v>
      </c>
      <c r="AV244" s="13" t="s">
        <v>175</v>
      </c>
      <c r="AW244" s="13" t="s">
        <v>41</v>
      </c>
      <c r="AX244" s="13" t="s">
        <v>24</v>
      </c>
      <c r="AY244" s="237" t="s">
        <v>168</v>
      </c>
    </row>
    <row r="245" spans="2:65" s="1" customFormat="1" ht="16.5" customHeight="1">
      <c r="B245" s="40"/>
      <c r="C245" s="238" t="s">
        <v>367</v>
      </c>
      <c r="D245" s="238" t="s">
        <v>270</v>
      </c>
      <c r="E245" s="239" t="s">
        <v>990</v>
      </c>
      <c r="F245" s="240" t="s">
        <v>991</v>
      </c>
      <c r="G245" s="241" t="s">
        <v>173</v>
      </c>
      <c r="H245" s="242">
        <v>21.614</v>
      </c>
      <c r="I245" s="243"/>
      <c r="J245" s="244">
        <f>ROUND(I245*H245,2)</f>
        <v>0</v>
      </c>
      <c r="K245" s="240" t="s">
        <v>174</v>
      </c>
      <c r="L245" s="245"/>
      <c r="M245" s="246" t="s">
        <v>22</v>
      </c>
      <c r="N245" s="247" t="s">
        <v>48</v>
      </c>
      <c r="O245" s="41"/>
      <c r="P245" s="200">
        <f>O245*H245</f>
        <v>0</v>
      </c>
      <c r="Q245" s="200">
        <v>0.131</v>
      </c>
      <c r="R245" s="200">
        <f>Q245*H245</f>
        <v>2.8314340000000002</v>
      </c>
      <c r="S245" s="200">
        <v>0</v>
      </c>
      <c r="T245" s="201">
        <f>S245*H245</f>
        <v>0</v>
      </c>
      <c r="AR245" s="23" t="s">
        <v>214</v>
      </c>
      <c r="AT245" s="23" t="s">
        <v>270</v>
      </c>
      <c r="AU245" s="23" t="s">
        <v>86</v>
      </c>
      <c r="AY245" s="23" t="s">
        <v>168</v>
      </c>
      <c r="BE245" s="202">
        <f>IF(N245="základní",J245,0)</f>
        <v>0</v>
      </c>
      <c r="BF245" s="202">
        <f>IF(N245="snížená",J245,0)</f>
        <v>0</v>
      </c>
      <c r="BG245" s="202">
        <f>IF(N245="zákl. přenesená",J245,0)</f>
        <v>0</v>
      </c>
      <c r="BH245" s="202">
        <f>IF(N245="sníž. přenesená",J245,0)</f>
        <v>0</v>
      </c>
      <c r="BI245" s="202">
        <f>IF(N245="nulová",J245,0)</f>
        <v>0</v>
      </c>
      <c r="BJ245" s="23" t="s">
        <v>24</v>
      </c>
      <c r="BK245" s="202">
        <f>ROUND(I245*H245,2)</f>
        <v>0</v>
      </c>
      <c r="BL245" s="23" t="s">
        <v>175</v>
      </c>
      <c r="BM245" s="23" t="s">
        <v>992</v>
      </c>
    </row>
    <row r="246" spans="2:51" s="11" customFormat="1" ht="13.5">
      <c r="B246" s="206"/>
      <c r="C246" s="207"/>
      <c r="D246" s="203" t="s">
        <v>179</v>
      </c>
      <c r="E246" s="208" t="s">
        <v>22</v>
      </c>
      <c r="F246" s="209" t="s">
        <v>993</v>
      </c>
      <c r="G246" s="207"/>
      <c r="H246" s="210">
        <v>21.614</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51" s="13" customFormat="1" ht="13.5">
      <c r="B247" s="227"/>
      <c r="C247" s="228"/>
      <c r="D247" s="203" t="s">
        <v>179</v>
      </c>
      <c r="E247" s="229" t="s">
        <v>22</v>
      </c>
      <c r="F247" s="230" t="s">
        <v>182</v>
      </c>
      <c r="G247" s="228"/>
      <c r="H247" s="231">
        <v>21.614</v>
      </c>
      <c r="I247" s="232"/>
      <c r="J247" s="228"/>
      <c r="K247" s="228"/>
      <c r="L247" s="233"/>
      <c r="M247" s="234"/>
      <c r="N247" s="235"/>
      <c r="O247" s="235"/>
      <c r="P247" s="235"/>
      <c r="Q247" s="235"/>
      <c r="R247" s="235"/>
      <c r="S247" s="235"/>
      <c r="T247" s="236"/>
      <c r="AT247" s="237" t="s">
        <v>179</v>
      </c>
      <c r="AU247" s="237" t="s">
        <v>86</v>
      </c>
      <c r="AV247" s="13" t="s">
        <v>175</v>
      </c>
      <c r="AW247" s="13" t="s">
        <v>41</v>
      </c>
      <c r="AX247" s="13" t="s">
        <v>24</v>
      </c>
      <c r="AY247" s="237" t="s">
        <v>168</v>
      </c>
    </row>
    <row r="248" spans="2:65" s="1" customFormat="1" ht="25.5" customHeight="1">
      <c r="B248" s="40"/>
      <c r="C248" s="191" t="s">
        <v>372</v>
      </c>
      <c r="D248" s="191" t="s">
        <v>170</v>
      </c>
      <c r="E248" s="192" t="s">
        <v>994</v>
      </c>
      <c r="F248" s="193" t="s">
        <v>995</v>
      </c>
      <c r="G248" s="194" t="s">
        <v>173</v>
      </c>
      <c r="H248" s="195">
        <v>292.5</v>
      </c>
      <c r="I248" s="196"/>
      <c r="J248" s="197">
        <f>ROUND(I248*H248,2)</f>
        <v>0</v>
      </c>
      <c r="K248" s="193" t="s">
        <v>174</v>
      </c>
      <c r="L248" s="60"/>
      <c r="M248" s="198" t="s">
        <v>22</v>
      </c>
      <c r="N248" s="199" t="s">
        <v>48</v>
      </c>
      <c r="O248" s="41"/>
      <c r="P248" s="200">
        <f>O248*H248</f>
        <v>0</v>
      </c>
      <c r="Q248" s="200">
        <v>0.10362</v>
      </c>
      <c r="R248" s="200">
        <f>Q248*H248</f>
        <v>30.30885</v>
      </c>
      <c r="S248" s="200">
        <v>0</v>
      </c>
      <c r="T248" s="201">
        <f>S248*H248</f>
        <v>0</v>
      </c>
      <c r="AR248" s="23" t="s">
        <v>175</v>
      </c>
      <c r="AT248" s="23" t="s">
        <v>170</v>
      </c>
      <c r="AU248" s="23" t="s">
        <v>86</v>
      </c>
      <c r="AY248" s="23" t="s">
        <v>168</v>
      </c>
      <c r="BE248" s="202">
        <f>IF(N248="základní",J248,0)</f>
        <v>0</v>
      </c>
      <c r="BF248" s="202">
        <f>IF(N248="snížená",J248,0)</f>
        <v>0</v>
      </c>
      <c r="BG248" s="202">
        <f>IF(N248="zákl. přenesená",J248,0)</f>
        <v>0</v>
      </c>
      <c r="BH248" s="202">
        <f>IF(N248="sníž. přenesená",J248,0)</f>
        <v>0</v>
      </c>
      <c r="BI248" s="202">
        <f>IF(N248="nulová",J248,0)</f>
        <v>0</v>
      </c>
      <c r="BJ248" s="23" t="s">
        <v>24</v>
      </c>
      <c r="BK248" s="202">
        <f>ROUND(I248*H248,2)</f>
        <v>0</v>
      </c>
      <c r="BL248" s="23" t="s">
        <v>175</v>
      </c>
      <c r="BM248" s="23" t="s">
        <v>996</v>
      </c>
    </row>
    <row r="249" spans="2:51" s="11" customFormat="1" ht="13.5">
      <c r="B249" s="206"/>
      <c r="C249" s="207"/>
      <c r="D249" s="203" t="s">
        <v>179</v>
      </c>
      <c r="E249" s="208" t="s">
        <v>22</v>
      </c>
      <c r="F249" s="209" t="s">
        <v>997</v>
      </c>
      <c r="G249" s="207"/>
      <c r="H249" s="210">
        <v>138.1</v>
      </c>
      <c r="I249" s="211"/>
      <c r="J249" s="207"/>
      <c r="K249" s="207"/>
      <c r="L249" s="212"/>
      <c r="M249" s="213"/>
      <c r="N249" s="214"/>
      <c r="O249" s="214"/>
      <c r="P249" s="214"/>
      <c r="Q249" s="214"/>
      <c r="R249" s="214"/>
      <c r="S249" s="214"/>
      <c r="T249" s="215"/>
      <c r="AT249" s="216" t="s">
        <v>179</v>
      </c>
      <c r="AU249" s="216" t="s">
        <v>86</v>
      </c>
      <c r="AV249" s="11" t="s">
        <v>86</v>
      </c>
      <c r="AW249" s="11" t="s">
        <v>41</v>
      </c>
      <c r="AX249" s="11" t="s">
        <v>77</v>
      </c>
      <c r="AY249" s="216" t="s">
        <v>168</v>
      </c>
    </row>
    <row r="250" spans="2:51" s="12" customFormat="1" ht="13.5">
      <c r="B250" s="217"/>
      <c r="C250" s="218"/>
      <c r="D250" s="203" t="s">
        <v>179</v>
      </c>
      <c r="E250" s="219" t="s">
        <v>22</v>
      </c>
      <c r="F250" s="220" t="s">
        <v>963</v>
      </c>
      <c r="G250" s="218"/>
      <c r="H250" s="219" t="s">
        <v>22</v>
      </c>
      <c r="I250" s="221"/>
      <c r="J250" s="218"/>
      <c r="K250" s="218"/>
      <c r="L250" s="222"/>
      <c r="M250" s="223"/>
      <c r="N250" s="224"/>
      <c r="O250" s="224"/>
      <c r="P250" s="224"/>
      <c r="Q250" s="224"/>
      <c r="R250" s="224"/>
      <c r="S250" s="224"/>
      <c r="T250" s="225"/>
      <c r="AT250" s="226" t="s">
        <v>179</v>
      </c>
      <c r="AU250" s="226" t="s">
        <v>86</v>
      </c>
      <c r="AV250" s="12" t="s">
        <v>24</v>
      </c>
      <c r="AW250" s="12" t="s">
        <v>41</v>
      </c>
      <c r="AX250" s="12" t="s">
        <v>77</v>
      </c>
      <c r="AY250" s="226" t="s">
        <v>168</v>
      </c>
    </row>
    <row r="251" spans="2:51" s="11" customFormat="1" ht="13.5">
      <c r="B251" s="206"/>
      <c r="C251" s="207"/>
      <c r="D251" s="203" t="s">
        <v>179</v>
      </c>
      <c r="E251" s="208" t="s">
        <v>22</v>
      </c>
      <c r="F251" s="209" t="s">
        <v>998</v>
      </c>
      <c r="G251" s="207"/>
      <c r="H251" s="210">
        <v>42.3</v>
      </c>
      <c r="I251" s="211"/>
      <c r="J251" s="207"/>
      <c r="K251" s="207"/>
      <c r="L251" s="212"/>
      <c r="M251" s="213"/>
      <c r="N251" s="214"/>
      <c r="O251" s="214"/>
      <c r="P251" s="214"/>
      <c r="Q251" s="214"/>
      <c r="R251" s="214"/>
      <c r="S251" s="214"/>
      <c r="T251" s="215"/>
      <c r="AT251" s="216" t="s">
        <v>179</v>
      </c>
      <c r="AU251" s="216" t="s">
        <v>86</v>
      </c>
      <c r="AV251" s="11" t="s">
        <v>86</v>
      </c>
      <c r="AW251" s="11" t="s">
        <v>41</v>
      </c>
      <c r="AX251" s="11" t="s">
        <v>77</v>
      </c>
      <c r="AY251" s="216" t="s">
        <v>168</v>
      </c>
    </row>
    <row r="252" spans="2:51" s="12" customFormat="1" ht="13.5">
      <c r="B252" s="217"/>
      <c r="C252" s="218"/>
      <c r="D252" s="203" t="s">
        <v>179</v>
      </c>
      <c r="E252" s="219" t="s">
        <v>22</v>
      </c>
      <c r="F252" s="220" t="s">
        <v>897</v>
      </c>
      <c r="G252" s="218"/>
      <c r="H252" s="219" t="s">
        <v>22</v>
      </c>
      <c r="I252" s="221"/>
      <c r="J252" s="218"/>
      <c r="K252" s="218"/>
      <c r="L252" s="222"/>
      <c r="M252" s="223"/>
      <c r="N252" s="224"/>
      <c r="O252" s="224"/>
      <c r="P252" s="224"/>
      <c r="Q252" s="224"/>
      <c r="R252" s="224"/>
      <c r="S252" s="224"/>
      <c r="T252" s="225"/>
      <c r="AT252" s="226" t="s">
        <v>179</v>
      </c>
      <c r="AU252" s="226" t="s">
        <v>86</v>
      </c>
      <c r="AV252" s="12" t="s">
        <v>24</v>
      </c>
      <c r="AW252" s="12" t="s">
        <v>41</v>
      </c>
      <c r="AX252" s="12" t="s">
        <v>77</v>
      </c>
      <c r="AY252" s="226" t="s">
        <v>168</v>
      </c>
    </row>
    <row r="253" spans="2:51" s="11" customFormat="1" ht="13.5">
      <c r="B253" s="206"/>
      <c r="C253" s="207"/>
      <c r="D253" s="203" t="s">
        <v>179</v>
      </c>
      <c r="E253" s="208" t="s">
        <v>22</v>
      </c>
      <c r="F253" s="209" t="s">
        <v>953</v>
      </c>
      <c r="G253" s="207"/>
      <c r="H253" s="210">
        <v>37.2</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51" s="12" customFormat="1" ht="13.5">
      <c r="B254" s="217"/>
      <c r="C254" s="218"/>
      <c r="D254" s="203" t="s">
        <v>179</v>
      </c>
      <c r="E254" s="219" t="s">
        <v>22</v>
      </c>
      <c r="F254" s="220" t="s">
        <v>999</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51" s="11" customFormat="1" ht="13.5">
      <c r="B255" s="206"/>
      <c r="C255" s="207"/>
      <c r="D255" s="203" t="s">
        <v>179</v>
      </c>
      <c r="E255" s="208" t="s">
        <v>22</v>
      </c>
      <c r="F255" s="209" t="s">
        <v>1000</v>
      </c>
      <c r="G255" s="207"/>
      <c r="H255" s="210">
        <v>74.9</v>
      </c>
      <c r="I255" s="211"/>
      <c r="J255" s="207"/>
      <c r="K255" s="207"/>
      <c r="L255" s="212"/>
      <c r="M255" s="213"/>
      <c r="N255" s="214"/>
      <c r="O255" s="214"/>
      <c r="P255" s="214"/>
      <c r="Q255" s="214"/>
      <c r="R255" s="214"/>
      <c r="S255" s="214"/>
      <c r="T255" s="215"/>
      <c r="AT255" s="216" t="s">
        <v>179</v>
      </c>
      <c r="AU255" s="216" t="s">
        <v>86</v>
      </c>
      <c r="AV255" s="11" t="s">
        <v>86</v>
      </c>
      <c r="AW255" s="11" t="s">
        <v>41</v>
      </c>
      <c r="AX255" s="11" t="s">
        <v>77</v>
      </c>
      <c r="AY255" s="216" t="s">
        <v>168</v>
      </c>
    </row>
    <row r="256" spans="2:51" s="12" customFormat="1" ht="13.5">
      <c r="B256" s="217"/>
      <c r="C256" s="218"/>
      <c r="D256" s="203" t="s">
        <v>179</v>
      </c>
      <c r="E256" s="219" t="s">
        <v>22</v>
      </c>
      <c r="F256" s="220" t="s">
        <v>1001</v>
      </c>
      <c r="G256" s="218"/>
      <c r="H256" s="219" t="s">
        <v>22</v>
      </c>
      <c r="I256" s="221"/>
      <c r="J256" s="218"/>
      <c r="K256" s="218"/>
      <c r="L256" s="222"/>
      <c r="M256" s="223"/>
      <c r="N256" s="224"/>
      <c r="O256" s="224"/>
      <c r="P256" s="224"/>
      <c r="Q256" s="224"/>
      <c r="R256" s="224"/>
      <c r="S256" s="224"/>
      <c r="T256" s="225"/>
      <c r="AT256" s="226" t="s">
        <v>179</v>
      </c>
      <c r="AU256" s="226" t="s">
        <v>86</v>
      </c>
      <c r="AV256" s="12" t="s">
        <v>24</v>
      </c>
      <c r="AW256" s="12" t="s">
        <v>41</v>
      </c>
      <c r="AX256" s="12" t="s">
        <v>77</v>
      </c>
      <c r="AY256" s="226" t="s">
        <v>168</v>
      </c>
    </row>
    <row r="257" spans="2:51" s="13" customFormat="1" ht="13.5">
      <c r="B257" s="227"/>
      <c r="C257" s="228"/>
      <c r="D257" s="203" t="s">
        <v>179</v>
      </c>
      <c r="E257" s="229" t="s">
        <v>22</v>
      </c>
      <c r="F257" s="230" t="s">
        <v>182</v>
      </c>
      <c r="G257" s="228"/>
      <c r="H257" s="231">
        <v>292.5</v>
      </c>
      <c r="I257" s="232"/>
      <c r="J257" s="228"/>
      <c r="K257" s="228"/>
      <c r="L257" s="233"/>
      <c r="M257" s="234"/>
      <c r="N257" s="235"/>
      <c r="O257" s="235"/>
      <c r="P257" s="235"/>
      <c r="Q257" s="235"/>
      <c r="R257" s="235"/>
      <c r="S257" s="235"/>
      <c r="T257" s="236"/>
      <c r="AT257" s="237" t="s">
        <v>179</v>
      </c>
      <c r="AU257" s="237" t="s">
        <v>86</v>
      </c>
      <c r="AV257" s="13" t="s">
        <v>175</v>
      </c>
      <c r="AW257" s="13" t="s">
        <v>41</v>
      </c>
      <c r="AX257" s="13" t="s">
        <v>24</v>
      </c>
      <c r="AY257" s="237" t="s">
        <v>168</v>
      </c>
    </row>
    <row r="258" spans="2:65" s="1" customFormat="1" ht="16.5" customHeight="1">
      <c r="B258" s="40"/>
      <c r="C258" s="238" t="s">
        <v>378</v>
      </c>
      <c r="D258" s="238" t="s">
        <v>270</v>
      </c>
      <c r="E258" s="239" t="s">
        <v>1002</v>
      </c>
      <c r="F258" s="240" t="s">
        <v>1003</v>
      </c>
      <c r="G258" s="241" t="s">
        <v>173</v>
      </c>
      <c r="H258" s="242">
        <v>219.776</v>
      </c>
      <c r="I258" s="243"/>
      <c r="J258" s="244">
        <f>ROUND(I258*H258,2)</f>
        <v>0</v>
      </c>
      <c r="K258" s="240" t="s">
        <v>22</v>
      </c>
      <c r="L258" s="245"/>
      <c r="M258" s="246" t="s">
        <v>22</v>
      </c>
      <c r="N258" s="247" t="s">
        <v>48</v>
      </c>
      <c r="O258" s="41"/>
      <c r="P258" s="200">
        <f>O258*H258</f>
        <v>0</v>
      </c>
      <c r="Q258" s="200">
        <v>0.18</v>
      </c>
      <c r="R258" s="200">
        <f>Q258*H258</f>
        <v>39.55968</v>
      </c>
      <c r="S258" s="200">
        <v>0</v>
      </c>
      <c r="T258" s="201">
        <f>S258*H258</f>
        <v>0</v>
      </c>
      <c r="AR258" s="23" t="s">
        <v>214</v>
      </c>
      <c r="AT258" s="23" t="s">
        <v>270</v>
      </c>
      <c r="AU258" s="23" t="s">
        <v>86</v>
      </c>
      <c r="AY258" s="23" t="s">
        <v>168</v>
      </c>
      <c r="BE258" s="202">
        <f>IF(N258="základní",J258,0)</f>
        <v>0</v>
      </c>
      <c r="BF258" s="202">
        <f>IF(N258="snížená",J258,0)</f>
        <v>0</v>
      </c>
      <c r="BG258" s="202">
        <f>IF(N258="zákl. přenesená",J258,0)</f>
        <v>0</v>
      </c>
      <c r="BH258" s="202">
        <f>IF(N258="sníž. přenesená",J258,0)</f>
        <v>0</v>
      </c>
      <c r="BI258" s="202">
        <f>IF(N258="nulová",J258,0)</f>
        <v>0</v>
      </c>
      <c r="BJ258" s="23" t="s">
        <v>24</v>
      </c>
      <c r="BK258" s="202">
        <f>ROUND(I258*H258,2)</f>
        <v>0</v>
      </c>
      <c r="BL258" s="23" t="s">
        <v>175</v>
      </c>
      <c r="BM258" s="23" t="s">
        <v>1004</v>
      </c>
    </row>
    <row r="259" spans="2:47" s="1" customFormat="1" ht="27">
      <c r="B259" s="40"/>
      <c r="C259" s="62"/>
      <c r="D259" s="203" t="s">
        <v>789</v>
      </c>
      <c r="E259" s="62"/>
      <c r="F259" s="204" t="s">
        <v>1005</v>
      </c>
      <c r="G259" s="62"/>
      <c r="H259" s="62"/>
      <c r="I259" s="162"/>
      <c r="J259" s="62"/>
      <c r="K259" s="62"/>
      <c r="L259" s="60"/>
      <c r="M259" s="205"/>
      <c r="N259" s="41"/>
      <c r="O259" s="41"/>
      <c r="P259" s="41"/>
      <c r="Q259" s="41"/>
      <c r="R259" s="41"/>
      <c r="S259" s="41"/>
      <c r="T259" s="77"/>
      <c r="AT259" s="23" t="s">
        <v>789</v>
      </c>
      <c r="AU259" s="23" t="s">
        <v>86</v>
      </c>
    </row>
    <row r="260" spans="2:51" s="11" customFormat="1" ht="13.5">
      <c r="B260" s="206"/>
      <c r="C260" s="207"/>
      <c r="D260" s="203" t="s">
        <v>179</v>
      </c>
      <c r="E260" s="208" t="s">
        <v>22</v>
      </c>
      <c r="F260" s="209" t="s">
        <v>1006</v>
      </c>
      <c r="G260" s="207"/>
      <c r="H260" s="210">
        <v>219.776</v>
      </c>
      <c r="I260" s="211"/>
      <c r="J260" s="207"/>
      <c r="K260" s="207"/>
      <c r="L260" s="212"/>
      <c r="M260" s="213"/>
      <c r="N260" s="214"/>
      <c r="O260" s="214"/>
      <c r="P260" s="214"/>
      <c r="Q260" s="214"/>
      <c r="R260" s="214"/>
      <c r="S260" s="214"/>
      <c r="T260" s="215"/>
      <c r="AT260" s="216" t="s">
        <v>179</v>
      </c>
      <c r="AU260" s="216" t="s">
        <v>86</v>
      </c>
      <c r="AV260" s="11" t="s">
        <v>86</v>
      </c>
      <c r="AW260" s="11" t="s">
        <v>41</v>
      </c>
      <c r="AX260" s="11" t="s">
        <v>77</v>
      </c>
      <c r="AY260" s="216" t="s">
        <v>168</v>
      </c>
    </row>
    <row r="261" spans="2:51" s="13" customFormat="1" ht="13.5">
      <c r="B261" s="227"/>
      <c r="C261" s="228"/>
      <c r="D261" s="203" t="s">
        <v>179</v>
      </c>
      <c r="E261" s="229" t="s">
        <v>22</v>
      </c>
      <c r="F261" s="230" t="s">
        <v>182</v>
      </c>
      <c r="G261" s="228"/>
      <c r="H261" s="231">
        <v>219.776</v>
      </c>
      <c r="I261" s="232"/>
      <c r="J261" s="228"/>
      <c r="K261" s="228"/>
      <c r="L261" s="233"/>
      <c r="M261" s="234"/>
      <c r="N261" s="235"/>
      <c r="O261" s="235"/>
      <c r="P261" s="235"/>
      <c r="Q261" s="235"/>
      <c r="R261" s="235"/>
      <c r="S261" s="235"/>
      <c r="T261" s="236"/>
      <c r="AT261" s="237" t="s">
        <v>179</v>
      </c>
      <c r="AU261" s="237" t="s">
        <v>86</v>
      </c>
      <c r="AV261" s="13" t="s">
        <v>175</v>
      </c>
      <c r="AW261" s="13" t="s">
        <v>41</v>
      </c>
      <c r="AX261" s="13" t="s">
        <v>24</v>
      </c>
      <c r="AY261" s="237" t="s">
        <v>168</v>
      </c>
    </row>
    <row r="262" spans="2:65" s="1" customFormat="1" ht="16.5" customHeight="1">
      <c r="B262" s="40"/>
      <c r="C262" s="238" t="s">
        <v>380</v>
      </c>
      <c r="D262" s="238" t="s">
        <v>270</v>
      </c>
      <c r="E262" s="239" t="s">
        <v>1007</v>
      </c>
      <c r="F262" s="240" t="s">
        <v>1008</v>
      </c>
      <c r="G262" s="241" t="s">
        <v>173</v>
      </c>
      <c r="H262" s="242">
        <v>75.649</v>
      </c>
      <c r="I262" s="243"/>
      <c r="J262" s="244">
        <f>ROUND(I262*H262,2)</f>
        <v>0</v>
      </c>
      <c r="K262" s="240" t="s">
        <v>22</v>
      </c>
      <c r="L262" s="245"/>
      <c r="M262" s="246" t="s">
        <v>22</v>
      </c>
      <c r="N262" s="247" t="s">
        <v>48</v>
      </c>
      <c r="O262" s="41"/>
      <c r="P262" s="200">
        <f>O262*H262</f>
        <v>0</v>
      </c>
      <c r="Q262" s="200">
        <v>0.131</v>
      </c>
      <c r="R262" s="200">
        <f>Q262*H262</f>
        <v>9.910019</v>
      </c>
      <c r="S262" s="200">
        <v>0</v>
      </c>
      <c r="T262" s="201">
        <f>S262*H262</f>
        <v>0</v>
      </c>
      <c r="AR262" s="23" t="s">
        <v>214</v>
      </c>
      <c r="AT262" s="23" t="s">
        <v>270</v>
      </c>
      <c r="AU262" s="23" t="s">
        <v>86</v>
      </c>
      <c r="AY262" s="23" t="s">
        <v>168</v>
      </c>
      <c r="BE262" s="202">
        <f>IF(N262="základní",J262,0)</f>
        <v>0</v>
      </c>
      <c r="BF262" s="202">
        <f>IF(N262="snížená",J262,0)</f>
        <v>0</v>
      </c>
      <c r="BG262" s="202">
        <f>IF(N262="zákl. přenesená",J262,0)</f>
        <v>0</v>
      </c>
      <c r="BH262" s="202">
        <f>IF(N262="sníž. přenesená",J262,0)</f>
        <v>0</v>
      </c>
      <c r="BI262" s="202">
        <f>IF(N262="nulová",J262,0)</f>
        <v>0</v>
      </c>
      <c r="BJ262" s="23" t="s">
        <v>24</v>
      </c>
      <c r="BK262" s="202">
        <f>ROUND(I262*H262,2)</f>
        <v>0</v>
      </c>
      <c r="BL262" s="23" t="s">
        <v>175</v>
      </c>
      <c r="BM262" s="23" t="s">
        <v>1009</v>
      </c>
    </row>
    <row r="263" spans="2:51" s="11" customFormat="1" ht="13.5">
      <c r="B263" s="206"/>
      <c r="C263" s="207"/>
      <c r="D263" s="203" t="s">
        <v>179</v>
      </c>
      <c r="E263" s="208" t="s">
        <v>22</v>
      </c>
      <c r="F263" s="209" t="s">
        <v>1010</v>
      </c>
      <c r="G263" s="207"/>
      <c r="H263" s="210">
        <v>75.649</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51" s="13" customFormat="1" ht="13.5">
      <c r="B264" s="227"/>
      <c r="C264" s="228"/>
      <c r="D264" s="203" t="s">
        <v>179</v>
      </c>
      <c r="E264" s="229" t="s">
        <v>22</v>
      </c>
      <c r="F264" s="230" t="s">
        <v>182</v>
      </c>
      <c r="G264" s="228"/>
      <c r="H264" s="231">
        <v>75.649</v>
      </c>
      <c r="I264" s="232"/>
      <c r="J264" s="228"/>
      <c r="K264" s="228"/>
      <c r="L264" s="233"/>
      <c r="M264" s="234"/>
      <c r="N264" s="235"/>
      <c r="O264" s="235"/>
      <c r="P264" s="235"/>
      <c r="Q264" s="235"/>
      <c r="R264" s="235"/>
      <c r="S264" s="235"/>
      <c r="T264" s="236"/>
      <c r="AT264" s="237" t="s">
        <v>179</v>
      </c>
      <c r="AU264" s="237" t="s">
        <v>86</v>
      </c>
      <c r="AV264" s="13" t="s">
        <v>175</v>
      </c>
      <c r="AW264" s="13" t="s">
        <v>41</v>
      </c>
      <c r="AX264" s="13" t="s">
        <v>24</v>
      </c>
      <c r="AY264" s="237" t="s">
        <v>168</v>
      </c>
    </row>
    <row r="265" spans="2:63" s="10" customFormat="1" ht="29.85" customHeight="1">
      <c r="B265" s="175"/>
      <c r="C265" s="176"/>
      <c r="D265" s="177" t="s">
        <v>76</v>
      </c>
      <c r="E265" s="189" t="s">
        <v>220</v>
      </c>
      <c r="F265" s="189" t="s">
        <v>429</v>
      </c>
      <c r="G265" s="176"/>
      <c r="H265" s="176"/>
      <c r="I265" s="179"/>
      <c r="J265" s="190">
        <f>BK265</f>
        <v>0</v>
      </c>
      <c r="K265" s="176"/>
      <c r="L265" s="181"/>
      <c r="M265" s="182"/>
      <c r="N265" s="183"/>
      <c r="O265" s="183"/>
      <c r="P265" s="184">
        <f>SUM(P266:P318)</f>
        <v>0</v>
      </c>
      <c r="Q265" s="183"/>
      <c r="R265" s="184">
        <f>SUM(R266:R318)</f>
        <v>395.4728916</v>
      </c>
      <c r="S265" s="183"/>
      <c r="T265" s="185">
        <f>SUM(T266:T318)</f>
        <v>44.8</v>
      </c>
      <c r="AR265" s="186" t="s">
        <v>24</v>
      </c>
      <c r="AT265" s="187" t="s">
        <v>76</v>
      </c>
      <c r="AU265" s="187" t="s">
        <v>24</v>
      </c>
      <c r="AY265" s="186" t="s">
        <v>168</v>
      </c>
      <c r="BK265" s="188">
        <f>SUM(BK266:BK318)</f>
        <v>0</v>
      </c>
    </row>
    <row r="266" spans="2:65" s="1" customFormat="1" ht="25.5" customHeight="1">
      <c r="B266" s="40"/>
      <c r="C266" s="191" t="s">
        <v>385</v>
      </c>
      <c r="D266" s="191" t="s">
        <v>170</v>
      </c>
      <c r="E266" s="192" t="s">
        <v>436</v>
      </c>
      <c r="F266" s="193" t="s">
        <v>437</v>
      </c>
      <c r="G266" s="194" t="s">
        <v>396</v>
      </c>
      <c r="H266" s="195">
        <v>1</v>
      </c>
      <c r="I266" s="196"/>
      <c r="J266" s="197">
        <f>ROUND(I266*H266,2)</f>
        <v>0</v>
      </c>
      <c r="K266" s="193" t="s">
        <v>174</v>
      </c>
      <c r="L266" s="60"/>
      <c r="M266" s="198" t="s">
        <v>22</v>
      </c>
      <c r="N266" s="199" t="s">
        <v>48</v>
      </c>
      <c r="O266" s="41"/>
      <c r="P266" s="200">
        <f>O266*H266</f>
        <v>0</v>
      </c>
      <c r="Q266" s="200">
        <v>0.0007</v>
      </c>
      <c r="R266" s="200">
        <f>Q266*H266</f>
        <v>0.0007</v>
      </c>
      <c r="S266" s="200">
        <v>0</v>
      </c>
      <c r="T266" s="201">
        <f>S266*H266</f>
        <v>0</v>
      </c>
      <c r="AR266" s="23" t="s">
        <v>175</v>
      </c>
      <c r="AT266" s="23" t="s">
        <v>170</v>
      </c>
      <c r="AU266" s="23" t="s">
        <v>86</v>
      </c>
      <c r="AY266" s="23" t="s">
        <v>168</v>
      </c>
      <c r="BE266" s="202">
        <f>IF(N266="základní",J266,0)</f>
        <v>0</v>
      </c>
      <c r="BF266" s="202">
        <f>IF(N266="snížená",J266,0)</f>
        <v>0</v>
      </c>
      <c r="BG266" s="202">
        <f>IF(N266="zákl. přenesená",J266,0)</f>
        <v>0</v>
      </c>
      <c r="BH266" s="202">
        <f>IF(N266="sníž. přenesená",J266,0)</f>
        <v>0</v>
      </c>
      <c r="BI266" s="202">
        <f>IF(N266="nulová",J266,0)</f>
        <v>0</v>
      </c>
      <c r="BJ266" s="23" t="s">
        <v>24</v>
      </c>
      <c r="BK266" s="202">
        <f>ROUND(I266*H266,2)</f>
        <v>0</v>
      </c>
      <c r="BL266" s="23" t="s">
        <v>175</v>
      </c>
      <c r="BM266" s="23" t="s">
        <v>1011</v>
      </c>
    </row>
    <row r="267" spans="2:51" s="11" customFormat="1" ht="13.5">
      <c r="B267" s="206"/>
      <c r="C267" s="207"/>
      <c r="D267" s="203" t="s">
        <v>179</v>
      </c>
      <c r="E267" s="208" t="s">
        <v>22</v>
      </c>
      <c r="F267" s="209" t="s">
        <v>24</v>
      </c>
      <c r="G267" s="207"/>
      <c r="H267" s="210">
        <v>1</v>
      </c>
      <c r="I267" s="211"/>
      <c r="J267" s="207"/>
      <c r="K267" s="207"/>
      <c r="L267" s="212"/>
      <c r="M267" s="213"/>
      <c r="N267" s="214"/>
      <c r="O267" s="214"/>
      <c r="P267" s="214"/>
      <c r="Q267" s="214"/>
      <c r="R267" s="214"/>
      <c r="S267" s="214"/>
      <c r="T267" s="215"/>
      <c r="AT267" s="216" t="s">
        <v>179</v>
      </c>
      <c r="AU267" s="216" t="s">
        <v>86</v>
      </c>
      <c r="AV267" s="11" t="s">
        <v>86</v>
      </c>
      <c r="AW267" s="11" t="s">
        <v>41</v>
      </c>
      <c r="AX267" s="11" t="s">
        <v>77</v>
      </c>
      <c r="AY267" s="216" t="s">
        <v>168</v>
      </c>
    </row>
    <row r="268" spans="2:51" s="12" customFormat="1" ht="13.5">
      <c r="B268" s="217"/>
      <c r="C268" s="218"/>
      <c r="D268" s="203" t="s">
        <v>179</v>
      </c>
      <c r="E268" s="219" t="s">
        <v>22</v>
      </c>
      <c r="F268" s="220" t="s">
        <v>181</v>
      </c>
      <c r="G268" s="218"/>
      <c r="H268" s="219" t="s">
        <v>22</v>
      </c>
      <c r="I268" s="221"/>
      <c r="J268" s="218"/>
      <c r="K268" s="218"/>
      <c r="L268" s="222"/>
      <c r="M268" s="223"/>
      <c r="N268" s="224"/>
      <c r="O268" s="224"/>
      <c r="P268" s="224"/>
      <c r="Q268" s="224"/>
      <c r="R268" s="224"/>
      <c r="S268" s="224"/>
      <c r="T268" s="225"/>
      <c r="AT268" s="226" t="s">
        <v>179</v>
      </c>
      <c r="AU268" s="226" t="s">
        <v>86</v>
      </c>
      <c r="AV268" s="12" t="s">
        <v>24</v>
      </c>
      <c r="AW268" s="12" t="s">
        <v>41</v>
      </c>
      <c r="AX268" s="12" t="s">
        <v>77</v>
      </c>
      <c r="AY268" s="226" t="s">
        <v>168</v>
      </c>
    </row>
    <row r="269" spans="2:51" s="13" customFormat="1" ht="13.5">
      <c r="B269" s="227"/>
      <c r="C269" s="228"/>
      <c r="D269" s="203" t="s">
        <v>179</v>
      </c>
      <c r="E269" s="229" t="s">
        <v>22</v>
      </c>
      <c r="F269" s="230" t="s">
        <v>182</v>
      </c>
      <c r="G269" s="228"/>
      <c r="H269" s="231">
        <v>1</v>
      </c>
      <c r="I269" s="232"/>
      <c r="J269" s="228"/>
      <c r="K269" s="228"/>
      <c r="L269" s="233"/>
      <c r="M269" s="234"/>
      <c r="N269" s="235"/>
      <c r="O269" s="235"/>
      <c r="P269" s="235"/>
      <c r="Q269" s="235"/>
      <c r="R269" s="235"/>
      <c r="S269" s="235"/>
      <c r="T269" s="236"/>
      <c r="AT269" s="237" t="s">
        <v>179</v>
      </c>
      <c r="AU269" s="237" t="s">
        <v>86</v>
      </c>
      <c r="AV269" s="13" t="s">
        <v>175</v>
      </c>
      <c r="AW269" s="13" t="s">
        <v>41</v>
      </c>
      <c r="AX269" s="13" t="s">
        <v>24</v>
      </c>
      <c r="AY269" s="237" t="s">
        <v>168</v>
      </c>
    </row>
    <row r="270" spans="2:65" s="1" customFormat="1" ht="16.5" customHeight="1">
      <c r="B270" s="40"/>
      <c r="C270" s="238" t="s">
        <v>388</v>
      </c>
      <c r="D270" s="238" t="s">
        <v>270</v>
      </c>
      <c r="E270" s="239" t="s">
        <v>1012</v>
      </c>
      <c r="F270" s="240" t="s">
        <v>1013</v>
      </c>
      <c r="G270" s="241" t="s">
        <v>396</v>
      </c>
      <c r="H270" s="242">
        <v>1</v>
      </c>
      <c r="I270" s="243"/>
      <c r="J270" s="244">
        <f aca="true" t="shared" si="0" ref="J270:J276">ROUND(I270*H270,2)</f>
        <v>0</v>
      </c>
      <c r="K270" s="240" t="s">
        <v>174</v>
      </c>
      <c r="L270" s="245"/>
      <c r="M270" s="246" t="s">
        <v>22</v>
      </c>
      <c r="N270" s="247" t="s">
        <v>48</v>
      </c>
      <c r="O270" s="41"/>
      <c r="P270" s="200">
        <f aca="true" t="shared" si="1" ref="P270:P276">O270*H270</f>
        <v>0</v>
      </c>
      <c r="Q270" s="200">
        <v>0.004</v>
      </c>
      <c r="R270" s="200">
        <f aca="true" t="shared" si="2" ref="R270:R276">Q270*H270</f>
        <v>0.004</v>
      </c>
      <c r="S270" s="200">
        <v>0</v>
      </c>
      <c r="T270" s="201">
        <f aca="true" t="shared" si="3" ref="T270:T276">S270*H270</f>
        <v>0</v>
      </c>
      <c r="AR270" s="23" t="s">
        <v>214</v>
      </c>
      <c r="AT270" s="23" t="s">
        <v>270</v>
      </c>
      <c r="AU270" s="23" t="s">
        <v>86</v>
      </c>
      <c r="AY270" s="23" t="s">
        <v>168</v>
      </c>
      <c r="BE270" s="202">
        <f aca="true" t="shared" si="4" ref="BE270:BE276">IF(N270="základní",J270,0)</f>
        <v>0</v>
      </c>
      <c r="BF270" s="202">
        <f aca="true" t="shared" si="5" ref="BF270:BF276">IF(N270="snížená",J270,0)</f>
        <v>0</v>
      </c>
      <c r="BG270" s="202">
        <f aca="true" t="shared" si="6" ref="BG270:BG276">IF(N270="zákl. přenesená",J270,0)</f>
        <v>0</v>
      </c>
      <c r="BH270" s="202">
        <f aca="true" t="shared" si="7" ref="BH270:BH276">IF(N270="sníž. přenesená",J270,0)</f>
        <v>0</v>
      </c>
      <c r="BI270" s="202">
        <f aca="true" t="shared" si="8" ref="BI270:BI276">IF(N270="nulová",J270,0)</f>
        <v>0</v>
      </c>
      <c r="BJ270" s="23" t="s">
        <v>24</v>
      </c>
      <c r="BK270" s="202">
        <f aca="true" t="shared" si="9" ref="BK270:BK276">ROUND(I270*H270,2)</f>
        <v>0</v>
      </c>
      <c r="BL270" s="23" t="s">
        <v>175</v>
      </c>
      <c r="BM270" s="23" t="s">
        <v>1014</v>
      </c>
    </row>
    <row r="271" spans="2:65" s="1" customFormat="1" ht="25.5" customHeight="1">
      <c r="B271" s="40"/>
      <c r="C271" s="191" t="s">
        <v>393</v>
      </c>
      <c r="D271" s="191" t="s">
        <v>170</v>
      </c>
      <c r="E271" s="192" t="s">
        <v>455</v>
      </c>
      <c r="F271" s="193" t="s">
        <v>456</v>
      </c>
      <c r="G271" s="194" t="s">
        <v>396</v>
      </c>
      <c r="H271" s="195">
        <v>1</v>
      </c>
      <c r="I271" s="196"/>
      <c r="J271" s="197">
        <f t="shared" si="0"/>
        <v>0</v>
      </c>
      <c r="K271" s="193" t="s">
        <v>174</v>
      </c>
      <c r="L271" s="60"/>
      <c r="M271" s="198" t="s">
        <v>22</v>
      </c>
      <c r="N271" s="199" t="s">
        <v>48</v>
      </c>
      <c r="O271" s="41"/>
      <c r="P271" s="200">
        <f t="shared" si="1"/>
        <v>0</v>
      </c>
      <c r="Q271" s="200">
        <v>0.11241</v>
      </c>
      <c r="R271" s="200">
        <f t="shared" si="2"/>
        <v>0.11241</v>
      </c>
      <c r="S271" s="200">
        <v>0</v>
      </c>
      <c r="T271" s="201">
        <f t="shared" si="3"/>
        <v>0</v>
      </c>
      <c r="AR271" s="23" t="s">
        <v>175</v>
      </c>
      <c r="AT271" s="23" t="s">
        <v>170</v>
      </c>
      <c r="AU271" s="23" t="s">
        <v>86</v>
      </c>
      <c r="AY271" s="23" t="s">
        <v>168</v>
      </c>
      <c r="BE271" s="202">
        <f t="shared" si="4"/>
        <v>0</v>
      </c>
      <c r="BF271" s="202">
        <f t="shared" si="5"/>
        <v>0</v>
      </c>
      <c r="BG271" s="202">
        <f t="shared" si="6"/>
        <v>0</v>
      </c>
      <c r="BH271" s="202">
        <f t="shared" si="7"/>
        <v>0</v>
      </c>
      <c r="BI271" s="202">
        <f t="shared" si="8"/>
        <v>0</v>
      </c>
      <c r="BJ271" s="23" t="s">
        <v>24</v>
      </c>
      <c r="BK271" s="202">
        <f t="shared" si="9"/>
        <v>0</v>
      </c>
      <c r="BL271" s="23" t="s">
        <v>175</v>
      </c>
      <c r="BM271" s="23" t="s">
        <v>1015</v>
      </c>
    </row>
    <row r="272" spans="2:65" s="1" customFormat="1" ht="16.5" customHeight="1">
      <c r="B272" s="40"/>
      <c r="C272" s="238" t="s">
        <v>398</v>
      </c>
      <c r="D272" s="238" t="s">
        <v>270</v>
      </c>
      <c r="E272" s="239" t="s">
        <v>459</v>
      </c>
      <c r="F272" s="240" t="s">
        <v>460</v>
      </c>
      <c r="G272" s="241" t="s">
        <v>396</v>
      </c>
      <c r="H272" s="242">
        <v>1</v>
      </c>
      <c r="I272" s="243"/>
      <c r="J272" s="244">
        <f t="shared" si="0"/>
        <v>0</v>
      </c>
      <c r="K272" s="240" t="s">
        <v>174</v>
      </c>
      <c r="L272" s="245"/>
      <c r="M272" s="246" t="s">
        <v>22</v>
      </c>
      <c r="N272" s="247" t="s">
        <v>48</v>
      </c>
      <c r="O272" s="41"/>
      <c r="P272" s="200">
        <f t="shared" si="1"/>
        <v>0</v>
      </c>
      <c r="Q272" s="200">
        <v>0.0061</v>
      </c>
      <c r="R272" s="200">
        <f t="shared" si="2"/>
        <v>0.0061</v>
      </c>
      <c r="S272" s="200">
        <v>0</v>
      </c>
      <c r="T272" s="201">
        <f t="shared" si="3"/>
        <v>0</v>
      </c>
      <c r="AR272" s="23" t="s">
        <v>214</v>
      </c>
      <c r="AT272" s="23" t="s">
        <v>270</v>
      </c>
      <c r="AU272" s="23" t="s">
        <v>86</v>
      </c>
      <c r="AY272" s="23" t="s">
        <v>168</v>
      </c>
      <c r="BE272" s="202">
        <f t="shared" si="4"/>
        <v>0</v>
      </c>
      <c r="BF272" s="202">
        <f t="shared" si="5"/>
        <v>0</v>
      </c>
      <c r="BG272" s="202">
        <f t="shared" si="6"/>
        <v>0</v>
      </c>
      <c r="BH272" s="202">
        <f t="shared" si="7"/>
        <v>0</v>
      </c>
      <c r="BI272" s="202">
        <f t="shared" si="8"/>
        <v>0</v>
      </c>
      <c r="BJ272" s="23" t="s">
        <v>24</v>
      </c>
      <c r="BK272" s="202">
        <f t="shared" si="9"/>
        <v>0</v>
      </c>
      <c r="BL272" s="23" t="s">
        <v>175</v>
      </c>
      <c r="BM272" s="23" t="s">
        <v>1016</v>
      </c>
    </row>
    <row r="273" spans="2:65" s="1" customFormat="1" ht="16.5" customHeight="1">
      <c r="B273" s="40"/>
      <c r="C273" s="238" t="s">
        <v>402</v>
      </c>
      <c r="D273" s="238" t="s">
        <v>270</v>
      </c>
      <c r="E273" s="239" t="s">
        <v>463</v>
      </c>
      <c r="F273" s="240" t="s">
        <v>464</v>
      </c>
      <c r="G273" s="241" t="s">
        <v>396</v>
      </c>
      <c r="H273" s="242">
        <v>1</v>
      </c>
      <c r="I273" s="243"/>
      <c r="J273" s="244">
        <f t="shared" si="0"/>
        <v>0</v>
      </c>
      <c r="K273" s="240" t="s">
        <v>174</v>
      </c>
      <c r="L273" s="245"/>
      <c r="M273" s="246" t="s">
        <v>22</v>
      </c>
      <c r="N273" s="247" t="s">
        <v>48</v>
      </c>
      <c r="O273" s="41"/>
      <c r="P273" s="200">
        <f t="shared" si="1"/>
        <v>0</v>
      </c>
      <c r="Q273" s="200">
        <v>0.003</v>
      </c>
      <c r="R273" s="200">
        <f t="shared" si="2"/>
        <v>0.003</v>
      </c>
      <c r="S273" s="200">
        <v>0</v>
      </c>
      <c r="T273" s="201">
        <f t="shared" si="3"/>
        <v>0</v>
      </c>
      <c r="AR273" s="23" t="s">
        <v>214</v>
      </c>
      <c r="AT273" s="23" t="s">
        <v>270</v>
      </c>
      <c r="AU273" s="23" t="s">
        <v>86</v>
      </c>
      <c r="AY273" s="23" t="s">
        <v>168</v>
      </c>
      <c r="BE273" s="202">
        <f t="shared" si="4"/>
        <v>0</v>
      </c>
      <c r="BF273" s="202">
        <f t="shared" si="5"/>
        <v>0</v>
      </c>
      <c r="BG273" s="202">
        <f t="shared" si="6"/>
        <v>0</v>
      </c>
      <c r="BH273" s="202">
        <f t="shared" si="7"/>
        <v>0</v>
      </c>
      <c r="BI273" s="202">
        <f t="shared" si="8"/>
        <v>0</v>
      </c>
      <c r="BJ273" s="23" t="s">
        <v>24</v>
      </c>
      <c r="BK273" s="202">
        <f t="shared" si="9"/>
        <v>0</v>
      </c>
      <c r="BL273" s="23" t="s">
        <v>175</v>
      </c>
      <c r="BM273" s="23" t="s">
        <v>1017</v>
      </c>
    </row>
    <row r="274" spans="2:65" s="1" customFormat="1" ht="16.5" customHeight="1">
      <c r="B274" s="40"/>
      <c r="C274" s="238" t="s">
        <v>406</v>
      </c>
      <c r="D274" s="238" t="s">
        <v>270</v>
      </c>
      <c r="E274" s="239" t="s">
        <v>467</v>
      </c>
      <c r="F274" s="240" t="s">
        <v>468</v>
      </c>
      <c r="G274" s="241" t="s">
        <v>396</v>
      </c>
      <c r="H274" s="242">
        <v>1</v>
      </c>
      <c r="I274" s="243"/>
      <c r="J274" s="244">
        <f t="shared" si="0"/>
        <v>0</v>
      </c>
      <c r="K274" s="240" t="s">
        <v>174</v>
      </c>
      <c r="L274" s="245"/>
      <c r="M274" s="246" t="s">
        <v>22</v>
      </c>
      <c r="N274" s="247" t="s">
        <v>48</v>
      </c>
      <c r="O274" s="41"/>
      <c r="P274" s="200">
        <f t="shared" si="1"/>
        <v>0</v>
      </c>
      <c r="Q274" s="200">
        <v>0.0001</v>
      </c>
      <c r="R274" s="200">
        <f t="shared" si="2"/>
        <v>0.0001</v>
      </c>
      <c r="S274" s="200">
        <v>0</v>
      </c>
      <c r="T274" s="201">
        <f t="shared" si="3"/>
        <v>0</v>
      </c>
      <c r="AR274" s="23" t="s">
        <v>214</v>
      </c>
      <c r="AT274" s="23" t="s">
        <v>270</v>
      </c>
      <c r="AU274" s="23" t="s">
        <v>86</v>
      </c>
      <c r="AY274" s="23" t="s">
        <v>168</v>
      </c>
      <c r="BE274" s="202">
        <f t="shared" si="4"/>
        <v>0</v>
      </c>
      <c r="BF274" s="202">
        <f t="shared" si="5"/>
        <v>0</v>
      </c>
      <c r="BG274" s="202">
        <f t="shared" si="6"/>
        <v>0</v>
      </c>
      <c r="BH274" s="202">
        <f t="shared" si="7"/>
        <v>0</v>
      </c>
      <c r="BI274" s="202">
        <f t="shared" si="8"/>
        <v>0</v>
      </c>
      <c r="BJ274" s="23" t="s">
        <v>24</v>
      </c>
      <c r="BK274" s="202">
        <f t="shared" si="9"/>
        <v>0</v>
      </c>
      <c r="BL274" s="23" t="s">
        <v>175</v>
      </c>
      <c r="BM274" s="23" t="s">
        <v>1018</v>
      </c>
    </row>
    <row r="275" spans="2:65" s="1" customFormat="1" ht="16.5" customHeight="1">
      <c r="B275" s="40"/>
      <c r="C275" s="238" t="s">
        <v>410</v>
      </c>
      <c r="D275" s="238" t="s">
        <v>270</v>
      </c>
      <c r="E275" s="239" t="s">
        <v>471</v>
      </c>
      <c r="F275" s="240" t="s">
        <v>472</v>
      </c>
      <c r="G275" s="241" t="s">
        <v>396</v>
      </c>
      <c r="H275" s="242">
        <v>1</v>
      </c>
      <c r="I275" s="243"/>
      <c r="J275" s="244">
        <f t="shared" si="0"/>
        <v>0</v>
      </c>
      <c r="K275" s="240" t="s">
        <v>174</v>
      </c>
      <c r="L275" s="245"/>
      <c r="M275" s="246" t="s">
        <v>22</v>
      </c>
      <c r="N275" s="247" t="s">
        <v>48</v>
      </c>
      <c r="O275" s="41"/>
      <c r="P275" s="200">
        <f t="shared" si="1"/>
        <v>0</v>
      </c>
      <c r="Q275" s="200">
        <v>0.00035</v>
      </c>
      <c r="R275" s="200">
        <f t="shared" si="2"/>
        <v>0.00035</v>
      </c>
      <c r="S275" s="200">
        <v>0</v>
      </c>
      <c r="T275" s="201">
        <f t="shared" si="3"/>
        <v>0</v>
      </c>
      <c r="AR275" s="23" t="s">
        <v>214</v>
      </c>
      <c r="AT275" s="23" t="s">
        <v>270</v>
      </c>
      <c r="AU275" s="23" t="s">
        <v>86</v>
      </c>
      <c r="AY275" s="23" t="s">
        <v>168</v>
      </c>
      <c r="BE275" s="202">
        <f t="shared" si="4"/>
        <v>0</v>
      </c>
      <c r="BF275" s="202">
        <f t="shared" si="5"/>
        <v>0</v>
      </c>
      <c r="BG275" s="202">
        <f t="shared" si="6"/>
        <v>0</v>
      </c>
      <c r="BH275" s="202">
        <f t="shared" si="7"/>
        <v>0</v>
      </c>
      <c r="BI275" s="202">
        <f t="shared" si="8"/>
        <v>0</v>
      </c>
      <c r="BJ275" s="23" t="s">
        <v>24</v>
      </c>
      <c r="BK275" s="202">
        <f t="shared" si="9"/>
        <v>0</v>
      </c>
      <c r="BL275" s="23" t="s">
        <v>175</v>
      </c>
      <c r="BM275" s="23" t="s">
        <v>1019</v>
      </c>
    </row>
    <row r="276" spans="2:65" s="1" customFormat="1" ht="25.5" customHeight="1">
      <c r="B276" s="40"/>
      <c r="C276" s="191" t="s">
        <v>414</v>
      </c>
      <c r="D276" s="191" t="s">
        <v>170</v>
      </c>
      <c r="E276" s="192" t="s">
        <v>502</v>
      </c>
      <c r="F276" s="193" t="s">
        <v>503</v>
      </c>
      <c r="G276" s="194" t="s">
        <v>294</v>
      </c>
      <c r="H276" s="195">
        <v>561.7</v>
      </c>
      <c r="I276" s="196"/>
      <c r="J276" s="197">
        <f t="shared" si="0"/>
        <v>0</v>
      </c>
      <c r="K276" s="193" t="s">
        <v>174</v>
      </c>
      <c r="L276" s="60"/>
      <c r="M276" s="198" t="s">
        <v>22</v>
      </c>
      <c r="N276" s="199" t="s">
        <v>48</v>
      </c>
      <c r="O276" s="41"/>
      <c r="P276" s="200">
        <f t="shared" si="1"/>
        <v>0</v>
      </c>
      <c r="Q276" s="200">
        <v>0.1554</v>
      </c>
      <c r="R276" s="200">
        <f t="shared" si="2"/>
        <v>87.28818000000001</v>
      </c>
      <c r="S276" s="200">
        <v>0</v>
      </c>
      <c r="T276" s="201">
        <f t="shared" si="3"/>
        <v>0</v>
      </c>
      <c r="AR276" s="23" t="s">
        <v>175</v>
      </c>
      <c r="AT276" s="23" t="s">
        <v>170</v>
      </c>
      <c r="AU276" s="23" t="s">
        <v>86</v>
      </c>
      <c r="AY276" s="23" t="s">
        <v>168</v>
      </c>
      <c r="BE276" s="202">
        <f t="shared" si="4"/>
        <v>0</v>
      </c>
      <c r="BF276" s="202">
        <f t="shared" si="5"/>
        <v>0</v>
      </c>
      <c r="BG276" s="202">
        <f t="shared" si="6"/>
        <v>0</v>
      </c>
      <c r="BH276" s="202">
        <f t="shared" si="7"/>
        <v>0</v>
      </c>
      <c r="BI276" s="202">
        <f t="shared" si="8"/>
        <v>0</v>
      </c>
      <c r="BJ276" s="23" t="s">
        <v>24</v>
      </c>
      <c r="BK276" s="202">
        <f t="shared" si="9"/>
        <v>0</v>
      </c>
      <c r="BL276" s="23" t="s">
        <v>175</v>
      </c>
      <c r="BM276" s="23" t="s">
        <v>1020</v>
      </c>
    </row>
    <row r="277" spans="2:51" s="11" customFormat="1" ht="13.5">
      <c r="B277" s="206"/>
      <c r="C277" s="207"/>
      <c r="D277" s="203" t="s">
        <v>179</v>
      </c>
      <c r="E277" s="208" t="s">
        <v>22</v>
      </c>
      <c r="F277" s="209" t="s">
        <v>1021</v>
      </c>
      <c r="G277" s="207"/>
      <c r="H277" s="210">
        <v>561.7</v>
      </c>
      <c r="I277" s="211"/>
      <c r="J277" s="207"/>
      <c r="K277" s="207"/>
      <c r="L277" s="212"/>
      <c r="M277" s="213"/>
      <c r="N277" s="214"/>
      <c r="O277" s="214"/>
      <c r="P277" s="214"/>
      <c r="Q277" s="214"/>
      <c r="R277" s="214"/>
      <c r="S277" s="214"/>
      <c r="T277" s="215"/>
      <c r="AT277" s="216" t="s">
        <v>179</v>
      </c>
      <c r="AU277" s="216" t="s">
        <v>86</v>
      </c>
      <c r="AV277" s="11" t="s">
        <v>86</v>
      </c>
      <c r="AW277" s="11" t="s">
        <v>41</v>
      </c>
      <c r="AX277" s="11" t="s">
        <v>77</v>
      </c>
      <c r="AY277" s="216" t="s">
        <v>168</v>
      </c>
    </row>
    <row r="278" spans="2:51" s="12" customFormat="1" ht="13.5">
      <c r="B278" s="217"/>
      <c r="C278" s="218"/>
      <c r="D278" s="203" t="s">
        <v>179</v>
      </c>
      <c r="E278" s="219" t="s">
        <v>22</v>
      </c>
      <c r="F278" s="220" t="s">
        <v>181</v>
      </c>
      <c r="G278" s="218"/>
      <c r="H278" s="219" t="s">
        <v>22</v>
      </c>
      <c r="I278" s="221"/>
      <c r="J278" s="218"/>
      <c r="K278" s="218"/>
      <c r="L278" s="222"/>
      <c r="M278" s="223"/>
      <c r="N278" s="224"/>
      <c r="O278" s="224"/>
      <c r="P278" s="224"/>
      <c r="Q278" s="224"/>
      <c r="R278" s="224"/>
      <c r="S278" s="224"/>
      <c r="T278" s="225"/>
      <c r="AT278" s="226" t="s">
        <v>179</v>
      </c>
      <c r="AU278" s="226" t="s">
        <v>86</v>
      </c>
      <c r="AV278" s="12" t="s">
        <v>24</v>
      </c>
      <c r="AW278" s="12" t="s">
        <v>41</v>
      </c>
      <c r="AX278" s="12" t="s">
        <v>77</v>
      </c>
      <c r="AY278" s="226" t="s">
        <v>168</v>
      </c>
    </row>
    <row r="279" spans="2:51" s="13" customFormat="1" ht="13.5">
      <c r="B279" s="227"/>
      <c r="C279" s="228"/>
      <c r="D279" s="203" t="s">
        <v>179</v>
      </c>
      <c r="E279" s="229" t="s">
        <v>22</v>
      </c>
      <c r="F279" s="230" t="s">
        <v>182</v>
      </c>
      <c r="G279" s="228"/>
      <c r="H279" s="231">
        <v>561.7</v>
      </c>
      <c r="I279" s="232"/>
      <c r="J279" s="228"/>
      <c r="K279" s="228"/>
      <c r="L279" s="233"/>
      <c r="M279" s="234"/>
      <c r="N279" s="235"/>
      <c r="O279" s="235"/>
      <c r="P279" s="235"/>
      <c r="Q279" s="235"/>
      <c r="R279" s="235"/>
      <c r="S279" s="235"/>
      <c r="T279" s="236"/>
      <c r="AT279" s="237" t="s">
        <v>179</v>
      </c>
      <c r="AU279" s="237" t="s">
        <v>86</v>
      </c>
      <c r="AV279" s="13" t="s">
        <v>175</v>
      </c>
      <c r="AW279" s="13" t="s">
        <v>41</v>
      </c>
      <c r="AX279" s="13" t="s">
        <v>24</v>
      </c>
      <c r="AY279" s="237" t="s">
        <v>168</v>
      </c>
    </row>
    <row r="280" spans="2:65" s="1" customFormat="1" ht="16.5" customHeight="1">
      <c r="B280" s="40"/>
      <c r="C280" s="238" t="s">
        <v>418</v>
      </c>
      <c r="D280" s="238" t="s">
        <v>270</v>
      </c>
      <c r="E280" s="239" t="s">
        <v>507</v>
      </c>
      <c r="F280" s="240" t="s">
        <v>1022</v>
      </c>
      <c r="G280" s="241" t="s">
        <v>396</v>
      </c>
      <c r="H280" s="242">
        <v>567.317</v>
      </c>
      <c r="I280" s="243"/>
      <c r="J280" s="244">
        <f>ROUND(I280*H280,2)</f>
        <v>0</v>
      </c>
      <c r="K280" s="240" t="s">
        <v>174</v>
      </c>
      <c r="L280" s="245"/>
      <c r="M280" s="246" t="s">
        <v>22</v>
      </c>
      <c r="N280" s="247" t="s">
        <v>48</v>
      </c>
      <c r="O280" s="41"/>
      <c r="P280" s="200">
        <f>O280*H280</f>
        <v>0</v>
      </c>
      <c r="Q280" s="200">
        <v>0.085</v>
      </c>
      <c r="R280" s="200">
        <f>Q280*H280</f>
        <v>48.221945000000005</v>
      </c>
      <c r="S280" s="200">
        <v>0</v>
      </c>
      <c r="T280" s="201">
        <f>S280*H280</f>
        <v>0</v>
      </c>
      <c r="AR280" s="23" t="s">
        <v>214</v>
      </c>
      <c r="AT280" s="23" t="s">
        <v>270</v>
      </c>
      <c r="AU280" s="23" t="s">
        <v>86</v>
      </c>
      <c r="AY280" s="23" t="s">
        <v>168</v>
      </c>
      <c r="BE280" s="202">
        <f>IF(N280="základní",J280,0)</f>
        <v>0</v>
      </c>
      <c r="BF280" s="202">
        <f>IF(N280="snížená",J280,0)</f>
        <v>0</v>
      </c>
      <c r="BG280" s="202">
        <f>IF(N280="zákl. přenesená",J280,0)</f>
        <v>0</v>
      </c>
      <c r="BH280" s="202">
        <f>IF(N280="sníž. přenesená",J280,0)</f>
        <v>0</v>
      </c>
      <c r="BI280" s="202">
        <f>IF(N280="nulová",J280,0)</f>
        <v>0</v>
      </c>
      <c r="BJ280" s="23" t="s">
        <v>24</v>
      </c>
      <c r="BK280" s="202">
        <f>ROUND(I280*H280,2)</f>
        <v>0</v>
      </c>
      <c r="BL280" s="23" t="s">
        <v>175</v>
      </c>
      <c r="BM280" s="23" t="s">
        <v>1023</v>
      </c>
    </row>
    <row r="281" spans="2:51" s="11" customFormat="1" ht="13.5">
      <c r="B281" s="206"/>
      <c r="C281" s="207"/>
      <c r="D281" s="203" t="s">
        <v>179</v>
      </c>
      <c r="E281" s="207"/>
      <c r="F281" s="209" t="s">
        <v>1024</v>
      </c>
      <c r="G281" s="207"/>
      <c r="H281" s="210">
        <v>567.317</v>
      </c>
      <c r="I281" s="211"/>
      <c r="J281" s="207"/>
      <c r="K281" s="207"/>
      <c r="L281" s="212"/>
      <c r="M281" s="213"/>
      <c r="N281" s="214"/>
      <c r="O281" s="214"/>
      <c r="P281" s="214"/>
      <c r="Q281" s="214"/>
      <c r="R281" s="214"/>
      <c r="S281" s="214"/>
      <c r="T281" s="215"/>
      <c r="AT281" s="216" t="s">
        <v>179</v>
      </c>
      <c r="AU281" s="216" t="s">
        <v>86</v>
      </c>
      <c r="AV281" s="11" t="s">
        <v>86</v>
      </c>
      <c r="AW281" s="11" t="s">
        <v>6</v>
      </c>
      <c r="AX281" s="11" t="s">
        <v>24</v>
      </c>
      <c r="AY281" s="216" t="s">
        <v>168</v>
      </c>
    </row>
    <row r="282" spans="2:65" s="1" customFormat="1" ht="25.5" customHeight="1">
      <c r="B282" s="40"/>
      <c r="C282" s="191" t="s">
        <v>362</v>
      </c>
      <c r="D282" s="191" t="s">
        <v>170</v>
      </c>
      <c r="E282" s="192" t="s">
        <v>512</v>
      </c>
      <c r="F282" s="193" t="s">
        <v>513</v>
      </c>
      <c r="G282" s="194" t="s">
        <v>294</v>
      </c>
      <c r="H282" s="195">
        <v>268.6</v>
      </c>
      <c r="I282" s="196"/>
      <c r="J282" s="197">
        <f>ROUND(I282*H282,2)</f>
        <v>0</v>
      </c>
      <c r="K282" s="193" t="s">
        <v>174</v>
      </c>
      <c r="L282" s="60"/>
      <c r="M282" s="198" t="s">
        <v>22</v>
      </c>
      <c r="N282" s="199" t="s">
        <v>48</v>
      </c>
      <c r="O282" s="41"/>
      <c r="P282" s="200">
        <f>O282*H282</f>
        <v>0</v>
      </c>
      <c r="Q282" s="200">
        <v>0.1295</v>
      </c>
      <c r="R282" s="200">
        <f>Q282*H282</f>
        <v>34.7837</v>
      </c>
      <c r="S282" s="200">
        <v>0</v>
      </c>
      <c r="T282" s="201">
        <f>S282*H282</f>
        <v>0</v>
      </c>
      <c r="AR282" s="23" t="s">
        <v>175</v>
      </c>
      <c r="AT282" s="23" t="s">
        <v>170</v>
      </c>
      <c r="AU282" s="23" t="s">
        <v>86</v>
      </c>
      <c r="AY282" s="23" t="s">
        <v>168</v>
      </c>
      <c r="BE282" s="202">
        <f>IF(N282="základní",J282,0)</f>
        <v>0</v>
      </c>
      <c r="BF282" s="202">
        <f>IF(N282="snížená",J282,0)</f>
        <v>0</v>
      </c>
      <c r="BG282" s="202">
        <f>IF(N282="zákl. přenesená",J282,0)</f>
        <v>0</v>
      </c>
      <c r="BH282" s="202">
        <f>IF(N282="sníž. přenesená",J282,0)</f>
        <v>0</v>
      </c>
      <c r="BI282" s="202">
        <f>IF(N282="nulová",J282,0)</f>
        <v>0</v>
      </c>
      <c r="BJ282" s="23" t="s">
        <v>24</v>
      </c>
      <c r="BK282" s="202">
        <f>ROUND(I282*H282,2)</f>
        <v>0</v>
      </c>
      <c r="BL282" s="23" t="s">
        <v>175</v>
      </c>
      <c r="BM282" s="23" t="s">
        <v>1025</v>
      </c>
    </row>
    <row r="283" spans="2:51" s="11" customFormat="1" ht="13.5">
      <c r="B283" s="206"/>
      <c r="C283" s="207"/>
      <c r="D283" s="203" t="s">
        <v>179</v>
      </c>
      <c r="E283" s="208" t="s">
        <v>22</v>
      </c>
      <c r="F283" s="209" t="s">
        <v>1026</v>
      </c>
      <c r="G283" s="207"/>
      <c r="H283" s="210">
        <v>268.6</v>
      </c>
      <c r="I283" s="211"/>
      <c r="J283" s="207"/>
      <c r="K283" s="207"/>
      <c r="L283" s="212"/>
      <c r="M283" s="213"/>
      <c r="N283" s="214"/>
      <c r="O283" s="214"/>
      <c r="P283" s="214"/>
      <c r="Q283" s="214"/>
      <c r="R283" s="214"/>
      <c r="S283" s="214"/>
      <c r="T283" s="215"/>
      <c r="AT283" s="216" t="s">
        <v>179</v>
      </c>
      <c r="AU283" s="216" t="s">
        <v>86</v>
      </c>
      <c r="AV283" s="11" t="s">
        <v>86</v>
      </c>
      <c r="AW283" s="11" t="s">
        <v>41</v>
      </c>
      <c r="AX283" s="11" t="s">
        <v>77</v>
      </c>
      <c r="AY283" s="216" t="s">
        <v>168</v>
      </c>
    </row>
    <row r="284" spans="2:51" s="12" customFormat="1" ht="13.5">
      <c r="B284" s="217"/>
      <c r="C284" s="218"/>
      <c r="D284" s="203" t="s">
        <v>179</v>
      </c>
      <c r="E284" s="219" t="s">
        <v>22</v>
      </c>
      <c r="F284" s="220" t="s">
        <v>181</v>
      </c>
      <c r="G284" s="218"/>
      <c r="H284" s="219" t="s">
        <v>22</v>
      </c>
      <c r="I284" s="221"/>
      <c r="J284" s="218"/>
      <c r="K284" s="218"/>
      <c r="L284" s="222"/>
      <c r="M284" s="223"/>
      <c r="N284" s="224"/>
      <c r="O284" s="224"/>
      <c r="P284" s="224"/>
      <c r="Q284" s="224"/>
      <c r="R284" s="224"/>
      <c r="S284" s="224"/>
      <c r="T284" s="225"/>
      <c r="AT284" s="226" t="s">
        <v>179</v>
      </c>
      <c r="AU284" s="226" t="s">
        <v>86</v>
      </c>
      <c r="AV284" s="12" t="s">
        <v>24</v>
      </c>
      <c r="AW284" s="12" t="s">
        <v>41</v>
      </c>
      <c r="AX284" s="12" t="s">
        <v>77</v>
      </c>
      <c r="AY284" s="226" t="s">
        <v>168</v>
      </c>
    </row>
    <row r="285" spans="2:51" s="13" customFormat="1" ht="13.5">
      <c r="B285" s="227"/>
      <c r="C285" s="228"/>
      <c r="D285" s="203" t="s">
        <v>179</v>
      </c>
      <c r="E285" s="229" t="s">
        <v>22</v>
      </c>
      <c r="F285" s="230" t="s">
        <v>182</v>
      </c>
      <c r="G285" s="228"/>
      <c r="H285" s="231">
        <v>268.6</v>
      </c>
      <c r="I285" s="232"/>
      <c r="J285" s="228"/>
      <c r="K285" s="228"/>
      <c r="L285" s="233"/>
      <c r="M285" s="234"/>
      <c r="N285" s="235"/>
      <c r="O285" s="235"/>
      <c r="P285" s="235"/>
      <c r="Q285" s="235"/>
      <c r="R285" s="235"/>
      <c r="S285" s="235"/>
      <c r="T285" s="236"/>
      <c r="AT285" s="237" t="s">
        <v>179</v>
      </c>
      <c r="AU285" s="237" t="s">
        <v>86</v>
      </c>
      <c r="AV285" s="13" t="s">
        <v>175</v>
      </c>
      <c r="AW285" s="13" t="s">
        <v>41</v>
      </c>
      <c r="AX285" s="13" t="s">
        <v>24</v>
      </c>
      <c r="AY285" s="237" t="s">
        <v>168</v>
      </c>
    </row>
    <row r="286" spans="2:65" s="1" customFormat="1" ht="16.5" customHeight="1">
      <c r="B286" s="40"/>
      <c r="C286" s="238" t="s">
        <v>425</v>
      </c>
      <c r="D286" s="238" t="s">
        <v>270</v>
      </c>
      <c r="E286" s="239" t="s">
        <v>516</v>
      </c>
      <c r="F286" s="240" t="s">
        <v>517</v>
      </c>
      <c r="G286" s="241" t="s">
        <v>396</v>
      </c>
      <c r="H286" s="242">
        <v>542.572</v>
      </c>
      <c r="I286" s="243"/>
      <c r="J286" s="244">
        <f>ROUND(I286*H286,2)</f>
        <v>0</v>
      </c>
      <c r="K286" s="240" t="s">
        <v>174</v>
      </c>
      <c r="L286" s="245"/>
      <c r="M286" s="246" t="s">
        <v>22</v>
      </c>
      <c r="N286" s="247" t="s">
        <v>48</v>
      </c>
      <c r="O286" s="41"/>
      <c r="P286" s="200">
        <f>O286*H286</f>
        <v>0</v>
      </c>
      <c r="Q286" s="200">
        <v>0.024</v>
      </c>
      <c r="R286" s="200">
        <f>Q286*H286</f>
        <v>13.021728</v>
      </c>
      <c r="S286" s="200">
        <v>0</v>
      </c>
      <c r="T286" s="201">
        <f>S286*H286</f>
        <v>0</v>
      </c>
      <c r="AR286" s="23" t="s">
        <v>214</v>
      </c>
      <c r="AT286" s="23" t="s">
        <v>270</v>
      </c>
      <c r="AU286" s="23" t="s">
        <v>86</v>
      </c>
      <c r="AY286" s="23" t="s">
        <v>168</v>
      </c>
      <c r="BE286" s="202">
        <f>IF(N286="základní",J286,0)</f>
        <v>0</v>
      </c>
      <c r="BF286" s="202">
        <f>IF(N286="snížená",J286,0)</f>
        <v>0</v>
      </c>
      <c r="BG286" s="202">
        <f>IF(N286="zákl. přenesená",J286,0)</f>
        <v>0</v>
      </c>
      <c r="BH286" s="202">
        <f>IF(N286="sníž. přenesená",J286,0)</f>
        <v>0</v>
      </c>
      <c r="BI286" s="202">
        <f>IF(N286="nulová",J286,0)</f>
        <v>0</v>
      </c>
      <c r="BJ286" s="23" t="s">
        <v>24</v>
      </c>
      <c r="BK286" s="202">
        <f>ROUND(I286*H286,2)</f>
        <v>0</v>
      </c>
      <c r="BL286" s="23" t="s">
        <v>175</v>
      </c>
      <c r="BM286" s="23" t="s">
        <v>1027</v>
      </c>
    </row>
    <row r="287" spans="2:51" s="11" customFormat="1" ht="13.5">
      <c r="B287" s="206"/>
      <c r="C287" s="207"/>
      <c r="D287" s="203" t="s">
        <v>179</v>
      </c>
      <c r="E287" s="208" t="s">
        <v>22</v>
      </c>
      <c r="F287" s="209" t="s">
        <v>1028</v>
      </c>
      <c r="G287" s="207"/>
      <c r="H287" s="210">
        <v>542.572</v>
      </c>
      <c r="I287" s="211"/>
      <c r="J287" s="207"/>
      <c r="K287" s="207"/>
      <c r="L287" s="212"/>
      <c r="M287" s="213"/>
      <c r="N287" s="214"/>
      <c r="O287" s="214"/>
      <c r="P287" s="214"/>
      <c r="Q287" s="214"/>
      <c r="R287" s="214"/>
      <c r="S287" s="214"/>
      <c r="T287" s="215"/>
      <c r="AT287" s="216" t="s">
        <v>179</v>
      </c>
      <c r="AU287" s="216" t="s">
        <v>86</v>
      </c>
      <c r="AV287" s="11" t="s">
        <v>86</v>
      </c>
      <c r="AW287" s="11" t="s">
        <v>41</v>
      </c>
      <c r="AX287" s="11" t="s">
        <v>77</v>
      </c>
      <c r="AY287" s="216" t="s">
        <v>168</v>
      </c>
    </row>
    <row r="288" spans="2:51" s="13" customFormat="1" ht="13.5">
      <c r="B288" s="227"/>
      <c r="C288" s="228"/>
      <c r="D288" s="203" t="s">
        <v>179</v>
      </c>
      <c r="E288" s="229" t="s">
        <v>22</v>
      </c>
      <c r="F288" s="230" t="s">
        <v>182</v>
      </c>
      <c r="G288" s="228"/>
      <c r="H288" s="231">
        <v>542.572</v>
      </c>
      <c r="I288" s="232"/>
      <c r="J288" s="228"/>
      <c r="K288" s="228"/>
      <c r="L288" s="233"/>
      <c r="M288" s="234"/>
      <c r="N288" s="235"/>
      <c r="O288" s="235"/>
      <c r="P288" s="235"/>
      <c r="Q288" s="235"/>
      <c r="R288" s="235"/>
      <c r="S288" s="235"/>
      <c r="T288" s="236"/>
      <c r="AT288" s="237" t="s">
        <v>179</v>
      </c>
      <c r="AU288" s="237" t="s">
        <v>86</v>
      </c>
      <c r="AV288" s="13" t="s">
        <v>175</v>
      </c>
      <c r="AW288" s="13" t="s">
        <v>41</v>
      </c>
      <c r="AX288" s="13" t="s">
        <v>24</v>
      </c>
      <c r="AY288" s="237" t="s">
        <v>168</v>
      </c>
    </row>
    <row r="289" spans="2:65" s="1" customFormat="1" ht="25.5" customHeight="1">
      <c r="B289" s="40"/>
      <c r="C289" s="191" t="s">
        <v>430</v>
      </c>
      <c r="D289" s="191" t="s">
        <v>170</v>
      </c>
      <c r="E289" s="192" t="s">
        <v>1029</v>
      </c>
      <c r="F289" s="193" t="s">
        <v>1030</v>
      </c>
      <c r="G289" s="194" t="s">
        <v>294</v>
      </c>
      <c r="H289" s="195">
        <v>129</v>
      </c>
      <c r="I289" s="196"/>
      <c r="J289" s="197">
        <f>ROUND(I289*H289,2)</f>
        <v>0</v>
      </c>
      <c r="K289" s="193" t="s">
        <v>174</v>
      </c>
      <c r="L289" s="60"/>
      <c r="M289" s="198" t="s">
        <v>22</v>
      </c>
      <c r="N289" s="199" t="s">
        <v>48</v>
      </c>
      <c r="O289" s="41"/>
      <c r="P289" s="200">
        <f>O289*H289</f>
        <v>0</v>
      </c>
      <c r="Q289" s="200">
        <v>0.16849</v>
      </c>
      <c r="R289" s="200">
        <f>Q289*H289</f>
        <v>21.73521</v>
      </c>
      <c r="S289" s="200">
        <v>0</v>
      </c>
      <c r="T289" s="201">
        <f>S289*H289</f>
        <v>0</v>
      </c>
      <c r="AR289" s="23" t="s">
        <v>175</v>
      </c>
      <c r="AT289" s="23" t="s">
        <v>170</v>
      </c>
      <c r="AU289" s="23" t="s">
        <v>86</v>
      </c>
      <c r="AY289" s="23" t="s">
        <v>168</v>
      </c>
      <c r="BE289" s="202">
        <f>IF(N289="základní",J289,0)</f>
        <v>0</v>
      </c>
      <c r="BF289" s="202">
        <f>IF(N289="snížená",J289,0)</f>
        <v>0</v>
      </c>
      <c r="BG289" s="202">
        <f>IF(N289="zákl. přenesená",J289,0)</f>
        <v>0</v>
      </c>
      <c r="BH289" s="202">
        <f>IF(N289="sníž. přenesená",J289,0)</f>
        <v>0</v>
      </c>
      <c r="BI289" s="202">
        <f>IF(N289="nulová",J289,0)</f>
        <v>0</v>
      </c>
      <c r="BJ289" s="23" t="s">
        <v>24</v>
      </c>
      <c r="BK289" s="202">
        <f>ROUND(I289*H289,2)</f>
        <v>0</v>
      </c>
      <c r="BL289" s="23" t="s">
        <v>175</v>
      </c>
      <c r="BM289" s="23" t="s">
        <v>1031</v>
      </c>
    </row>
    <row r="290" spans="2:51" s="11" customFormat="1" ht="13.5">
      <c r="B290" s="206"/>
      <c r="C290" s="207"/>
      <c r="D290" s="203" t="s">
        <v>179</v>
      </c>
      <c r="E290" s="208" t="s">
        <v>22</v>
      </c>
      <c r="F290" s="209" t="s">
        <v>1032</v>
      </c>
      <c r="G290" s="207"/>
      <c r="H290" s="210">
        <v>129</v>
      </c>
      <c r="I290" s="211"/>
      <c r="J290" s="207"/>
      <c r="K290" s="207"/>
      <c r="L290" s="212"/>
      <c r="M290" s="213"/>
      <c r="N290" s="214"/>
      <c r="O290" s="214"/>
      <c r="P290" s="214"/>
      <c r="Q290" s="214"/>
      <c r="R290" s="214"/>
      <c r="S290" s="214"/>
      <c r="T290" s="215"/>
      <c r="AT290" s="216" t="s">
        <v>179</v>
      </c>
      <c r="AU290" s="216" t="s">
        <v>86</v>
      </c>
      <c r="AV290" s="11" t="s">
        <v>86</v>
      </c>
      <c r="AW290" s="11" t="s">
        <v>41</v>
      </c>
      <c r="AX290" s="11" t="s">
        <v>77</v>
      </c>
      <c r="AY290" s="216" t="s">
        <v>168</v>
      </c>
    </row>
    <row r="291" spans="2:51" s="12" customFormat="1" ht="13.5">
      <c r="B291" s="217"/>
      <c r="C291" s="218"/>
      <c r="D291" s="203" t="s">
        <v>179</v>
      </c>
      <c r="E291" s="219" t="s">
        <v>22</v>
      </c>
      <c r="F291" s="220" t="s">
        <v>181</v>
      </c>
      <c r="G291" s="218"/>
      <c r="H291" s="219" t="s">
        <v>22</v>
      </c>
      <c r="I291" s="221"/>
      <c r="J291" s="218"/>
      <c r="K291" s="218"/>
      <c r="L291" s="222"/>
      <c r="M291" s="223"/>
      <c r="N291" s="224"/>
      <c r="O291" s="224"/>
      <c r="P291" s="224"/>
      <c r="Q291" s="224"/>
      <c r="R291" s="224"/>
      <c r="S291" s="224"/>
      <c r="T291" s="225"/>
      <c r="AT291" s="226" t="s">
        <v>179</v>
      </c>
      <c r="AU291" s="226" t="s">
        <v>86</v>
      </c>
      <c r="AV291" s="12" t="s">
        <v>24</v>
      </c>
      <c r="AW291" s="12" t="s">
        <v>41</v>
      </c>
      <c r="AX291" s="12" t="s">
        <v>77</v>
      </c>
      <c r="AY291" s="226" t="s">
        <v>168</v>
      </c>
    </row>
    <row r="292" spans="2:51" s="13" customFormat="1" ht="13.5">
      <c r="B292" s="227"/>
      <c r="C292" s="228"/>
      <c r="D292" s="203" t="s">
        <v>179</v>
      </c>
      <c r="E292" s="229" t="s">
        <v>22</v>
      </c>
      <c r="F292" s="230" t="s">
        <v>182</v>
      </c>
      <c r="G292" s="228"/>
      <c r="H292" s="231">
        <v>129</v>
      </c>
      <c r="I292" s="232"/>
      <c r="J292" s="228"/>
      <c r="K292" s="228"/>
      <c r="L292" s="233"/>
      <c r="M292" s="234"/>
      <c r="N292" s="235"/>
      <c r="O292" s="235"/>
      <c r="P292" s="235"/>
      <c r="Q292" s="235"/>
      <c r="R292" s="235"/>
      <c r="S292" s="235"/>
      <c r="T292" s="236"/>
      <c r="AT292" s="237" t="s">
        <v>179</v>
      </c>
      <c r="AU292" s="237" t="s">
        <v>86</v>
      </c>
      <c r="AV292" s="13" t="s">
        <v>175</v>
      </c>
      <c r="AW292" s="13" t="s">
        <v>41</v>
      </c>
      <c r="AX292" s="13" t="s">
        <v>24</v>
      </c>
      <c r="AY292" s="237" t="s">
        <v>168</v>
      </c>
    </row>
    <row r="293" spans="2:65" s="1" customFormat="1" ht="16.5" customHeight="1">
      <c r="B293" s="40"/>
      <c r="C293" s="238" t="s">
        <v>435</v>
      </c>
      <c r="D293" s="238" t="s">
        <v>270</v>
      </c>
      <c r="E293" s="239" t="s">
        <v>1033</v>
      </c>
      <c r="F293" s="240" t="s">
        <v>1034</v>
      </c>
      <c r="G293" s="241" t="s">
        <v>294</v>
      </c>
      <c r="H293" s="242">
        <v>130.29</v>
      </c>
      <c r="I293" s="243"/>
      <c r="J293" s="244">
        <f>ROUND(I293*H293,2)</f>
        <v>0</v>
      </c>
      <c r="K293" s="240" t="s">
        <v>174</v>
      </c>
      <c r="L293" s="245"/>
      <c r="M293" s="246" t="s">
        <v>22</v>
      </c>
      <c r="N293" s="247" t="s">
        <v>48</v>
      </c>
      <c r="O293" s="41"/>
      <c r="P293" s="200">
        <f>O293*H293</f>
        <v>0</v>
      </c>
      <c r="Q293" s="200">
        <v>0.15</v>
      </c>
      <c r="R293" s="200">
        <f>Q293*H293</f>
        <v>19.543499999999998</v>
      </c>
      <c r="S293" s="200">
        <v>0</v>
      </c>
      <c r="T293" s="201">
        <f>S293*H293</f>
        <v>0</v>
      </c>
      <c r="AR293" s="23" t="s">
        <v>214</v>
      </c>
      <c r="AT293" s="23" t="s">
        <v>270</v>
      </c>
      <c r="AU293" s="23" t="s">
        <v>86</v>
      </c>
      <c r="AY293" s="23" t="s">
        <v>168</v>
      </c>
      <c r="BE293" s="202">
        <f>IF(N293="základní",J293,0)</f>
        <v>0</v>
      </c>
      <c r="BF293" s="202">
        <f>IF(N293="snížená",J293,0)</f>
        <v>0</v>
      </c>
      <c r="BG293" s="202">
        <f>IF(N293="zákl. přenesená",J293,0)</f>
        <v>0</v>
      </c>
      <c r="BH293" s="202">
        <f>IF(N293="sníž. přenesená",J293,0)</f>
        <v>0</v>
      </c>
      <c r="BI293" s="202">
        <f>IF(N293="nulová",J293,0)</f>
        <v>0</v>
      </c>
      <c r="BJ293" s="23" t="s">
        <v>24</v>
      </c>
      <c r="BK293" s="202">
        <f>ROUND(I293*H293,2)</f>
        <v>0</v>
      </c>
      <c r="BL293" s="23" t="s">
        <v>175</v>
      </c>
      <c r="BM293" s="23" t="s">
        <v>1035</v>
      </c>
    </row>
    <row r="294" spans="2:51" s="11" customFormat="1" ht="13.5">
      <c r="B294" s="206"/>
      <c r="C294" s="207"/>
      <c r="D294" s="203" t="s">
        <v>179</v>
      </c>
      <c r="E294" s="207"/>
      <c r="F294" s="209" t="s">
        <v>1036</v>
      </c>
      <c r="G294" s="207"/>
      <c r="H294" s="210">
        <v>130.29</v>
      </c>
      <c r="I294" s="211"/>
      <c r="J294" s="207"/>
      <c r="K294" s="207"/>
      <c r="L294" s="212"/>
      <c r="M294" s="213"/>
      <c r="N294" s="214"/>
      <c r="O294" s="214"/>
      <c r="P294" s="214"/>
      <c r="Q294" s="214"/>
      <c r="R294" s="214"/>
      <c r="S294" s="214"/>
      <c r="T294" s="215"/>
      <c r="AT294" s="216" t="s">
        <v>179</v>
      </c>
      <c r="AU294" s="216" t="s">
        <v>86</v>
      </c>
      <c r="AV294" s="11" t="s">
        <v>86</v>
      </c>
      <c r="AW294" s="11" t="s">
        <v>6</v>
      </c>
      <c r="AX294" s="11" t="s">
        <v>24</v>
      </c>
      <c r="AY294" s="216" t="s">
        <v>168</v>
      </c>
    </row>
    <row r="295" spans="2:65" s="1" customFormat="1" ht="25.5" customHeight="1">
      <c r="B295" s="40"/>
      <c r="C295" s="191" t="s">
        <v>439</v>
      </c>
      <c r="D295" s="191" t="s">
        <v>170</v>
      </c>
      <c r="E295" s="192" t="s">
        <v>1029</v>
      </c>
      <c r="F295" s="193" t="s">
        <v>1030</v>
      </c>
      <c r="G295" s="194" t="s">
        <v>294</v>
      </c>
      <c r="H295" s="195">
        <v>100</v>
      </c>
      <c r="I295" s="196"/>
      <c r="J295" s="197">
        <f>ROUND(I295*H295,2)</f>
        <v>0</v>
      </c>
      <c r="K295" s="193" t="s">
        <v>174</v>
      </c>
      <c r="L295" s="60"/>
      <c r="M295" s="198" t="s">
        <v>22</v>
      </c>
      <c r="N295" s="199" t="s">
        <v>48</v>
      </c>
      <c r="O295" s="41"/>
      <c r="P295" s="200">
        <f>O295*H295</f>
        <v>0</v>
      </c>
      <c r="Q295" s="200">
        <v>0.16849</v>
      </c>
      <c r="R295" s="200">
        <f>Q295*H295</f>
        <v>16.849</v>
      </c>
      <c r="S295" s="200">
        <v>0</v>
      </c>
      <c r="T295" s="201">
        <f>S295*H295</f>
        <v>0</v>
      </c>
      <c r="AR295" s="23" t="s">
        <v>175</v>
      </c>
      <c r="AT295" s="23" t="s">
        <v>170</v>
      </c>
      <c r="AU295" s="23" t="s">
        <v>86</v>
      </c>
      <c r="AY295" s="23" t="s">
        <v>168</v>
      </c>
      <c r="BE295" s="202">
        <f>IF(N295="základní",J295,0)</f>
        <v>0</v>
      </c>
      <c r="BF295" s="202">
        <f>IF(N295="snížená",J295,0)</f>
        <v>0</v>
      </c>
      <c r="BG295" s="202">
        <f>IF(N295="zákl. přenesená",J295,0)</f>
        <v>0</v>
      </c>
      <c r="BH295" s="202">
        <f>IF(N295="sníž. přenesená",J295,0)</f>
        <v>0</v>
      </c>
      <c r="BI295" s="202">
        <f>IF(N295="nulová",J295,0)</f>
        <v>0</v>
      </c>
      <c r="BJ295" s="23" t="s">
        <v>24</v>
      </c>
      <c r="BK295" s="202">
        <f>ROUND(I295*H295,2)</f>
        <v>0</v>
      </c>
      <c r="BL295" s="23" t="s">
        <v>175</v>
      </c>
      <c r="BM295" s="23" t="s">
        <v>1037</v>
      </c>
    </row>
    <row r="296" spans="2:51" s="11" customFormat="1" ht="13.5">
      <c r="B296" s="206"/>
      <c r="C296" s="207"/>
      <c r="D296" s="203" t="s">
        <v>179</v>
      </c>
      <c r="E296" s="208" t="s">
        <v>22</v>
      </c>
      <c r="F296" s="209" t="s">
        <v>30</v>
      </c>
      <c r="G296" s="207"/>
      <c r="H296" s="210">
        <v>100</v>
      </c>
      <c r="I296" s="211"/>
      <c r="J296" s="207"/>
      <c r="K296" s="207"/>
      <c r="L296" s="212"/>
      <c r="M296" s="213"/>
      <c r="N296" s="214"/>
      <c r="O296" s="214"/>
      <c r="P296" s="214"/>
      <c r="Q296" s="214"/>
      <c r="R296" s="214"/>
      <c r="S296" s="214"/>
      <c r="T296" s="215"/>
      <c r="AT296" s="216" t="s">
        <v>179</v>
      </c>
      <c r="AU296" s="216" t="s">
        <v>86</v>
      </c>
      <c r="AV296" s="11" t="s">
        <v>86</v>
      </c>
      <c r="AW296" s="11" t="s">
        <v>41</v>
      </c>
      <c r="AX296" s="11" t="s">
        <v>77</v>
      </c>
      <c r="AY296" s="216" t="s">
        <v>168</v>
      </c>
    </row>
    <row r="297" spans="2:51" s="12" customFormat="1" ht="13.5">
      <c r="B297" s="217"/>
      <c r="C297" s="218"/>
      <c r="D297" s="203" t="s">
        <v>179</v>
      </c>
      <c r="E297" s="219" t="s">
        <v>22</v>
      </c>
      <c r="F297" s="220" t="s">
        <v>1038</v>
      </c>
      <c r="G297" s="218"/>
      <c r="H297" s="219" t="s">
        <v>22</v>
      </c>
      <c r="I297" s="221"/>
      <c r="J297" s="218"/>
      <c r="K297" s="218"/>
      <c r="L297" s="222"/>
      <c r="M297" s="223"/>
      <c r="N297" s="224"/>
      <c r="O297" s="224"/>
      <c r="P297" s="224"/>
      <c r="Q297" s="224"/>
      <c r="R297" s="224"/>
      <c r="S297" s="224"/>
      <c r="T297" s="225"/>
      <c r="AT297" s="226" t="s">
        <v>179</v>
      </c>
      <c r="AU297" s="226" t="s">
        <v>86</v>
      </c>
      <c r="AV297" s="12" t="s">
        <v>24</v>
      </c>
      <c r="AW297" s="12" t="s">
        <v>41</v>
      </c>
      <c r="AX297" s="12" t="s">
        <v>77</v>
      </c>
      <c r="AY297" s="226" t="s">
        <v>168</v>
      </c>
    </row>
    <row r="298" spans="2:51" s="13" customFormat="1" ht="13.5">
      <c r="B298" s="227"/>
      <c r="C298" s="228"/>
      <c r="D298" s="203" t="s">
        <v>179</v>
      </c>
      <c r="E298" s="229" t="s">
        <v>22</v>
      </c>
      <c r="F298" s="230" t="s">
        <v>182</v>
      </c>
      <c r="G298" s="228"/>
      <c r="H298" s="231">
        <v>100</v>
      </c>
      <c r="I298" s="232"/>
      <c r="J298" s="228"/>
      <c r="K298" s="228"/>
      <c r="L298" s="233"/>
      <c r="M298" s="234"/>
      <c r="N298" s="235"/>
      <c r="O298" s="235"/>
      <c r="P298" s="235"/>
      <c r="Q298" s="235"/>
      <c r="R298" s="235"/>
      <c r="S298" s="235"/>
      <c r="T298" s="236"/>
      <c r="AT298" s="237" t="s">
        <v>179</v>
      </c>
      <c r="AU298" s="237" t="s">
        <v>86</v>
      </c>
      <c r="AV298" s="13" t="s">
        <v>175</v>
      </c>
      <c r="AW298" s="13" t="s">
        <v>41</v>
      </c>
      <c r="AX298" s="13" t="s">
        <v>24</v>
      </c>
      <c r="AY298" s="237" t="s">
        <v>168</v>
      </c>
    </row>
    <row r="299" spans="2:65" s="1" customFormat="1" ht="16.5" customHeight="1">
      <c r="B299" s="40"/>
      <c r="C299" s="191" t="s">
        <v>443</v>
      </c>
      <c r="D299" s="191" t="s">
        <v>170</v>
      </c>
      <c r="E299" s="192" t="s">
        <v>1039</v>
      </c>
      <c r="F299" s="193" t="s">
        <v>1040</v>
      </c>
      <c r="G299" s="194" t="s">
        <v>294</v>
      </c>
      <c r="H299" s="195">
        <v>508.7</v>
      </c>
      <c r="I299" s="196"/>
      <c r="J299" s="197">
        <f>ROUND(I299*H299,2)</f>
        <v>0</v>
      </c>
      <c r="K299" s="193" t="s">
        <v>174</v>
      </c>
      <c r="L299" s="60"/>
      <c r="M299" s="198" t="s">
        <v>22</v>
      </c>
      <c r="N299" s="199" t="s">
        <v>48</v>
      </c>
      <c r="O299" s="41"/>
      <c r="P299" s="200">
        <f>O299*H299</f>
        <v>0</v>
      </c>
      <c r="Q299" s="200">
        <v>0.10095</v>
      </c>
      <c r="R299" s="200">
        <f>Q299*H299</f>
        <v>51.353265</v>
      </c>
      <c r="S299" s="200">
        <v>0</v>
      </c>
      <c r="T299" s="201">
        <f>S299*H299</f>
        <v>0</v>
      </c>
      <c r="AR299" s="23" t="s">
        <v>175</v>
      </c>
      <c r="AT299" s="23" t="s">
        <v>170</v>
      </c>
      <c r="AU299" s="23" t="s">
        <v>86</v>
      </c>
      <c r="AY299" s="23" t="s">
        <v>168</v>
      </c>
      <c r="BE299" s="202">
        <f>IF(N299="základní",J299,0)</f>
        <v>0</v>
      </c>
      <c r="BF299" s="202">
        <f>IF(N299="snížená",J299,0)</f>
        <v>0</v>
      </c>
      <c r="BG299" s="202">
        <f>IF(N299="zákl. přenesená",J299,0)</f>
        <v>0</v>
      </c>
      <c r="BH299" s="202">
        <f>IF(N299="sníž. přenesená",J299,0)</f>
        <v>0</v>
      </c>
      <c r="BI299" s="202">
        <f>IF(N299="nulová",J299,0)</f>
        <v>0</v>
      </c>
      <c r="BJ299" s="23" t="s">
        <v>24</v>
      </c>
      <c r="BK299" s="202">
        <f>ROUND(I299*H299,2)</f>
        <v>0</v>
      </c>
      <c r="BL299" s="23" t="s">
        <v>175</v>
      </c>
      <c r="BM299" s="23" t="s">
        <v>1041</v>
      </c>
    </row>
    <row r="300" spans="2:51" s="11" customFormat="1" ht="13.5">
      <c r="B300" s="206"/>
      <c r="C300" s="207"/>
      <c r="D300" s="203" t="s">
        <v>179</v>
      </c>
      <c r="E300" s="208" t="s">
        <v>22</v>
      </c>
      <c r="F300" s="209" t="s">
        <v>1042</v>
      </c>
      <c r="G300" s="207"/>
      <c r="H300" s="210">
        <v>508.7</v>
      </c>
      <c r="I300" s="211"/>
      <c r="J300" s="207"/>
      <c r="K300" s="207"/>
      <c r="L300" s="212"/>
      <c r="M300" s="213"/>
      <c r="N300" s="214"/>
      <c r="O300" s="214"/>
      <c r="P300" s="214"/>
      <c r="Q300" s="214"/>
      <c r="R300" s="214"/>
      <c r="S300" s="214"/>
      <c r="T300" s="215"/>
      <c r="AT300" s="216" t="s">
        <v>179</v>
      </c>
      <c r="AU300" s="216" t="s">
        <v>86</v>
      </c>
      <c r="AV300" s="11" t="s">
        <v>86</v>
      </c>
      <c r="AW300" s="11" t="s">
        <v>41</v>
      </c>
      <c r="AX300" s="11" t="s">
        <v>77</v>
      </c>
      <c r="AY300" s="216" t="s">
        <v>168</v>
      </c>
    </row>
    <row r="301" spans="2:51" s="12" customFormat="1" ht="13.5">
      <c r="B301" s="217"/>
      <c r="C301" s="218"/>
      <c r="D301" s="203" t="s">
        <v>179</v>
      </c>
      <c r="E301" s="219" t="s">
        <v>22</v>
      </c>
      <c r="F301" s="220" t="s">
        <v>181</v>
      </c>
      <c r="G301" s="218"/>
      <c r="H301" s="219" t="s">
        <v>22</v>
      </c>
      <c r="I301" s="221"/>
      <c r="J301" s="218"/>
      <c r="K301" s="218"/>
      <c r="L301" s="222"/>
      <c r="M301" s="223"/>
      <c r="N301" s="224"/>
      <c r="O301" s="224"/>
      <c r="P301" s="224"/>
      <c r="Q301" s="224"/>
      <c r="R301" s="224"/>
      <c r="S301" s="224"/>
      <c r="T301" s="225"/>
      <c r="AT301" s="226" t="s">
        <v>179</v>
      </c>
      <c r="AU301" s="226" t="s">
        <v>86</v>
      </c>
      <c r="AV301" s="12" t="s">
        <v>24</v>
      </c>
      <c r="AW301" s="12" t="s">
        <v>41</v>
      </c>
      <c r="AX301" s="12" t="s">
        <v>77</v>
      </c>
      <c r="AY301" s="226" t="s">
        <v>168</v>
      </c>
    </row>
    <row r="302" spans="2:51" s="13" customFormat="1" ht="13.5">
      <c r="B302" s="227"/>
      <c r="C302" s="228"/>
      <c r="D302" s="203" t="s">
        <v>179</v>
      </c>
      <c r="E302" s="229" t="s">
        <v>22</v>
      </c>
      <c r="F302" s="230" t="s">
        <v>182</v>
      </c>
      <c r="G302" s="228"/>
      <c r="H302" s="231">
        <v>508.7</v>
      </c>
      <c r="I302" s="232"/>
      <c r="J302" s="228"/>
      <c r="K302" s="228"/>
      <c r="L302" s="233"/>
      <c r="M302" s="234"/>
      <c r="N302" s="235"/>
      <c r="O302" s="235"/>
      <c r="P302" s="235"/>
      <c r="Q302" s="235"/>
      <c r="R302" s="235"/>
      <c r="S302" s="235"/>
      <c r="T302" s="236"/>
      <c r="AT302" s="237" t="s">
        <v>179</v>
      </c>
      <c r="AU302" s="237" t="s">
        <v>86</v>
      </c>
      <c r="AV302" s="13" t="s">
        <v>175</v>
      </c>
      <c r="AW302" s="13" t="s">
        <v>41</v>
      </c>
      <c r="AX302" s="13" t="s">
        <v>24</v>
      </c>
      <c r="AY302" s="237" t="s">
        <v>168</v>
      </c>
    </row>
    <row r="303" spans="2:65" s="1" customFormat="1" ht="16.5" customHeight="1">
      <c r="B303" s="40"/>
      <c r="C303" s="238" t="s">
        <v>447</v>
      </c>
      <c r="D303" s="238" t="s">
        <v>270</v>
      </c>
      <c r="E303" s="239" t="s">
        <v>1043</v>
      </c>
      <c r="F303" s="240" t="s">
        <v>1044</v>
      </c>
      <c r="G303" s="241" t="s">
        <v>396</v>
      </c>
      <c r="H303" s="242">
        <v>1027.574</v>
      </c>
      <c r="I303" s="243"/>
      <c r="J303" s="244">
        <f>ROUND(I303*H303,2)</f>
        <v>0</v>
      </c>
      <c r="K303" s="240" t="s">
        <v>174</v>
      </c>
      <c r="L303" s="245"/>
      <c r="M303" s="246" t="s">
        <v>22</v>
      </c>
      <c r="N303" s="247" t="s">
        <v>48</v>
      </c>
      <c r="O303" s="41"/>
      <c r="P303" s="200">
        <f>O303*H303</f>
        <v>0</v>
      </c>
      <c r="Q303" s="200">
        <v>0.011</v>
      </c>
      <c r="R303" s="200">
        <f>Q303*H303</f>
        <v>11.303314</v>
      </c>
      <c r="S303" s="200">
        <v>0</v>
      </c>
      <c r="T303" s="201">
        <f>S303*H303</f>
        <v>0</v>
      </c>
      <c r="AR303" s="23" t="s">
        <v>214</v>
      </c>
      <c r="AT303" s="23" t="s">
        <v>270</v>
      </c>
      <c r="AU303" s="23" t="s">
        <v>86</v>
      </c>
      <c r="AY303" s="23" t="s">
        <v>168</v>
      </c>
      <c r="BE303" s="202">
        <f>IF(N303="základní",J303,0)</f>
        <v>0</v>
      </c>
      <c r="BF303" s="202">
        <f>IF(N303="snížená",J303,0)</f>
        <v>0</v>
      </c>
      <c r="BG303" s="202">
        <f>IF(N303="zákl. přenesená",J303,0)</f>
        <v>0</v>
      </c>
      <c r="BH303" s="202">
        <f>IF(N303="sníž. přenesená",J303,0)</f>
        <v>0</v>
      </c>
      <c r="BI303" s="202">
        <f>IF(N303="nulová",J303,0)</f>
        <v>0</v>
      </c>
      <c r="BJ303" s="23" t="s">
        <v>24</v>
      </c>
      <c r="BK303" s="202">
        <f>ROUND(I303*H303,2)</f>
        <v>0</v>
      </c>
      <c r="BL303" s="23" t="s">
        <v>175</v>
      </c>
      <c r="BM303" s="23" t="s">
        <v>1045</v>
      </c>
    </row>
    <row r="304" spans="2:47" s="1" customFormat="1" ht="27">
      <c r="B304" s="40"/>
      <c r="C304" s="62"/>
      <c r="D304" s="203" t="s">
        <v>789</v>
      </c>
      <c r="E304" s="62"/>
      <c r="F304" s="204" t="s">
        <v>1046</v>
      </c>
      <c r="G304" s="62"/>
      <c r="H304" s="62"/>
      <c r="I304" s="162"/>
      <c r="J304" s="62"/>
      <c r="K304" s="62"/>
      <c r="L304" s="60"/>
      <c r="M304" s="205"/>
      <c r="N304" s="41"/>
      <c r="O304" s="41"/>
      <c r="P304" s="41"/>
      <c r="Q304" s="41"/>
      <c r="R304" s="41"/>
      <c r="S304" s="41"/>
      <c r="T304" s="77"/>
      <c r="AT304" s="23" t="s">
        <v>789</v>
      </c>
      <c r="AU304" s="23" t="s">
        <v>86</v>
      </c>
    </row>
    <row r="305" spans="2:51" s="11" customFormat="1" ht="13.5">
      <c r="B305" s="206"/>
      <c r="C305" s="207"/>
      <c r="D305" s="203" t="s">
        <v>179</v>
      </c>
      <c r="E305" s="208" t="s">
        <v>22</v>
      </c>
      <c r="F305" s="209" t="s">
        <v>1047</v>
      </c>
      <c r="G305" s="207"/>
      <c r="H305" s="210">
        <v>1027.574</v>
      </c>
      <c r="I305" s="211"/>
      <c r="J305" s="207"/>
      <c r="K305" s="207"/>
      <c r="L305" s="212"/>
      <c r="M305" s="213"/>
      <c r="N305" s="214"/>
      <c r="O305" s="214"/>
      <c r="P305" s="214"/>
      <c r="Q305" s="214"/>
      <c r="R305" s="214"/>
      <c r="S305" s="214"/>
      <c r="T305" s="215"/>
      <c r="AT305" s="216" t="s">
        <v>179</v>
      </c>
      <c r="AU305" s="216" t="s">
        <v>86</v>
      </c>
      <c r="AV305" s="11" t="s">
        <v>86</v>
      </c>
      <c r="AW305" s="11" t="s">
        <v>41</v>
      </c>
      <c r="AX305" s="11" t="s">
        <v>77</v>
      </c>
      <c r="AY305" s="216" t="s">
        <v>168</v>
      </c>
    </row>
    <row r="306" spans="2:51" s="13" customFormat="1" ht="13.5">
      <c r="B306" s="227"/>
      <c r="C306" s="228"/>
      <c r="D306" s="203" t="s">
        <v>179</v>
      </c>
      <c r="E306" s="229" t="s">
        <v>22</v>
      </c>
      <c r="F306" s="230" t="s">
        <v>182</v>
      </c>
      <c r="G306" s="228"/>
      <c r="H306" s="231">
        <v>1027.574</v>
      </c>
      <c r="I306" s="232"/>
      <c r="J306" s="228"/>
      <c r="K306" s="228"/>
      <c r="L306" s="233"/>
      <c r="M306" s="234"/>
      <c r="N306" s="235"/>
      <c r="O306" s="235"/>
      <c r="P306" s="235"/>
      <c r="Q306" s="235"/>
      <c r="R306" s="235"/>
      <c r="S306" s="235"/>
      <c r="T306" s="236"/>
      <c r="AT306" s="237" t="s">
        <v>179</v>
      </c>
      <c r="AU306" s="237" t="s">
        <v>86</v>
      </c>
      <c r="AV306" s="13" t="s">
        <v>175</v>
      </c>
      <c r="AW306" s="13" t="s">
        <v>41</v>
      </c>
      <c r="AX306" s="13" t="s">
        <v>24</v>
      </c>
      <c r="AY306" s="237" t="s">
        <v>168</v>
      </c>
    </row>
    <row r="307" spans="2:65" s="1" customFormat="1" ht="25.5" customHeight="1">
      <c r="B307" s="40"/>
      <c r="C307" s="191" t="s">
        <v>450</v>
      </c>
      <c r="D307" s="191" t="s">
        <v>170</v>
      </c>
      <c r="E307" s="192" t="s">
        <v>521</v>
      </c>
      <c r="F307" s="193" t="s">
        <v>522</v>
      </c>
      <c r="G307" s="194" t="s">
        <v>198</v>
      </c>
      <c r="H307" s="195">
        <v>40.44</v>
      </c>
      <c r="I307" s="196"/>
      <c r="J307" s="197">
        <f>ROUND(I307*H307,2)</f>
        <v>0</v>
      </c>
      <c r="K307" s="193" t="s">
        <v>174</v>
      </c>
      <c r="L307" s="60"/>
      <c r="M307" s="198" t="s">
        <v>22</v>
      </c>
      <c r="N307" s="199" t="s">
        <v>48</v>
      </c>
      <c r="O307" s="41"/>
      <c r="P307" s="200">
        <f>O307*H307</f>
        <v>0</v>
      </c>
      <c r="Q307" s="200">
        <v>2.25634</v>
      </c>
      <c r="R307" s="200">
        <f>Q307*H307</f>
        <v>91.24638959999999</v>
      </c>
      <c r="S307" s="200">
        <v>0</v>
      </c>
      <c r="T307" s="201">
        <f>S307*H307</f>
        <v>0</v>
      </c>
      <c r="AR307" s="23" t="s">
        <v>175</v>
      </c>
      <c r="AT307" s="23" t="s">
        <v>170</v>
      </c>
      <c r="AU307" s="23" t="s">
        <v>86</v>
      </c>
      <c r="AY307" s="23" t="s">
        <v>168</v>
      </c>
      <c r="BE307" s="202">
        <f>IF(N307="základní",J307,0)</f>
        <v>0</v>
      </c>
      <c r="BF307" s="202">
        <f>IF(N307="snížená",J307,0)</f>
        <v>0</v>
      </c>
      <c r="BG307" s="202">
        <f>IF(N307="zákl. přenesená",J307,0)</f>
        <v>0</v>
      </c>
      <c r="BH307" s="202">
        <f>IF(N307="sníž. přenesená",J307,0)</f>
        <v>0</v>
      </c>
      <c r="BI307" s="202">
        <f>IF(N307="nulová",J307,0)</f>
        <v>0</v>
      </c>
      <c r="BJ307" s="23" t="s">
        <v>24</v>
      </c>
      <c r="BK307" s="202">
        <f>ROUND(I307*H307,2)</f>
        <v>0</v>
      </c>
      <c r="BL307" s="23" t="s">
        <v>175</v>
      </c>
      <c r="BM307" s="23" t="s">
        <v>1048</v>
      </c>
    </row>
    <row r="308" spans="2:51" s="11" customFormat="1" ht="13.5">
      <c r="B308" s="206"/>
      <c r="C308" s="207"/>
      <c r="D308" s="203" t="s">
        <v>179</v>
      </c>
      <c r="E308" s="208" t="s">
        <v>22</v>
      </c>
      <c r="F308" s="209" t="s">
        <v>1049</v>
      </c>
      <c r="G308" s="207"/>
      <c r="H308" s="210">
        <v>38.31</v>
      </c>
      <c r="I308" s="211"/>
      <c r="J308" s="207"/>
      <c r="K308" s="207"/>
      <c r="L308" s="212"/>
      <c r="M308" s="213"/>
      <c r="N308" s="214"/>
      <c r="O308" s="214"/>
      <c r="P308" s="214"/>
      <c r="Q308" s="214"/>
      <c r="R308" s="214"/>
      <c r="S308" s="214"/>
      <c r="T308" s="215"/>
      <c r="AT308" s="216" t="s">
        <v>179</v>
      </c>
      <c r="AU308" s="216" t="s">
        <v>86</v>
      </c>
      <c r="AV308" s="11" t="s">
        <v>86</v>
      </c>
      <c r="AW308" s="11" t="s">
        <v>41</v>
      </c>
      <c r="AX308" s="11" t="s">
        <v>77</v>
      </c>
      <c r="AY308" s="216" t="s">
        <v>168</v>
      </c>
    </row>
    <row r="309" spans="2:51" s="11" customFormat="1" ht="13.5">
      <c r="B309" s="206"/>
      <c r="C309" s="207"/>
      <c r="D309" s="203" t="s">
        <v>179</v>
      </c>
      <c r="E309" s="208" t="s">
        <v>22</v>
      </c>
      <c r="F309" s="209" t="s">
        <v>1050</v>
      </c>
      <c r="G309" s="207"/>
      <c r="H309" s="210">
        <v>2.13</v>
      </c>
      <c r="I309" s="211"/>
      <c r="J309" s="207"/>
      <c r="K309" s="207"/>
      <c r="L309" s="212"/>
      <c r="M309" s="213"/>
      <c r="N309" s="214"/>
      <c r="O309" s="214"/>
      <c r="P309" s="214"/>
      <c r="Q309" s="214"/>
      <c r="R309" s="214"/>
      <c r="S309" s="214"/>
      <c r="T309" s="215"/>
      <c r="AT309" s="216" t="s">
        <v>179</v>
      </c>
      <c r="AU309" s="216" t="s">
        <v>86</v>
      </c>
      <c r="AV309" s="11" t="s">
        <v>86</v>
      </c>
      <c r="AW309" s="11" t="s">
        <v>41</v>
      </c>
      <c r="AX309" s="11" t="s">
        <v>77</v>
      </c>
      <c r="AY309" s="216" t="s">
        <v>168</v>
      </c>
    </row>
    <row r="310" spans="2:51" s="13" customFormat="1" ht="13.5">
      <c r="B310" s="227"/>
      <c r="C310" s="228"/>
      <c r="D310" s="203" t="s">
        <v>179</v>
      </c>
      <c r="E310" s="229" t="s">
        <v>22</v>
      </c>
      <c r="F310" s="230" t="s">
        <v>182</v>
      </c>
      <c r="G310" s="228"/>
      <c r="H310" s="231">
        <v>40.44</v>
      </c>
      <c r="I310" s="232"/>
      <c r="J310" s="228"/>
      <c r="K310" s="228"/>
      <c r="L310" s="233"/>
      <c r="M310" s="234"/>
      <c r="N310" s="235"/>
      <c r="O310" s="235"/>
      <c r="P310" s="235"/>
      <c r="Q310" s="235"/>
      <c r="R310" s="235"/>
      <c r="S310" s="235"/>
      <c r="T310" s="236"/>
      <c r="AT310" s="237" t="s">
        <v>179</v>
      </c>
      <c r="AU310" s="237" t="s">
        <v>86</v>
      </c>
      <c r="AV310" s="13" t="s">
        <v>175</v>
      </c>
      <c r="AW310" s="13" t="s">
        <v>41</v>
      </c>
      <c r="AX310" s="13" t="s">
        <v>24</v>
      </c>
      <c r="AY310" s="237" t="s">
        <v>168</v>
      </c>
    </row>
    <row r="311" spans="2:65" s="1" customFormat="1" ht="16.5" customHeight="1">
      <c r="B311" s="40"/>
      <c r="C311" s="191" t="s">
        <v>454</v>
      </c>
      <c r="D311" s="191" t="s">
        <v>170</v>
      </c>
      <c r="E311" s="192" t="s">
        <v>1051</v>
      </c>
      <c r="F311" s="193" t="s">
        <v>1052</v>
      </c>
      <c r="G311" s="194" t="s">
        <v>294</v>
      </c>
      <c r="H311" s="195">
        <v>128</v>
      </c>
      <c r="I311" s="196"/>
      <c r="J311" s="197">
        <f>ROUND(I311*H311,2)</f>
        <v>0</v>
      </c>
      <c r="K311" s="193" t="s">
        <v>174</v>
      </c>
      <c r="L311" s="60"/>
      <c r="M311" s="198" t="s">
        <v>22</v>
      </c>
      <c r="N311" s="199" t="s">
        <v>48</v>
      </c>
      <c r="O311" s="41"/>
      <c r="P311" s="200">
        <f>O311*H311</f>
        <v>0</v>
      </c>
      <c r="Q311" s="200">
        <v>0</v>
      </c>
      <c r="R311" s="200">
        <f>Q311*H311</f>
        <v>0</v>
      </c>
      <c r="S311" s="200">
        <v>0.35</v>
      </c>
      <c r="T311" s="201">
        <f>S311*H311</f>
        <v>44.8</v>
      </c>
      <c r="AR311" s="23" t="s">
        <v>175</v>
      </c>
      <c r="AT311" s="23" t="s">
        <v>170</v>
      </c>
      <c r="AU311" s="23" t="s">
        <v>86</v>
      </c>
      <c r="AY311" s="23" t="s">
        <v>168</v>
      </c>
      <c r="BE311" s="202">
        <f>IF(N311="základní",J311,0)</f>
        <v>0</v>
      </c>
      <c r="BF311" s="202">
        <f>IF(N311="snížená",J311,0)</f>
        <v>0</v>
      </c>
      <c r="BG311" s="202">
        <f>IF(N311="zákl. přenesená",J311,0)</f>
        <v>0</v>
      </c>
      <c r="BH311" s="202">
        <f>IF(N311="sníž. přenesená",J311,0)</f>
        <v>0</v>
      </c>
      <c r="BI311" s="202">
        <f>IF(N311="nulová",J311,0)</f>
        <v>0</v>
      </c>
      <c r="BJ311" s="23" t="s">
        <v>24</v>
      </c>
      <c r="BK311" s="202">
        <f>ROUND(I311*H311,2)</f>
        <v>0</v>
      </c>
      <c r="BL311" s="23" t="s">
        <v>175</v>
      </c>
      <c r="BM311" s="23" t="s">
        <v>1053</v>
      </c>
    </row>
    <row r="312" spans="2:51" s="11" customFormat="1" ht="13.5">
      <c r="B312" s="206"/>
      <c r="C312" s="207"/>
      <c r="D312" s="203" t="s">
        <v>179</v>
      </c>
      <c r="E312" s="208" t="s">
        <v>22</v>
      </c>
      <c r="F312" s="209" t="s">
        <v>1054</v>
      </c>
      <c r="G312" s="207"/>
      <c r="H312" s="210">
        <v>128</v>
      </c>
      <c r="I312" s="211"/>
      <c r="J312" s="207"/>
      <c r="K312" s="207"/>
      <c r="L312" s="212"/>
      <c r="M312" s="213"/>
      <c r="N312" s="214"/>
      <c r="O312" s="214"/>
      <c r="P312" s="214"/>
      <c r="Q312" s="214"/>
      <c r="R312" s="214"/>
      <c r="S312" s="214"/>
      <c r="T312" s="215"/>
      <c r="AT312" s="216" t="s">
        <v>179</v>
      </c>
      <c r="AU312" s="216" t="s">
        <v>86</v>
      </c>
      <c r="AV312" s="11" t="s">
        <v>86</v>
      </c>
      <c r="AW312" s="11" t="s">
        <v>41</v>
      </c>
      <c r="AX312" s="11" t="s">
        <v>77</v>
      </c>
      <c r="AY312" s="216" t="s">
        <v>168</v>
      </c>
    </row>
    <row r="313" spans="2:51" s="12" customFormat="1" ht="13.5">
      <c r="B313" s="217"/>
      <c r="C313" s="218"/>
      <c r="D313" s="203" t="s">
        <v>179</v>
      </c>
      <c r="E313" s="219" t="s">
        <v>22</v>
      </c>
      <c r="F313" s="220" t="s">
        <v>181</v>
      </c>
      <c r="G313" s="218"/>
      <c r="H313" s="219" t="s">
        <v>22</v>
      </c>
      <c r="I313" s="221"/>
      <c r="J313" s="218"/>
      <c r="K313" s="218"/>
      <c r="L313" s="222"/>
      <c r="M313" s="223"/>
      <c r="N313" s="224"/>
      <c r="O313" s="224"/>
      <c r="P313" s="224"/>
      <c r="Q313" s="224"/>
      <c r="R313" s="224"/>
      <c r="S313" s="224"/>
      <c r="T313" s="225"/>
      <c r="AT313" s="226" t="s">
        <v>179</v>
      </c>
      <c r="AU313" s="226" t="s">
        <v>86</v>
      </c>
      <c r="AV313" s="12" t="s">
        <v>24</v>
      </c>
      <c r="AW313" s="12" t="s">
        <v>41</v>
      </c>
      <c r="AX313" s="12" t="s">
        <v>77</v>
      </c>
      <c r="AY313" s="226" t="s">
        <v>168</v>
      </c>
    </row>
    <row r="314" spans="2:51" s="13" customFormat="1" ht="13.5">
      <c r="B314" s="227"/>
      <c r="C314" s="228"/>
      <c r="D314" s="203" t="s">
        <v>179</v>
      </c>
      <c r="E314" s="229" t="s">
        <v>22</v>
      </c>
      <c r="F314" s="230" t="s">
        <v>182</v>
      </c>
      <c r="G314" s="228"/>
      <c r="H314" s="231">
        <v>128</v>
      </c>
      <c r="I314" s="232"/>
      <c r="J314" s="228"/>
      <c r="K314" s="228"/>
      <c r="L314" s="233"/>
      <c r="M314" s="234"/>
      <c r="N314" s="235"/>
      <c r="O314" s="235"/>
      <c r="P314" s="235"/>
      <c r="Q314" s="235"/>
      <c r="R314" s="235"/>
      <c r="S314" s="235"/>
      <c r="T314" s="236"/>
      <c r="AT314" s="237" t="s">
        <v>179</v>
      </c>
      <c r="AU314" s="237" t="s">
        <v>86</v>
      </c>
      <c r="AV314" s="13" t="s">
        <v>175</v>
      </c>
      <c r="AW314" s="13" t="s">
        <v>41</v>
      </c>
      <c r="AX314" s="13" t="s">
        <v>24</v>
      </c>
      <c r="AY314" s="237" t="s">
        <v>168</v>
      </c>
    </row>
    <row r="315" spans="2:65" s="1" customFormat="1" ht="16.5" customHeight="1">
      <c r="B315" s="40"/>
      <c r="C315" s="191" t="s">
        <v>458</v>
      </c>
      <c r="D315" s="191" t="s">
        <v>170</v>
      </c>
      <c r="E315" s="192" t="s">
        <v>1055</v>
      </c>
      <c r="F315" s="193" t="s">
        <v>1056</v>
      </c>
      <c r="G315" s="194" t="s">
        <v>294</v>
      </c>
      <c r="H315" s="195">
        <v>100</v>
      </c>
      <c r="I315" s="196"/>
      <c r="J315" s="197">
        <f>ROUND(I315*H315,2)</f>
        <v>0</v>
      </c>
      <c r="K315" s="193" t="s">
        <v>174</v>
      </c>
      <c r="L315" s="60"/>
      <c r="M315" s="198" t="s">
        <v>22</v>
      </c>
      <c r="N315" s="199" t="s">
        <v>48</v>
      </c>
      <c r="O315" s="41"/>
      <c r="P315" s="200">
        <f>O315*H315</f>
        <v>0</v>
      </c>
      <c r="Q315" s="200">
        <v>0</v>
      </c>
      <c r="R315" s="200">
        <f>Q315*H315</f>
        <v>0</v>
      </c>
      <c r="S315" s="200">
        <v>0</v>
      </c>
      <c r="T315" s="201">
        <f>S315*H315</f>
        <v>0</v>
      </c>
      <c r="AR315" s="23" t="s">
        <v>175</v>
      </c>
      <c r="AT315" s="23" t="s">
        <v>170</v>
      </c>
      <c r="AU315" s="23" t="s">
        <v>86</v>
      </c>
      <c r="AY315" s="23" t="s">
        <v>168</v>
      </c>
      <c r="BE315" s="202">
        <f>IF(N315="základní",J315,0)</f>
        <v>0</v>
      </c>
      <c r="BF315" s="202">
        <f>IF(N315="snížená",J315,0)</f>
        <v>0</v>
      </c>
      <c r="BG315" s="202">
        <f>IF(N315="zákl. přenesená",J315,0)</f>
        <v>0</v>
      </c>
      <c r="BH315" s="202">
        <f>IF(N315="sníž. přenesená",J315,0)</f>
        <v>0</v>
      </c>
      <c r="BI315" s="202">
        <f>IF(N315="nulová",J315,0)</f>
        <v>0</v>
      </c>
      <c r="BJ315" s="23" t="s">
        <v>24</v>
      </c>
      <c r="BK315" s="202">
        <f>ROUND(I315*H315,2)</f>
        <v>0</v>
      </c>
      <c r="BL315" s="23" t="s">
        <v>175</v>
      </c>
      <c r="BM315" s="23" t="s">
        <v>1057</v>
      </c>
    </row>
    <row r="316" spans="2:51" s="11" customFormat="1" ht="13.5">
      <c r="B316" s="206"/>
      <c r="C316" s="207"/>
      <c r="D316" s="203" t="s">
        <v>179</v>
      </c>
      <c r="E316" s="208" t="s">
        <v>22</v>
      </c>
      <c r="F316" s="209" t="s">
        <v>30</v>
      </c>
      <c r="G316" s="207"/>
      <c r="H316" s="210">
        <v>100</v>
      </c>
      <c r="I316" s="211"/>
      <c r="J316" s="207"/>
      <c r="K316" s="207"/>
      <c r="L316" s="212"/>
      <c r="M316" s="213"/>
      <c r="N316" s="214"/>
      <c r="O316" s="214"/>
      <c r="P316" s="214"/>
      <c r="Q316" s="214"/>
      <c r="R316" s="214"/>
      <c r="S316" s="214"/>
      <c r="T316" s="215"/>
      <c r="AT316" s="216" t="s">
        <v>179</v>
      </c>
      <c r="AU316" s="216" t="s">
        <v>86</v>
      </c>
      <c r="AV316" s="11" t="s">
        <v>86</v>
      </c>
      <c r="AW316" s="11" t="s">
        <v>41</v>
      </c>
      <c r="AX316" s="11" t="s">
        <v>77</v>
      </c>
      <c r="AY316" s="216" t="s">
        <v>168</v>
      </c>
    </row>
    <row r="317" spans="2:51" s="12" customFormat="1" ht="13.5">
      <c r="B317" s="217"/>
      <c r="C317" s="218"/>
      <c r="D317" s="203" t="s">
        <v>179</v>
      </c>
      <c r="E317" s="219" t="s">
        <v>22</v>
      </c>
      <c r="F317" s="220" t="s">
        <v>181</v>
      </c>
      <c r="G317" s="218"/>
      <c r="H317" s="219" t="s">
        <v>22</v>
      </c>
      <c r="I317" s="221"/>
      <c r="J317" s="218"/>
      <c r="K317" s="218"/>
      <c r="L317" s="222"/>
      <c r="M317" s="223"/>
      <c r="N317" s="224"/>
      <c r="O317" s="224"/>
      <c r="P317" s="224"/>
      <c r="Q317" s="224"/>
      <c r="R317" s="224"/>
      <c r="S317" s="224"/>
      <c r="T317" s="225"/>
      <c r="AT317" s="226" t="s">
        <v>179</v>
      </c>
      <c r="AU317" s="226" t="s">
        <v>86</v>
      </c>
      <c r="AV317" s="12" t="s">
        <v>24</v>
      </c>
      <c r="AW317" s="12" t="s">
        <v>41</v>
      </c>
      <c r="AX317" s="12" t="s">
        <v>77</v>
      </c>
      <c r="AY317" s="226" t="s">
        <v>168</v>
      </c>
    </row>
    <row r="318" spans="2:51" s="13" customFormat="1" ht="13.5">
      <c r="B318" s="227"/>
      <c r="C318" s="228"/>
      <c r="D318" s="203" t="s">
        <v>179</v>
      </c>
      <c r="E318" s="229" t="s">
        <v>22</v>
      </c>
      <c r="F318" s="230" t="s">
        <v>182</v>
      </c>
      <c r="G318" s="228"/>
      <c r="H318" s="231">
        <v>100</v>
      </c>
      <c r="I318" s="232"/>
      <c r="J318" s="228"/>
      <c r="K318" s="228"/>
      <c r="L318" s="233"/>
      <c r="M318" s="234"/>
      <c r="N318" s="235"/>
      <c r="O318" s="235"/>
      <c r="P318" s="235"/>
      <c r="Q318" s="235"/>
      <c r="R318" s="235"/>
      <c r="S318" s="235"/>
      <c r="T318" s="236"/>
      <c r="AT318" s="237" t="s">
        <v>179</v>
      </c>
      <c r="AU318" s="237" t="s">
        <v>86</v>
      </c>
      <c r="AV318" s="13" t="s">
        <v>175</v>
      </c>
      <c r="AW318" s="13" t="s">
        <v>41</v>
      </c>
      <c r="AX318" s="13" t="s">
        <v>24</v>
      </c>
      <c r="AY318" s="237" t="s">
        <v>168</v>
      </c>
    </row>
    <row r="319" spans="2:63" s="10" customFormat="1" ht="29.85" customHeight="1">
      <c r="B319" s="175"/>
      <c r="C319" s="176"/>
      <c r="D319" s="177" t="s">
        <v>76</v>
      </c>
      <c r="E319" s="189" t="s">
        <v>534</v>
      </c>
      <c r="F319" s="189" t="s">
        <v>535</v>
      </c>
      <c r="G319" s="176"/>
      <c r="H319" s="176"/>
      <c r="I319" s="179"/>
      <c r="J319" s="190">
        <f>BK319</f>
        <v>0</v>
      </c>
      <c r="K319" s="176"/>
      <c r="L319" s="181"/>
      <c r="M319" s="182"/>
      <c r="N319" s="183"/>
      <c r="O319" s="183"/>
      <c r="P319" s="184">
        <f>SUM(P320:P350)</f>
        <v>0</v>
      </c>
      <c r="Q319" s="183"/>
      <c r="R319" s="184">
        <f>SUM(R320:R350)</f>
        <v>0</v>
      </c>
      <c r="S319" s="183"/>
      <c r="T319" s="185">
        <f>SUM(T320:T350)</f>
        <v>0</v>
      </c>
      <c r="AR319" s="186" t="s">
        <v>24</v>
      </c>
      <c r="AT319" s="187" t="s">
        <v>76</v>
      </c>
      <c r="AU319" s="187" t="s">
        <v>24</v>
      </c>
      <c r="AY319" s="186" t="s">
        <v>168</v>
      </c>
      <c r="BK319" s="188">
        <f>SUM(BK320:BK350)</f>
        <v>0</v>
      </c>
    </row>
    <row r="320" spans="2:65" s="1" customFormat="1" ht="16.5" customHeight="1">
      <c r="B320" s="40"/>
      <c r="C320" s="191" t="s">
        <v>462</v>
      </c>
      <c r="D320" s="191" t="s">
        <v>170</v>
      </c>
      <c r="E320" s="192" t="s">
        <v>537</v>
      </c>
      <c r="F320" s="193" t="s">
        <v>538</v>
      </c>
      <c r="G320" s="194" t="s">
        <v>261</v>
      </c>
      <c r="H320" s="195">
        <v>212.363</v>
      </c>
      <c r="I320" s="196"/>
      <c r="J320" s="197">
        <f>ROUND(I320*H320,2)</f>
        <v>0</v>
      </c>
      <c r="K320" s="193" t="s">
        <v>174</v>
      </c>
      <c r="L320" s="60"/>
      <c r="M320" s="198" t="s">
        <v>22</v>
      </c>
      <c r="N320" s="199" t="s">
        <v>48</v>
      </c>
      <c r="O320" s="41"/>
      <c r="P320" s="200">
        <f>O320*H320</f>
        <v>0</v>
      </c>
      <c r="Q320" s="200">
        <v>0</v>
      </c>
      <c r="R320" s="200">
        <f>Q320*H320</f>
        <v>0</v>
      </c>
      <c r="S320" s="200">
        <v>0</v>
      </c>
      <c r="T320" s="201">
        <f>S320*H320</f>
        <v>0</v>
      </c>
      <c r="AR320" s="23" t="s">
        <v>175</v>
      </c>
      <c r="AT320" s="23" t="s">
        <v>170</v>
      </c>
      <c r="AU320" s="23" t="s">
        <v>86</v>
      </c>
      <c r="AY320" s="23" t="s">
        <v>168</v>
      </c>
      <c r="BE320" s="202">
        <f>IF(N320="základní",J320,0)</f>
        <v>0</v>
      </c>
      <c r="BF320" s="202">
        <f>IF(N320="snížená",J320,0)</f>
        <v>0</v>
      </c>
      <c r="BG320" s="202">
        <f>IF(N320="zákl. přenesená",J320,0)</f>
        <v>0</v>
      </c>
      <c r="BH320" s="202">
        <f>IF(N320="sníž. přenesená",J320,0)</f>
        <v>0</v>
      </c>
      <c r="BI320" s="202">
        <f>IF(N320="nulová",J320,0)</f>
        <v>0</v>
      </c>
      <c r="BJ320" s="23" t="s">
        <v>24</v>
      </c>
      <c r="BK320" s="202">
        <f>ROUND(I320*H320,2)</f>
        <v>0</v>
      </c>
      <c r="BL320" s="23" t="s">
        <v>175</v>
      </c>
      <c r="BM320" s="23" t="s">
        <v>1058</v>
      </c>
    </row>
    <row r="321" spans="2:51" s="11" customFormat="1" ht="13.5">
      <c r="B321" s="206"/>
      <c r="C321" s="207"/>
      <c r="D321" s="203" t="s">
        <v>179</v>
      </c>
      <c r="E321" s="208" t="s">
        <v>22</v>
      </c>
      <c r="F321" s="209" t="s">
        <v>1059</v>
      </c>
      <c r="G321" s="207"/>
      <c r="H321" s="210">
        <v>212.363</v>
      </c>
      <c r="I321" s="211"/>
      <c r="J321" s="207"/>
      <c r="K321" s="207"/>
      <c r="L321" s="212"/>
      <c r="M321" s="213"/>
      <c r="N321" s="214"/>
      <c r="O321" s="214"/>
      <c r="P321" s="214"/>
      <c r="Q321" s="214"/>
      <c r="R321" s="214"/>
      <c r="S321" s="214"/>
      <c r="T321" s="215"/>
      <c r="AT321" s="216" t="s">
        <v>179</v>
      </c>
      <c r="AU321" s="216" t="s">
        <v>86</v>
      </c>
      <c r="AV321" s="11" t="s">
        <v>86</v>
      </c>
      <c r="AW321" s="11" t="s">
        <v>41</v>
      </c>
      <c r="AX321" s="11" t="s">
        <v>77</v>
      </c>
      <c r="AY321" s="216" t="s">
        <v>168</v>
      </c>
    </row>
    <row r="322" spans="2:51" s="13" customFormat="1" ht="13.5">
      <c r="B322" s="227"/>
      <c r="C322" s="228"/>
      <c r="D322" s="203" t="s">
        <v>179</v>
      </c>
      <c r="E322" s="229" t="s">
        <v>22</v>
      </c>
      <c r="F322" s="230" t="s">
        <v>182</v>
      </c>
      <c r="G322" s="228"/>
      <c r="H322" s="231">
        <v>212.363</v>
      </c>
      <c r="I322" s="232"/>
      <c r="J322" s="228"/>
      <c r="K322" s="228"/>
      <c r="L322" s="233"/>
      <c r="M322" s="234"/>
      <c r="N322" s="235"/>
      <c r="O322" s="235"/>
      <c r="P322" s="235"/>
      <c r="Q322" s="235"/>
      <c r="R322" s="235"/>
      <c r="S322" s="235"/>
      <c r="T322" s="236"/>
      <c r="AT322" s="237" t="s">
        <v>179</v>
      </c>
      <c r="AU322" s="237" t="s">
        <v>86</v>
      </c>
      <c r="AV322" s="13" t="s">
        <v>175</v>
      </c>
      <c r="AW322" s="13" t="s">
        <v>41</v>
      </c>
      <c r="AX322" s="13" t="s">
        <v>24</v>
      </c>
      <c r="AY322" s="237" t="s">
        <v>168</v>
      </c>
    </row>
    <row r="323" spans="2:65" s="1" customFormat="1" ht="16.5" customHeight="1">
      <c r="B323" s="40"/>
      <c r="C323" s="191" t="s">
        <v>466</v>
      </c>
      <c r="D323" s="191" t="s">
        <v>170</v>
      </c>
      <c r="E323" s="192" t="s">
        <v>545</v>
      </c>
      <c r="F323" s="193" t="s">
        <v>546</v>
      </c>
      <c r="G323" s="194" t="s">
        <v>261</v>
      </c>
      <c r="H323" s="195">
        <v>2548.356</v>
      </c>
      <c r="I323" s="196"/>
      <c r="J323" s="197">
        <f>ROUND(I323*H323,2)</f>
        <v>0</v>
      </c>
      <c r="K323" s="193" t="s">
        <v>174</v>
      </c>
      <c r="L323" s="60"/>
      <c r="M323" s="198" t="s">
        <v>22</v>
      </c>
      <c r="N323" s="199" t="s">
        <v>48</v>
      </c>
      <c r="O323" s="41"/>
      <c r="P323" s="200">
        <f>O323*H323</f>
        <v>0</v>
      </c>
      <c r="Q323" s="200">
        <v>0</v>
      </c>
      <c r="R323" s="200">
        <f>Q323*H323</f>
        <v>0</v>
      </c>
      <c r="S323" s="200">
        <v>0</v>
      </c>
      <c r="T323" s="201">
        <f>S323*H323</f>
        <v>0</v>
      </c>
      <c r="AR323" s="23" t="s">
        <v>175</v>
      </c>
      <c r="AT323" s="23" t="s">
        <v>170</v>
      </c>
      <c r="AU323" s="23" t="s">
        <v>86</v>
      </c>
      <c r="AY323" s="23" t="s">
        <v>168</v>
      </c>
      <c r="BE323" s="202">
        <f>IF(N323="základní",J323,0)</f>
        <v>0</v>
      </c>
      <c r="BF323" s="202">
        <f>IF(N323="snížená",J323,0)</f>
        <v>0</v>
      </c>
      <c r="BG323" s="202">
        <f>IF(N323="zákl. přenesená",J323,0)</f>
        <v>0</v>
      </c>
      <c r="BH323" s="202">
        <f>IF(N323="sníž. přenesená",J323,0)</f>
        <v>0</v>
      </c>
      <c r="BI323" s="202">
        <f>IF(N323="nulová",J323,0)</f>
        <v>0</v>
      </c>
      <c r="BJ323" s="23" t="s">
        <v>24</v>
      </c>
      <c r="BK323" s="202">
        <f>ROUND(I323*H323,2)</f>
        <v>0</v>
      </c>
      <c r="BL323" s="23" t="s">
        <v>175</v>
      </c>
      <c r="BM323" s="23" t="s">
        <v>1060</v>
      </c>
    </row>
    <row r="324" spans="2:51" s="11" customFormat="1" ht="13.5">
      <c r="B324" s="206"/>
      <c r="C324" s="207"/>
      <c r="D324" s="203" t="s">
        <v>179</v>
      </c>
      <c r="E324" s="208" t="s">
        <v>22</v>
      </c>
      <c r="F324" s="209" t="s">
        <v>1061</v>
      </c>
      <c r="G324" s="207"/>
      <c r="H324" s="210">
        <v>2548.356</v>
      </c>
      <c r="I324" s="211"/>
      <c r="J324" s="207"/>
      <c r="K324" s="207"/>
      <c r="L324" s="212"/>
      <c r="M324" s="213"/>
      <c r="N324" s="214"/>
      <c r="O324" s="214"/>
      <c r="P324" s="214"/>
      <c r="Q324" s="214"/>
      <c r="R324" s="214"/>
      <c r="S324" s="214"/>
      <c r="T324" s="215"/>
      <c r="AT324" s="216" t="s">
        <v>179</v>
      </c>
      <c r="AU324" s="216" t="s">
        <v>86</v>
      </c>
      <c r="AV324" s="11" t="s">
        <v>86</v>
      </c>
      <c r="AW324" s="11" t="s">
        <v>41</v>
      </c>
      <c r="AX324" s="11" t="s">
        <v>77</v>
      </c>
      <c r="AY324" s="216" t="s">
        <v>168</v>
      </c>
    </row>
    <row r="325" spans="2:51" s="13" customFormat="1" ht="13.5">
      <c r="B325" s="227"/>
      <c r="C325" s="228"/>
      <c r="D325" s="203" t="s">
        <v>179</v>
      </c>
      <c r="E325" s="229" t="s">
        <v>22</v>
      </c>
      <c r="F325" s="230" t="s">
        <v>182</v>
      </c>
      <c r="G325" s="228"/>
      <c r="H325" s="231">
        <v>2548.356</v>
      </c>
      <c r="I325" s="232"/>
      <c r="J325" s="228"/>
      <c r="K325" s="228"/>
      <c r="L325" s="233"/>
      <c r="M325" s="234"/>
      <c r="N325" s="235"/>
      <c r="O325" s="235"/>
      <c r="P325" s="235"/>
      <c r="Q325" s="235"/>
      <c r="R325" s="235"/>
      <c r="S325" s="235"/>
      <c r="T325" s="236"/>
      <c r="AT325" s="237" t="s">
        <v>179</v>
      </c>
      <c r="AU325" s="237" t="s">
        <v>86</v>
      </c>
      <c r="AV325" s="13" t="s">
        <v>175</v>
      </c>
      <c r="AW325" s="13" t="s">
        <v>41</v>
      </c>
      <c r="AX325" s="13" t="s">
        <v>24</v>
      </c>
      <c r="AY325" s="237" t="s">
        <v>168</v>
      </c>
    </row>
    <row r="326" spans="2:65" s="1" customFormat="1" ht="16.5" customHeight="1">
      <c r="B326" s="40"/>
      <c r="C326" s="191" t="s">
        <v>470</v>
      </c>
      <c r="D326" s="191" t="s">
        <v>170</v>
      </c>
      <c r="E326" s="192" t="s">
        <v>1062</v>
      </c>
      <c r="F326" s="193" t="s">
        <v>1063</v>
      </c>
      <c r="G326" s="194" t="s">
        <v>261</v>
      </c>
      <c r="H326" s="195">
        <v>146.292</v>
      </c>
      <c r="I326" s="196"/>
      <c r="J326" s="197">
        <f>ROUND(I326*H326,2)</f>
        <v>0</v>
      </c>
      <c r="K326" s="193" t="s">
        <v>174</v>
      </c>
      <c r="L326" s="60"/>
      <c r="M326" s="198" t="s">
        <v>22</v>
      </c>
      <c r="N326" s="199" t="s">
        <v>48</v>
      </c>
      <c r="O326" s="41"/>
      <c r="P326" s="200">
        <f>O326*H326</f>
        <v>0</v>
      </c>
      <c r="Q326" s="200">
        <v>0</v>
      </c>
      <c r="R326" s="200">
        <f>Q326*H326</f>
        <v>0</v>
      </c>
      <c r="S326" s="200">
        <v>0</v>
      </c>
      <c r="T326" s="201">
        <f>S326*H326</f>
        <v>0</v>
      </c>
      <c r="AR326" s="23" t="s">
        <v>175</v>
      </c>
      <c r="AT326" s="23" t="s">
        <v>170</v>
      </c>
      <c r="AU326" s="23" t="s">
        <v>86</v>
      </c>
      <c r="AY326" s="23" t="s">
        <v>168</v>
      </c>
      <c r="BE326" s="202">
        <f>IF(N326="základní",J326,0)</f>
        <v>0</v>
      </c>
      <c r="BF326" s="202">
        <f>IF(N326="snížená",J326,0)</f>
        <v>0</v>
      </c>
      <c r="BG326" s="202">
        <f>IF(N326="zákl. přenesená",J326,0)</f>
        <v>0</v>
      </c>
      <c r="BH326" s="202">
        <f>IF(N326="sníž. přenesená",J326,0)</f>
        <v>0</v>
      </c>
      <c r="BI326" s="202">
        <f>IF(N326="nulová",J326,0)</f>
        <v>0</v>
      </c>
      <c r="BJ326" s="23" t="s">
        <v>24</v>
      </c>
      <c r="BK326" s="202">
        <f>ROUND(I326*H326,2)</f>
        <v>0</v>
      </c>
      <c r="BL326" s="23" t="s">
        <v>175</v>
      </c>
      <c r="BM326" s="23" t="s">
        <v>1064</v>
      </c>
    </row>
    <row r="327" spans="2:51" s="11" customFormat="1" ht="13.5">
      <c r="B327" s="206"/>
      <c r="C327" s="207"/>
      <c r="D327" s="203" t="s">
        <v>179</v>
      </c>
      <c r="E327" s="208" t="s">
        <v>22</v>
      </c>
      <c r="F327" s="209" t="s">
        <v>1065</v>
      </c>
      <c r="G327" s="207"/>
      <c r="H327" s="210">
        <v>146.292</v>
      </c>
      <c r="I327" s="211"/>
      <c r="J327" s="207"/>
      <c r="K327" s="207"/>
      <c r="L327" s="212"/>
      <c r="M327" s="213"/>
      <c r="N327" s="214"/>
      <c r="O327" s="214"/>
      <c r="P327" s="214"/>
      <c r="Q327" s="214"/>
      <c r="R327" s="214"/>
      <c r="S327" s="214"/>
      <c r="T327" s="215"/>
      <c r="AT327" s="216" t="s">
        <v>179</v>
      </c>
      <c r="AU327" s="216" t="s">
        <v>86</v>
      </c>
      <c r="AV327" s="11" t="s">
        <v>86</v>
      </c>
      <c r="AW327" s="11" t="s">
        <v>41</v>
      </c>
      <c r="AX327" s="11" t="s">
        <v>77</v>
      </c>
      <c r="AY327" s="216" t="s">
        <v>168</v>
      </c>
    </row>
    <row r="328" spans="2:51" s="13" customFormat="1" ht="13.5">
      <c r="B328" s="227"/>
      <c r="C328" s="228"/>
      <c r="D328" s="203" t="s">
        <v>179</v>
      </c>
      <c r="E328" s="229" t="s">
        <v>22</v>
      </c>
      <c r="F328" s="230" t="s">
        <v>182</v>
      </c>
      <c r="G328" s="228"/>
      <c r="H328" s="231">
        <v>146.292</v>
      </c>
      <c r="I328" s="232"/>
      <c r="J328" s="228"/>
      <c r="K328" s="228"/>
      <c r="L328" s="233"/>
      <c r="M328" s="234"/>
      <c r="N328" s="235"/>
      <c r="O328" s="235"/>
      <c r="P328" s="235"/>
      <c r="Q328" s="235"/>
      <c r="R328" s="235"/>
      <c r="S328" s="235"/>
      <c r="T328" s="236"/>
      <c r="AT328" s="237" t="s">
        <v>179</v>
      </c>
      <c r="AU328" s="237" t="s">
        <v>86</v>
      </c>
      <c r="AV328" s="13" t="s">
        <v>175</v>
      </c>
      <c r="AW328" s="13" t="s">
        <v>41</v>
      </c>
      <c r="AX328" s="13" t="s">
        <v>24</v>
      </c>
      <c r="AY328" s="237" t="s">
        <v>168</v>
      </c>
    </row>
    <row r="329" spans="2:65" s="1" customFormat="1" ht="16.5" customHeight="1">
      <c r="B329" s="40"/>
      <c r="C329" s="191" t="s">
        <v>474</v>
      </c>
      <c r="D329" s="191" t="s">
        <v>170</v>
      </c>
      <c r="E329" s="192" t="s">
        <v>1066</v>
      </c>
      <c r="F329" s="193" t="s">
        <v>1067</v>
      </c>
      <c r="G329" s="194" t="s">
        <v>261</v>
      </c>
      <c r="H329" s="195">
        <v>1755.504</v>
      </c>
      <c r="I329" s="196"/>
      <c r="J329" s="197">
        <f>ROUND(I329*H329,2)</f>
        <v>0</v>
      </c>
      <c r="K329" s="193" t="s">
        <v>174</v>
      </c>
      <c r="L329" s="60"/>
      <c r="M329" s="198" t="s">
        <v>22</v>
      </c>
      <c r="N329" s="199" t="s">
        <v>48</v>
      </c>
      <c r="O329" s="41"/>
      <c r="P329" s="200">
        <f>O329*H329</f>
        <v>0</v>
      </c>
      <c r="Q329" s="200">
        <v>0</v>
      </c>
      <c r="R329" s="200">
        <f>Q329*H329</f>
        <v>0</v>
      </c>
      <c r="S329" s="200">
        <v>0</v>
      </c>
      <c r="T329" s="201">
        <f>S329*H329</f>
        <v>0</v>
      </c>
      <c r="AR329" s="23" t="s">
        <v>175</v>
      </c>
      <c r="AT329" s="23" t="s">
        <v>170</v>
      </c>
      <c r="AU329" s="23" t="s">
        <v>86</v>
      </c>
      <c r="AY329" s="23" t="s">
        <v>168</v>
      </c>
      <c r="BE329" s="202">
        <f>IF(N329="základní",J329,0)</f>
        <v>0</v>
      </c>
      <c r="BF329" s="202">
        <f>IF(N329="snížená",J329,0)</f>
        <v>0</v>
      </c>
      <c r="BG329" s="202">
        <f>IF(N329="zákl. přenesená",J329,0)</f>
        <v>0</v>
      </c>
      <c r="BH329" s="202">
        <f>IF(N329="sníž. přenesená",J329,0)</f>
        <v>0</v>
      </c>
      <c r="BI329" s="202">
        <f>IF(N329="nulová",J329,0)</f>
        <v>0</v>
      </c>
      <c r="BJ329" s="23" t="s">
        <v>24</v>
      </c>
      <c r="BK329" s="202">
        <f>ROUND(I329*H329,2)</f>
        <v>0</v>
      </c>
      <c r="BL329" s="23" t="s">
        <v>175</v>
      </c>
      <c r="BM329" s="23" t="s">
        <v>1068</v>
      </c>
    </row>
    <row r="330" spans="2:51" s="11" customFormat="1" ht="13.5">
      <c r="B330" s="206"/>
      <c r="C330" s="207"/>
      <c r="D330" s="203" t="s">
        <v>179</v>
      </c>
      <c r="E330" s="208" t="s">
        <v>22</v>
      </c>
      <c r="F330" s="209" t="s">
        <v>1069</v>
      </c>
      <c r="G330" s="207"/>
      <c r="H330" s="210">
        <v>1755.504</v>
      </c>
      <c r="I330" s="211"/>
      <c r="J330" s="207"/>
      <c r="K330" s="207"/>
      <c r="L330" s="212"/>
      <c r="M330" s="213"/>
      <c r="N330" s="214"/>
      <c r="O330" s="214"/>
      <c r="P330" s="214"/>
      <c r="Q330" s="214"/>
      <c r="R330" s="214"/>
      <c r="S330" s="214"/>
      <c r="T330" s="215"/>
      <c r="AT330" s="216" t="s">
        <v>179</v>
      </c>
      <c r="AU330" s="216" t="s">
        <v>86</v>
      </c>
      <c r="AV330" s="11" t="s">
        <v>86</v>
      </c>
      <c r="AW330" s="11" t="s">
        <v>41</v>
      </c>
      <c r="AX330" s="11" t="s">
        <v>77</v>
      </c>
      <c r="AY330" s="216" t="s">
        <v>168</v>
      </c>
    </row>
    <row r="331" spans="2:51" s="13" customFormat="1" ht="13.5">
      <c r="B331" s="227"/>
      <c r="C331" s="228"/>
      <c r="D331" s="203" t="s">
        <v>179</v>
      </c>
      <c r="E331" s="229" t="s">
        <v>22</v>
      </c>
      <c r="F331" s="230" t="s">
        <v>182</v>
      </c>
      <c r="G331" s="228"/>
      <c r="H331" s="231">
        <v>1755.504</v>
      </c>
      <c r="I331" s="232"/>
      <c r="J331" s="228"/>
      <c r="K331" s="228"/>
      <c r="L331" s="233"/>
      <c r="M331" s="234"/>
      <c r="N331" s="235"/>
      <c r="O331" s="235"/>
      <c r="P331" s="235"/>
      <c r="Q331" s="235"/>
      <c r="R331" s="235"/>
      <c r="S331" s="235"/>
      <c r="T331" s="236"/>
      <c r="AT331" s="237" t="s">
        <v>179</v>
      </c>
      <c r="AU331" s="237" t="s">
        <v>86</v>
      </c>
      <c r="AV331" s="13" t="s">
        <v>175</v>
      </c>
      <c r="AW331" s="13" t="s">
        <v>41</v>
      </c>
      <c r="AX331" s="13" t="s">
        <v>24</v>
      </c>
      <c r="AY331" s="237" t="s">
        <v>168</v>
      </c>
    </row>
    <row r="332" spans="2:65" s="1" customFormat="1" ht="16.5" customHeight="1">
      <c r="B332" s="40"/>
      <c r="C332" s="191" t="s">
        <v>480</v>
      </c>
      <c r="D332" s="191" t="s">
        <v>170</v>
      </c>
      <c r="E332" s="192" t="s">
        <v>550</v>
      </c>
      <c r="F332" s="193" t="s">
        <v>551</v>
      </c>
      <c r="G332" s="194" t="s">
        <v>261</v>
      </c>
      <c r="H332" s="195">
        <v>212.373</v>
      </c>
      <c r="I332" s="196"/>
      <c r="J332" s="197">
        <f>ROUND(I332*H332,2)</f>
        <v>0</v>
      </c>
      <c r="K332" s="193" t="s">
        <v>174</v>
      </c>
      <c r="L332" s="60"/>
      <c r="M332" s="198" t="s">
        <v>22</v>
      </c>
      <c r="N332" s="199" t="s">
        <v>48</v>
      </c>
      <c r="O332" s="41"/>
      <c r="P332" s="200">
        <f>O332*H332</f>
        <v>0</v>
      </c>
      <c r="Q332" s="200">
        <v>0</v>
      </c>
      <c r="R332" s="200">
        <f>Q332*H332</f>
        <v>0</v>
      </c>
      <c r="S332" s="200">
        <v>0</v>
      </c>
      <c r="T332" s="201">
        <f>S332*H332</f>
        <v>0</v>
      </c>
      <c r="AR332" s="23" t="s">
        <v>175</v>
      </c>
      <c r="AT332" s="23" t="s">
        <v>170</v>
      </c>
      <c r="AU332" s="23" t="s">
        <v>86</v>
      </c>
      <c r="AY332" s="23" t="s">
        <v>168</v>
      </c>
      <c r="BE332" s="202">
        <f>IF(N332="základní",J332,0)</f>
        <v>0</v>
      </c>
      <c r="BF332" s="202">
        <f>IF(N332="snížená",J332,0)</f>
        <v>0</v>
      </c>
      <c r="BG332" s="202">
        <f>IF(N332="zákl. přenesená",J332,0)</f>
        <v>0</v>
      </c>
      <c r="BH332" s="202">
        <f>IF(N332="sníž. přenesená",J332,0)</f>
        <v>0</v>
      </c>
      <c r="BI332" s="202">
        <f>IF(N332="nulová",J332,0)</f>
        <v>0</v>
      </c>
      <c r="BJ332" s="23" t="s">
        <v>24</v>
      </c>
      <c r="BK332" s="202">
        <f>ROUND(I332*H332,2)</f>
        <v>0</v>
      </c>
      <c r="BL332" s="23" t="s">
        <v>175</v>
      </c>
      <c r="BM332" s="23" t="s">
        <v>1070</v>
      </c>
    </row>
    <row r="333" spans="2:51" s="11" customFormat="1" ht="13.5">
      <c r="B333" s="206"/>
      <c r="C333" s="207"/>
      <c r="D333" s="203" t="s">
        <v>179</v>
      </c>
      <c r="E333" s="208" t="s">
        <v>22</v>
      </c>
      <c r="F333" s="209" t="s">
        <v>1071</v>
      </c>
      <c r="G333" s="207"/>
      <c r="H333" s="210">
        <v>212.373</v>
      </c>
      <c r="I333" s="211"/>
      <c r="J333" s="207"/>
      <c r="K333" s="207"/>
      <c r="L333" s="212"/>
      <c r="M333" s="213"/>
      <c r="N333" s="214"/>
      <c r="O333" s="214"/>
      <c r="P333" s="214"/>
      <c r="Q333" s="214"/>
      <c r="R333" s="214"/>
      <c r="S333" s="214"/>
      <c r="T333" s="215"/>
      <c r="AT333" s="216" t="s">
        <v>179</v>
      </c>
      <c r="AU333" s="216" t="s">
        <v>86</v>
      </c>
      <c r="AV333" s="11" t="s">
        <v>86</v>
      </c>
      <c r="AW333" s="11" t="s">
        <v>41</v>
      </c>
      <c r="AX333" s="11" t="s">
        <v>77</v>
      </c>
      <c r="AY333" s="216" t="s">
        <v>168</v>
      </c>
    </row>
    <row r="334" spans="2:51" s="13" customFormat="1" ht="13.5">
      <c r="B334" s="227"/>
      <c r="C334" s="228"/>
      <c r="D334" s="203" t="s">
        <v>179</v>
      </c>
      <c r="E334" s="229" t="s">
        <v>22</v>
      </c>
      <c r="F334" s="230" t="s">
        <v>182</v>
      </c>
      <c r="G334" s="228"/>
      <c r="H334" s="231">
        <v>212.373</v>
      </c>
      <c r="I334" s="232"/>
      <c r="J334" s="228"/>
      <c r="K334" s="228"/>
      <c r="L334" s="233"/>
      <c r="M334" s="234"/>
      <c r="N334" s="235"/>
      <c r="O334" s="235"/>
      <c r="P334" s="235"/>
      <c r="Q334" s="235"/>
      <c r="R334" s="235"/>
      <c r="S334" s="235"/>
      <c r="T334" s="236"/>
      <c r="AT334" s="237" t="s">
        <v>179</v>
      </c>
      <c r="AU334" s="237" t="s">
        <v>86</v>
      </c>
      <c r="AV334" s="13" t="s">
        <v>175</v>
      </c>
      <c r="AW334" s="13" t="s">
        <v>41</v>
      </c>
      <c r="AX334" s="13" t="s">
        <v>24</v>
      </c>
      <c r="AY334" s="237" t="s">
        <v>168</v>
      </c>
    </row>
    <row r="335" spans="2:65" s="1" customFormat="1" ht="16.5" customHeight="1">
      <c r="B335" s="40"/>
      <c r="C335" s="191" t="s">
        <v>485</v>
      </c>
      <c r="D335" s="191" t="s">
        <v>170</v>
      </c>
      <c r="E335" s="192" t="s">
        <v>1072</v>
      </c>
      <c r="F335" s="193" t="s">
        <v>1073</v>
      </c>
      <c r="G335" s="194" t="s">
        <v>261</v>
      </c>
      <c r="H335" s="195">
        <v>146.292</v>
      </c>
      <c r="I335" s="196"/>
      <c r="J335" s="197">
        <f>ROUND(I335*H335,2)</f>
        <v>0</v>
      </c>
      <c r="K335" s="193" t="s">
        <v>174</v>
      </c>
      <c r="L335" s="60"/>
      <c r="M335" s="198" t="s">
        <v>22</v>
      </c>
      <c r="N335" s="199" t="s">
        <v>48</v>
      </c>
      <c r="O335" s="41"/>
      <c r="P335" s="200">
        <f>O335*H335</f>
        <v>0</v>
      </c>
      <c r="Q335" s="200">
        <v>0</v>
      </c>
      <c r="R335" s="200">
        <f>Q335*H335</f>
        <v>0</v>
      </c>
      <c r="S335" s="200">
        <v>0</v>
      </c>
      <c r="T335" s="201">
        <f>S335*H335</f>
        <v>0</v>
      </c>
      <c r="AR335" s="23" t="s">
        <v>175</v>
      </c>
      <c r="AT335" s="23" t="s">
        <v>170</v>
      </c>
      <c r="AU335" s="23" t="s">
        <v>86</v>
      </c>
      <c r="AY335" s="23" t="s">
        <v>168</v>
      </c>
      <c r="BE335" s="202">
        <f>IF(N335="základní",J335,0)</f>
        <v>0</v>
      </c>
      <c r="BF335" s="202">
        <f>IF(N335="snížená",J335,0)</f>
        <v>0</v>
      </c>
      <c r="BG335" s="202">
        <f>IF(N335="zákl. přenesená",J335,0)</f>
        <v>0</v>
      </c>
      <c r="BH335" s="202">
        <f>IF(N335="sníž. přenesená",J335,0)</f>
        <v>0</v>
      </c>
      <c r="BI335" s="202">
        <f>IF(N335="nulová",J335,0)</f>
        <v>0</v>
      </c>
      <c r="BJ335" s="23" t="s">
        <v>24</v>
      </c>
      <c r="BK335" s="202">
        <f>ROUND(I335*H335,2)</f>
        <v>0</v>
      </c>
      <c r="BL335" s="23" t="s">
        <v>175</v>
      </c>
      <c r="BM335" s="23" t="s">
        <v>1074</v>
      </c>
    </row>
    <row r="336" spans="2:51" s="11" customFormat="1" ht="13.5">
      <c r="B336" s="206"/>
      <c r="C336" s="207"/>
      <c r="D336" s="203" t="s">
        <v>179</v>
      </c>
      <c r="E336" s="208" t="s">
        <v>22</v>
      </c>
      <c r="F336" s="209" t="s">
        <v>1075</v>
      </c>
      <c r="G336" s="207"/>
      <c r="H336" s="210">
        <v>146.292</v>
      </c>
      <c r="I336" s="211"/>
      <c r="J336" s="207"/>
      <c r="K336" s="207"/>
      <c r="L336" s="212"/>
      <c r="M336" s="213"/>
      <c r="N336" s="214"/>
      <c r="O336" s="214"/>
      <c r="P336" s="214"/>
      <c r="Q336" s="214"/>
      <c r="R336" s="214"/>
      <c r="S336" s="214"/>
      <c r="T336" s="215"/>
      <c r="AT336" s="216" t="s">
        <v>179</v>
      </c>
      <c r="AU336" s="216" t="s">
        <v>86</v>
      </c>
      <c r="AV336" s="11" t="s">
        <v>86</v>
      </c>
      <c r="AW336" s="11" t="s">
        <v>41</v>
      </c>
      <c r="AX336" s="11" t="s">
        <v>77</v>
      </c>
      <c r="AY336" s="216" t="s">
        <v>168</v>
      </c>
    </row>
    <row r="337" spans="2:51" s="13" customFormat="1" ht="13.5">
      <c r="B337" s="227"/>
      <c r="C337" s="228"/>
      <c r="D337" s="203" t="s">
        <v>179</v>
      </c>
      <c r="E337" s="229" t="s">
        <v>22</v>
      </c>
      <c r="F337" s="230" t="s">
        <v>182</v>
      </c>
      <c r="G337" s="228"/>
      <c r="H337" s="231">
        <v>146.292</v>
      </c>
      <c r="I337" s="232"/>
      <c r="J337" s="228"/>
      <c r="K337" s="228"/>
      <c r="L337" s="233"/>
      <c r="M337" s="234"/>
      <c r="N337" s="235"/>
      <c r="O337" s="235"/>
      <c r="P337" s="235"/>
      <c r="Q337" s="235"/>
      <c r="R337" s="235"/>
      <c r="S337" s="235"/>
      <c r="T337" s="236"/>
      <c r="AT337" s="237" t="s">
        <v>179</v>
      </c>
      <c r="AU337" s="237" t="s">
        <v>86</v>
      </c>
      <c r="AV337" s="13" t="s">
        <v>175</v>
      </c>
      <c r="AW337" s="13" t="s">
        <v>41</v>
      </c>
      <c r="AX337" s="13" t="s">
        <v>24</v>
      </c>
      <c r="AY337" s="237" t="s">
        <v>168</v>
      </c>
    </row>
    <row r="338" spans="2:65" s="1" customFormat="1" ht="16.5" customHeight="1">
      <c r="B338" s="40"/>
      <c r="C338" s="191" t="s">
        <v>491</v>
      </c>
      <c r="D338" s="191" t="s">
        <v>170</v>
      </c>
      <c r="E338" s="192" t="s">
        <v>1076</v>
      </c>
      <c r="F338" s="193" t="s">
        <v>1077</v>
      </c>
      <c r="G338" s="194" t="s">
        <v>261</v>
      </c>
      <c r="H338" s="195">
        <v>8.14</v>
      </c>
      <c r="I338" s="196"/>
      <c r="J338" s="197">
        <f>ROUND(I338*H338,2)</f>
        <v>0</v>
      </c>
      <c r="K338" s="193" t="s">
        <v>174</v>
      </c>
      <c r="L338" s="60"/>
      <c r="M338" s="198" t="s">
        <v>22</v>
      </c>
      <c r="N338" s="199" t="s">
        <v>48</v>
      </c>
      <c r="O338" s="41"/>
      <c r="P338" s="200">
        <f>O338*H338</f>
        <v>0</v>
      </c>
      <c r="Q338" s="200">
        <v>0</v>
      </c>
      <c r="R338" s="200">
        <f>Q338*H338</f>
        <v>0</v>
      </c>
      <c r="S338" s="200">
        <v>0</v>
      </c>
      <c r="T338" s="201">
        <f>S338*H338</f>
        <v>0</v>
      </c>
      <c r="AR338" s="23" t="s">
        <v>175</v>
      </c>
      <c r="AT338" s="23" t="s">
        <v>170</v>
      </c>
      <c r="AU338" s="23" t="s">
        <v>86</v>
      </c>
      <c r="AY338" s="23" t="s">
        <v>168</v>
      </c>
      <c r="BE338" s="202">
        <f>IF(N338="základní",J338,0)</f>
        <v>0</v>
      </c>
      <c r="BF338" s="202">
        <f>IF(N338="snížená",J338,0)</f>
        <v>0</v>
      </c>
      <c r="BG338" s="202">
        <f>IF(N338="zákl. přenesená",J338,0)</f>
        <v>0</v>
      </c>
      <c r="BH338" s="202">
        <f>IF(N338="sníž. přenesená",J338,0)</f>
        <v>0</v>
      </c>
      <c r="BI338" s="202">
        <f>IF(N338="nulová",J338,0)</f>
        <v>0</v>
      </c>
      <c r="BJ338" s="23" t="s">
        <v>24</v>
      </c>
      <c r="BK338" s="202">
        <f>ROUND(I338*H338,2)</f>
        <v>0</v>
      </c>
      <c r="BL338" s="23" t="s">
        <v>175</v>
      </c>
      <c r="BM338" s="23" t="s">
        <v>1078</v>
      </c>
    </row>
    <row r="339" spans="2:51" s="11" customFormat="1" ht="13.5">
      <c r="B339" s="206"/>
      <c r="C339" s="207"/>
      <c r="D339" s="203" t="s">
        <v>179</v>
      </c>
      <c r="E339" s="208" t="s">
        <v>22</v>
      </c>
      <c r="F339" s="209" t="s">
        <v>1079</v>
      </c>
      <c r="G339" s="207"/>
      <c r="H339" s="210">
        <v>8.14</v>
      </c>
      <c r="I339" s="211"/>
      <c r="J339" s="207"/>
      <c r="K339" s="207"/>
      <c r="L339" s="212"/>
      <c r="M339" s="213"/>
      <c r="N339" s="214"/>
      <c r="O339" s="214"/>
      <c r="P339" s="214"/>
      <c r="Q339" s="214"/>
      <c r="R339" s="214"/>
      <c r="S339" s="214"/>
      <c r="T339" s="215"/>
      <c r="AT339" s="216" t="s">
        <v>179</v>
      </c>
      <c r="AU339" s="216" t="s">
        <v>86</v>
      </c>
      <c r="AV339" s="11" t="s">
        <v>86</v>
      </c>
      <c r="AW339" s="11" t="s">
        <v>41</v>
      </c>
      <c r="AX339" s="11" t="s">
        <v>77</v>
      </c>
      <c r="AY339" s="216" t="s">
        <v>168</v>
      </c>
    </row>
    <row r="340" spans="2:51" s="13" customFormat="1" ht="13.5">
      <c r="B340" s="227"/>
      <c r="C340" s="228"/>
      <c r="D340" s="203" t="s">
        <v>179</v>
      </c>
      <c r="E340" s="229" t="s">
        <v>22</v>
      </c>
      <c r="F340" s="230" t="s">
        <v>182</v>
      </c>
      <c r="G340" s="228"/>
      <c r="H340" s="231">
        <v>8.14</v>
      </c>
      <c r="I340" s="232"/>
      <c r="J340" s="228"/>
      <c r="K340" s="228"/>
      <c r="L340" s="233"/>
      <c r="M340" s="234"/>
      <c r="N340" s="235"/>
      <c r="O340" s="235"/>
      <c r="P340" s="235"/>
      <c r="Q340" s="235"/>
      <c r="R340" s="235"/>
      <c r="S340" s="235"/>
      <c r="T340" s="236"/>
      <c r="AT340" s="237" t="s">
        <v>179</v>
      </c>
      <c r="AU340" s="237" t="s">
        <v>86</v>
      </c>
      <c r="AV340" s="13" t="s">
        <v>175</v>
      </c>
      <c r="AW340" s="13" t="s">
        <v>41</v>
      </c>
      <c r="AX340" s="13" t="s">
        <v>24</v>
      </c>
      <c r="AY340" s="237" t="s">
        <v>168</v>
      </c>
    </row>
    <row r="341" spans="2:65" s="1" customFormat="1" ht="16.5" customHeight="1">
      <c r="B341" s="40"/>
      <c r="C341" s="191" t="s">
        <v>496</v>
      </c>
      <c r="D341" s="191" t="s">
        <v>170</v>
      </c>
      <c r="E341" s="192" t="s">
        <v>562</v>
      </c>
      <c r="F341" s="193" t="s">
        <v>563</v>
      </c>
      <c r="G341" s="194" t="s">
        <v>261</v>
      </c>
      <c r="H341" s="195">
        <v>192.489</v>
      </c>
      <c r="I341" s="196"/>
      <c r="J341" s="197">
        <f>ROUND(I341*H341,2)</f>
        <v>0</v>
      </c>
      <c r="K341" s="193" t="s">
        <v>174</v>
      </c>
      <c r="L341" s="60"/>
      <c r="M341" s="198" t="s">
        <v>22</v>
      </c>
      <c r="N341" s="199" t="s">
        <v>48</v>
      </c>
      <c r="O341" s="41"/>
      <c r="P341" s="200">
        <f>O341*H341</f>
        <v>0</v>
      </c>
      <c r="Q341" s="200">
        <v>0</v>
      </c>
      <c r="R341" s="200">
        <f>Q341*H341</f>
        <v>0</v>
      </c>
      <c r="S341" s="200">
        <v>0</v>
      </c>
      <c r="T341" s="201">
        <f>S341*H341</f>
        <v>0</v>
      </c>
      <c r="AR341" s="23" t="s">
        <v>175</v>
      </c>
      <c r="AT341" s="23" t="s">
        <v>170</v>
      </c>
      <c r="AU341" s="23" t="s">
        <v>86</v>
      </c>
      <c r="AY341" s="23" t="s">
        <v>168</v>
      </c>
      <c r="BE341" s="202">
        <f>IF(N341="základní",J341,0)</f>
        <v>0</v>
      </c>
      <c r="BF341" s="202">
        <f>IF(N341="snížená",J341,0)</f>
        <v>0</v>
      </c>
      <c r="BG341" s="202">
        <f>IF(N341="zákl. přenesená",J341,0)</f>
        <v>0</v>
      </c>
      <c r="BH341" s="202">
        <f>IF(N341="sníž. přenesená",J341,0)</f>
        <v>0</v>
      </c>
      <c r="BI341" s="202">
        <f>IF(N341="nulová",J341,0)</f>
        <v>0</v>
      </c>
      <c r="BJ341" s="23" t="s">
        <v>24</v>
      </c>
      <c r="BK341" s="202">
        <f>ROUND(I341*H341,2)</f>
        <v>0</v>
      </c>
      <c r="BL341" s="23" t="s">
        <v>175</v>
      </c>
      <c r="BM341" s="23" t="s">
        <v>1080</v>
      </c>
    </row>
    <row r="342" spans="2:51" s="11" customFormat="1" ht="13.5">
      <c r="B342" s="206"/>
      <c r="C342" s="207"/>
      <c r="D342" s="203" t="s">
        <v>179</v>
      </c>
      <c r="E342" s="208" t="s">
        <v>22</v>
      </c>
      <c r="F342" s="209" t="s">
        <v>1081</v>
      </c>
      <c r="G342" s="207"/>
      <c r="H342" s="210">
        <v>192.489</v>
      </c>
      <c r="I342" s="211"/>
      <c r="J342" s="207"/>
      <c r="K342" s="207"/>
      <c r="L342" s="212"/>
      <c r="M342" s="213"/>
      <c r="N342" s="214"/>
      <c r="O342" s="214"/>
      <c r="P342" s="214"/>
      <c r="Q342" s="214"/>
      <c r="R342" s="214"/>
      <c r="S342" s="214"/>
      <c r="T342" s="215"/>
      <c r="AT342" s="216" t="s">
        <v>179</v>
      </c>
      <c r="AU342" s="216" t="s">
        <v>86</v>
      </c>
      <c r="AV342" s="11" t="s">
        <v>86</v>
      </c>
      <c r="AW342" s="11" t="s">
        <v>41</v>
      </c>
      <c r="AX342" s="11" t="s">
        <v>77</v>
      </c>
      <c r="AY342" s="216" t="s">
        <v>168</v>
      </c>
    </row>
    <row r="343" spans="2:51" s="12" customFormat="1" ht="13.5">
      <c r="B343" s="217"/>
      <c r="C343" s="218"/>
      <c r="D343" s="203" t="s">
        <v>179</v>
      </c>
      <c r="E343" s="219" t="s">
        <v>22</v>
      </c>
      <c r="F343" s="220" t="s">
        <v>1082</v>
      </c>
      <c r="G343" s="218"/>
      <c r="H343" s="219" t="s">
        <v>22</v>
      </c>
      <c r="I343" s="221"/>
      <c r="J343" s="218"/>
      <c r="K343" s="218"/>
      <c r="L343" s="222"/>
      <c r="M343" s="223"/>
      <c r="N343" s="224"/>
      <c r="O343" s="224"/>
      <c r="P343" s="224"/>
      <c r="Q343" s="224"/>
      <c r="R343" s="224"/>
      <c r="S343" s="224"/>
      <c r="T343" s="225"/>
      <c r="AT343" s="226" t="s">
        <v>179</v>
      </c>
      <c r="AU343" s="226" t="s">
        <v>86</v>
      </c>
      <c r="AV343" s="12" t="s">
        <v>24</v>
      </c>
      <c r="AW343" s="12" t="s">
        <v>41</v>
      </c>
      <c r="AX343" s="12" t="s">
        <v>77</v>
      </c>
      <c r="AY343" s="226" t="s">
        <v>168</v>
      </c>
    </row>
    <row r="344" spans="2:51" s="13" customFormat="1" ht="13.5">
      <c r="B344" s="227"/>
      <c r="C344" s="228"/>
      <c r="D344" s="203" t="s">
        <v>179</v>
      </c>
      <c r="E344" s="229" t="s">
        <v>22</v>
      </c>
      <c r="F344" s="230" t="s">
        <v>182</v>
      </c>
      <c r="G344" s="228"/>
      <c r="H344" s="231">
        <v>192.489</v>
      </c>
      <c r="I344" s="232"/>
      <c r="J344" s="228"/>
      <c r="K344" s="228"/>
      <c r="L344" s="233"/>
      <c r="M344" s="234"/>
      <c r="N344" s="235"/>
      <c r="O344" s="235"/>
      <c r="P344" s="235"/>
      <c r="Q344" s="235"/>
      <c r="R344" s="235"/>
      <c r="S344" s="235"/>
      <c r="T344" s="236"/>
      <c r="AT344" s="237" t="s">
        <v>179</v>
      </c>
      <c r="AU344" s="237" t="s">
        <v>86</v>
      </c>
      <c r="AV344" s="13" t="s">
        <v>175</v>
      </c>
      <c r="AW344" s="13" t="s">
        <v>41</v>
      </c>
      <c r="AX344" s="13" t="s">
        <v>24</v>
      </c>
      <c r="AY344" s="237" t="s">
        <v>168</v>
      </c>
    </row>
    <row r="345" spans="2:65" s="1" customFormat="1" ht="16.5" customHeight="1">
      <c r="B345" s="40"/>
      <c r="C345" s="191" t="s">
        <v>501</v>
      </c>
      <c r="D345" s="191" t="s">
        <v>170</v>
      </c>
      <c r="E345" s="192" t="s">
        <v>1083</v>
      </c>
      <c r="F345" s="193" t="s">
        <v>1084</v>
      </c>
      <c r="G345" s="194" t="s">
        <v>261</v>
      </c>
      <c r="H345" s="195">
        <v>146.292</v>
      </c>
      <c r="I345" s="196"/>
      <c r="J345" s="197">
        <f>ROUND(I345*H345,2)</f>
        <v>0</v>
      </c>
      <c r="K345" s="193" t="s">
        <v>22</v>
      </c>
      <c r="L345" s="60"/>
      <c r="M345" s="198" t="s">
        <v>22</v>
      </c>
      <c r="N345" s="199" t="s">
        <v>48</v>
      </c>
      <c r="O345" s="41"/>
      <c r="P345" s="200">
        <f>O345*H345</f>
        <v>0</v>
      </c>
      <c r="Q345" s="200">
        <v>0</v>
      </c>
      <c r="R345" s="200">
        <f>Q345*H345</f>
        <v>0</v>
      </c>
      <c r="S345" s="200">
        <v>0</v>
      </c>
      <c r="T345" s="201">
        <f>S345*H345</f>
        <v>0</v>
      </c>
      <c r="AR345" s="23" t="s">
        <v>175</v>
      </c>
      <c r="AT345" s="23" t="s">
        <v>170</v>
      </c>
      <c r="AU345" s="23" t="s">
        <v>86</v>
      </c>
      <c r="AY345" s="23" t="s">
        <v>168</v>
      </c>
      <c r="BE345" s="202">
        <f>IF(N345="základní",J345,0)</f>
        <v>0</v>
      </c>
      <c r="BF345" s="202">
        <f>IF(N345="snížená",J345,0)</f>
        <v>0</v>
      </c>
      <c r="BG345" s="202">
        <f>IF(N345="zákl. přenesená",J345,0)</f>
        <v>0</v>
      </c>
      <c r="BH345" s="202">
        <f>IF(N345="sníž. přenesená",J345,0)</f>
        <v>0</v>
      </c>
      <c r="BI345" s="202">
        <f>IF(N345="nulová",J345,0)</f>
        <v>0</v>
      </c>
      <c r="BJ345" s="23" t="s">
        <v>24</v>
      </c>
      <c r="BK345" s="202">
        <f>ROUND(I345*H345,2)</f>
        <v>0</v>
      </c>
      <c r="BL345" s="23" t="s">
        <v>175</v>
      </c>
      <c r="BM345" s="23" t="s">
        <v>1085</v>
      </c>
    </row>
    <row r="346" spans="2:51" s="11" customFormat="1" ht="13.5">
      <c r="B346" s="206"/>
      <c r="C346" s="207"/>
      <c r="D346" s="203" t="s">
        <v>179</v>
      </c>
      <c r="E346" s="208" t="s">
        <v>22</v>
      </c>
      <c r="F346" s="209" t="s">
        <v>1086</v>
      </c>
      <c r="G346" s="207"/>
      <c r="H346" s="210">
        <v>59.872</v>
      </c>
      <c r="I346" s="211"/>
      <c r="J346" s="207"/>
      <c r="K346" s="207"/>
      <c r="L346" s="212"/>
      <c r="M346" s="213"/>
      <c r="N346" s="214"/>
      <c r="O346" s="214"/>
      <c r="P346" s="214"/>
      <c r="Q346" s="214"/>
      <c r="R346" s="214"/>
      <c r="S346" s="214"/>
      <c r="T346" s="215"/>
      <c r="AT346" s="216" t="s">
        <v>179</v>
      </c>
      <c r="AU346" s="216" t="s">
        <v>86</v>
      </c>
      <c r="AV346" s="11" t="s">
        <v>86</v>
      </c>
      <c r="AW346" s="11" t="s">
        <v>41</v>
      </c>
      <c r="AX346" s="11" t="s">
        <v>77</v>
      </c>
      <c r="AY346" s="216" t="s">
        <v>168</v>
      </c>
    </row>
    <row r="347" spans="2:51" s="12" customFormat="1" ht="13.5">
      <c r="B347" s="217"/>
      <c r="C347" s="218"/>
      <c r="D347" s="203" t="s">
        <v>179</v>
      </c>
      <c r="E347" s="219" t="s">
        <v>22</v>
      </c>
      <c r="F347" s="220" t="s">
        <v>1087</v>
      </c>
      <c r="G347" s="218"/>
      <c r="H347" s="219" t="s">
        <v>22</v>
      </c>
      <c r="I347" s="221"/>
      <c r="J347" s="218"/>
      <c r="K347" s="218"/>
      <c r="L347" s="222"/>
      <c r="M347" s="223"/>
      <c r="N347" s="224"/>
      <c r="O347" s="224"/>
      <c r="P347" s="224"/>
      <c r="Q347" s="224"/>
      <c r="R347" s="224"/>
      <c r="S347" s="224"/>
      <c r="T347" s="225"/>
      <c r="AT347" s="226" t="s">
        <v>179</v>
      </c>
      <c r="AU347" s="226" t="s">
        <v>86</v>
      </c>
      <c r="AV347" s="12" t="s">
        <v>24</v>
      </c>
      <c r="AW347" s="12" t="s">
        <v>41</v>
      </c>
      <c r="AX347" s="12" t="s">
        <v>77</v>
      </c>
      <c r="AY347" s="226" t="s">
        <v>168</v>
      </c>
    </row>
    <row r="348" spans="2:51" s="11" customFormat="1" ht="13.5">
      <c r="B348" s="206"/>
      <c r="C348" s="207"/>
      <c r="D348" s="203" t="s">
        <v>179</v>
      </c>
      <c r="E348" s="208" t="s">
        <v>22</v>
      </c>
      <c r="F348" s="209" t="s">
        <v>1088</v>
      </c>
      <c r="G348" s="207"/>
      <c r="H348" s="210">
        <v>86.42</v>
      </c>
      <c r="I348" s="211"/>
      <c r="J348" s="207"/>
      <c r="K348" s="207"/>
      <c r="L348" s="212"/>
      <c r="M348" s="213"/>
      <c r="N348" s="214"/>
      <c r="O348" s="214"/>
      <c r="P348" s="214"/>
      <c r="Q348" s="214"/>
      <c r="R348" s="214"/>
      <c r="S348" s="214"/>
      <c r="T348" s="215"/>
      <c r="AT348" s="216" t="s">
        <v>179</v>
      </c>
      <c r="AU348" s="216" t="s">
        <v>86</v>
      </c>
      <c r="AV348" s="11" t="s">
        <v>86</v>
      </c>
      <c r="AW348" s="11" t="s">
        <v>41</v>
      </c>
      <c r="AX348" s="11" t="s">
        <v>77</v>
      </c>
      <c r="AY348" s="216" t="s">
        <v>168</v>
      </c>
    </row>
    <row r="349" spans="2:51" s="12" customFormat="1" ht="13.5">
      <c r="B349" s="217"/>
      <c r="C349" s="218"/>
      <c r="D349" s="203" t="s">
        <v>179</v>
      </c>
      <c r="E349" s="219" t="s">
        <v>22</v>
      </c>
      <c r="F349" s="220" t="s">
        <v>1089</v>
      </c>
      <c r="G349" s="218"/>
      <c r="H349" s="219" t="s">
        <v>22</v>
      </c>
      <c r="I349" s="221"/>
      <c r="J349" s="218"/>
      <c r="K349" s="218"/>
      <c r="L349" s="222"/>
      <c r="M349" s="223"/>
      <c r="N349" s="224"/>
      <c r="O349" s="224"/>
      <c r="P349" s="224"/>
      <c r="Q349" s="224"/>
      <c r="R349" s="224"/>
      <c r="S349" s="224"/>
      <c r="T349" s="225"/>
      <c r="AT349" s="226" t="s">
        <v>179</v>
      </c>
      <c r="AU349" s="226" t="s">
        <v>86</v>
      </c>
      <c r="AV349" s="12" t="s">
        <v>24</v>
      </c>
      <c r="AW349" s="12" t="s">
        <v>41</v>
      </c>
      <c r="AX349" s="12" t="s">
        <v>77</v>
      </c>
      <c r="AY349" s="226" t="s">
        <v>168</v>
      </c>
    </row>
    <row r="350" spans="2:51" s="13" customFormat="1" ht="13.5">
      <c r="B350" s="227"/>
      <c r="C350" s="228"/>
      <c r="D350" s="203" t="s">
        <v>179</v>
      </c>
      <c r="E350" s="229" t="s">
        <v>22</v>
      </c>
      <c r="F350" s="230" t="s">
        <v>182</v>
      </c>
      <c r="G350" s="228"/>
      <c r="H350" s="231">
        <v>146.292</v>
      </c>
      <c r="I350" s="232"/>
      <c r="J350" s="228"/>
      <c r="K350" s="228"/>
      <c r="L350" s="233"/>
      <c r="M350" s="234"/>
      <c r="N350" s="235"/>
      <c r="O350" s="235"/>
      <c r="P350" s="235"/>
      <c r="Q350" s="235"/>
      <c r="R350" s="235"/>
      <c r="S350" s="235"/>
      <c r="T350" s="236"/>
      <c r="AT350" s="237" t="s">
        <v>179</v>
      </c>
      <c r="AU350" s="237" t="s">
        <v>86</v>
      </c>
      <c r="AV350" s="13" t="s">
        <v>175</v>
      </c>
      <c r="AW350" s="13" t="s">
        <v>41</v>
      </c>
      <c r="AX350" s="13" t="s">
        <v>24</v>
      </c>
      <c r="AY350" s="237" t="s">
        <v>168</v>
      </c>
    </row>
    <row r="351" spans="2:63" s="10" customFormat="1" ht="29.85" customHeight="1">
      <c r="B351" s="175"/>
      <c r="C351" s="176"/>
      <c r="D351" s="177" t="s">
        <v>76</v>
      </c>
      <c r="E351" s="189" t="s">
        <v>567</v>
      </c>
      <c r="F351" s="189" t="s">
        <v>568</v>
      </c>
      <c r="G351" s="176"/>
      <c r="H351" s="176"/>
      <c r="I351" s="179"/>
      <c r="J351" s="190">
        <f>BK351</f>
        <v>0</v>
      </c>
      <c r="K351" s="176"/>
      <c r="L351" s="181"/>
      <c r="M351" s="182"/>
      <c r="N351" s="183"/>
      <c r="O351" s="183"/>
      <c r="P351" s="184">
        <f>P352</f>
        <v>0</v>
      </c>
      <c r="Q351" s="183"/>
      <c r="R351" s="184">
        <f>R352</f>
        <v>0</v>
      </c>
      <c r="S351" s="183"/>
      <c r="T351" s="185">
        <f>T352</f>
        <v>0</v>
      </c>
      <c r="AR351" s="186" t="s">
        <v>24</v>
      </c>
      <c r="AT351" s="187" t="s">
        <v>76</v>
      </c>
      <c r="AU351" s="187" t="s">
        <v>24</v>
      </c>
      <c r="AY351" s="186" t="s">
        <v>168</v>
      </c>
      <c r="BK351" s="188">
        <f>BK352</f>
        <v>0</v>
      </c>
    </row>
    <row r="352" spans="2:65" s="1" customFormat="1" ht="16.5" customHeight="1">
      <c r="B352" s="40"/>
      <c r="C352" s="191" t="s">
        <v>506</v>
      </c>
      <c r="D352" s="191" t="s">
        <v>170</v>
      </c>
      <c r="E352" s="192" t="s">
        <v>1090</v>
      </c>
      <c r="F352" s="193" t="s">
        <v>1091</v>
      </c>
      <c r="G352" s="194" t="s">
        <v>261</v>
      </c>
      <c r="H352" s="195">
        <v>734.211</v>
      </c>
      <c r="I352" s="196"/>
      <c r="J352" s="197">
        <f>ROUND(I352*H352,2)</f>
        <v>0</v>
      </c>
      <c r="K352" s="193" t="s">
        <v>174</v>
      </c>
      <c r="L352" s="60"/>
      <c r="M352" s="198" t="s">
        <v>22</v>
      </c>
      <c r="N352" s="248" t="s">
        <v>48</v>
      </c>
      <c r="O352" s="249"/>
      <c r="P352" s="250">
        <f>O352*H352</f>
        <v>0</v>
      </c>
      <c r="Q352" s="250">
        <v>0</v>
      </c>
      <c r="R352" s="250">
        <f>Q352*H352</f>
        <v>0</v>
      </c>
      <c r="S352" s="250">
        <v>0</v>
      </c>
      <c r="T352" s="251">
        <f>S352*H352</f>
        <v>0</v>
      </c>
      <c r="AR352" s="23" t="s">
        <v>175</v>
      </c>
      <c r="AT352" s="23" t="s">
        <v>170</v>
      </c>
      <c r="AU352" s="23" t="s">
        <v>86</v>
      </c>
      <c r="AY352" s="23" t="s">
        <v>168</v>
      </c>
      <c r="BE352" s="202">
        <f>IF(N352="základní",J352,0)</f>
        <v>0</v>
      </c>
      <c r="BF352" s="202">
        <f>IF(N352="snížená",J352,0)</f>
        <v>0</v>
      </c>
      <c r="BG352" s="202">
        <f>IF(N352="zákl. přenesená",J352,0)</f>
        <v>0</v>
      </c>
      <c r="BH352" s="202">
        <f>IF(N352="sníž. přenesená",J352,0)</f>
        <v>0</v>
      </c>
      <c r="BI352" s="202">
        <f>IF(N352="nulová",J352,0)</f>
        <v>0</v>
      </c>
      <c r="BJ352" s="23" t="s">
        <v>24</v>
      </c>
      <c r="BK352" s="202">
        <f>ROUND(I352*H352,2)</f>
        <v>0</v>
      </c>
      <c r="BL352" s="23" t="s">
        <v>175</v>
      </c>
      <c r="BM352" s="23" t="s">
        <v>1092</v>
      </c>
    </row>
    <row r="353" spans="2:12" s="1" customFormat="1" ht="6.95" customHeight="1">
      <c r="B353" s="55"/>
      <c r="C353" s="56"/>
      <c r="D353" s="56"/>
      <c r="E353" s="56"/>
      <c r="F353" s="56"/>
      <c r="G353" s="56"/>
      <c r="H353" s="56"/>
      <c r="I353" s="138"/>
      <c r="J353" s="56"/>
      <c r="K353" s="56"/>
      <c r="L353" s="60"/>
    </row>
  </sheetData>
  <sheetProtection algorithmName="SHA-512" hashValue="JkYHlqBS4I9S8Fo9IeIjNdK2qT72sRg28Z5ONQkw8Ubz7SuXnh9kloEUvYziM3h8npCe7EY40XGNxi5oj9w5JQ==" saltValue="AzJ6UgI07wqPVl8tLjyxzBPPEI7rxPWjnyHfwDQS5ivjHDHOuMhgfS4TdubYRQhB5jaOPqG68Gk7jgoBsr42QA==" spinCount="100000" sheet="1" objects="1" scenarios="1" formatColumns="0" formatRows="0" autoFilter="0"/>
  <autoFilter ref="C82:K352"/>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98</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1093</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ROUND(SUM(BE83:BE253),2)</f>
        <v>0</v>
      </c>
      <c r="G30" s="41"/>
      <c r="H30" s="41"/>
      <c r="I30" s="130">
        <v>0.21</v>
      </c>
      <c r="J30" s="129">
        <f>ROUND(ROUND((SUM(BE83:BE253)),2)*I30,2)</f>
        <v>0</v>
      </c>
      <c r="K30" s="44"/>
    </row>
    <row r="31" spans="2:11" s="1" customFormat="1" ht="14.45" customHeight="1">
      <c r="B31" s="40"/>
      <c r="C31" s="41"/>
      <c r="D31" s="41"/>
      <c r="E31" s="48" t="s">
        <v>49</v>
      </c>
      <c r="F31" s="129">
        <f>ROUND(SUM(BF83:BF253),2)</f>
        <v>0</v>
      </c>
      <c r="G31" s="41"/>
      <c r="H31" s="41"/>
      <c r="I31" s="130">
        <v>0.15</v>
      </c>
      <c r="J31" s="129">
        <f>ROUND(ROUND((SUM(BF83:BF253)),2)*I31,2)</f>
        <v>0</v>
      </c>
      <c r="K31" s="44"/>
    </row>
    <row r="32" spans="2:11" s="1" customFormat="1" ht="14.45" customHeight="1" hidden="1">
      <c r="B32" s="40"/>
      <c r="C32" s="41"/>
      <c r="D32" s="41"/>
      <c r="E32" s="48" t="s">
        <v>50</v>
      </c>
      <c r="F32" s="129">
        <f>ROUND(SUM(BG83:BG253),2)</f>
        <v>0</v>
      </c>
      <c r="G32" s="41"/>
      <c r="H32" s="41"/>
      <c r="I32" s="130">
        <v>0.21</v>
      </c>
      <c r="J32" s="129">
        <v>0</v>
      </c>
      <c r="K32" s="44"/>
    </row>
    <row r="33" spans="2:11" s="1" customFormat="1" ht="14.45" customHeight="1" hidden="1">
      <c r="B33" s="40"/>
      <c r="C33" s="41"/>
      <c r="D33" s="41"/>
      <c r="E33" s="48" t="s">
        <v>51</v>
      </c>
      <c r="F33" s="129">
        <f>ROUND(SUM(BH83:BH253),2)</f>
        <v>0</v>
      </c>
      <c r="G33" s="41"/>
      <c r="H33" s="41"/>
      <c r="I33" s="130">
        <v>0.15</v>
      </c>
      <c r="J33" s="129">
        <v>0</v>
      </c>
      <c r="K33" s="44"/>
    </row>
    <row r="34" spans="2:11" s="1" customFormat="1" ht="14.45" customHeight="1" hidden="1">
      <c r="B34" s="40"/>
      <c r="C34" s="41"/>
      <c r="D34" s="41"/>
      <c r="E34" s="48" t="s">
        <v>52</v>
      </c>
      <c r="F34" s="129">
        <f>ROUND(SUM(BI83:BI253),2)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SKU3905 - SO102b Chodníky a ostatní plochy   II/145</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J83</f>
        <v>0</v>
      </c>
      <c r="K56" s="44"/>
      <c r="AU56" s="23" t="s">
        <v>141</v>
      </c>
    </row>
    <row r="57" spans="2:11" s="7" customFormat="1" ht="24.95" customHeight="1">
      <c r="B57" s="148"/>
      <c r="C57" s="149"/>
      <c r="D57" s="150" t="s">
        <v>142</v>
      </c>
      <c r="E57" s="151"/>
      <c r="F57" s="151"/>
      <c r="G57" s="151"/>
      <c r="H57" s="151"/>
      <c r="I57" s="152"/>
      <c r="J57" s="153">
        <f>J84</f>
        <v>0</v>
      </c>
      <c r="K57" s="154"/>
    </row>
    <row r="58" spans="2:11" s="8" customFormat="1" ht="19.9" customHeight="1">
      <c r="B58" s="155"/>
      <c r="C58" s="156"/>
      <c r="D58" s="157" t="s">
        <v>143</v>
      </c>
      <c r="E58" s="158"/>
      <c r="F58" s="158"/>
      <c r="G58" s="158"/>
      <c r="H58" s="158"/>
      <c r="I58" s="159"/>
      <c r="J58" s="160">
        <f>J85</f>
        <v>0</v>
      </c>
      <c r="K58" s="161"/>
    </row>
    <row r="59" spans="2:11" s="8" customFormat="1" ht="19.9" customHeight="1">
      <c r="B59" s="155"/>
      <c r="C59" s="156"/>
      <c r="D59" s="157" t="s">
        <v>145</v>
      </c>
      <c r="E59" s="158"/>
      <c r="F59" s="158"/>
      <c r="G59" s="158"/>
      <c r="H59" s="158"/>
      <c r="I59" s="159"/>
      <c r="J59" s="160">
        <f>J141</f>
        <v>0</v>
      </c>
      <c r="K59" s="161"/>
    </row>
    <row r="60" spans="2:11" s="8" customFormat="1" ht="19.9" customHeight="1">
      <c r="B60" s="155"/>
      <c r="C60" s="156"/>
      <c r="D60" s="157" t="s">
        <v>147</v>
      </c>
      <c r="E60" s="158"/>
      <c r="F60" s="158"/>
      <c r="G60" s="158"/>
      <c r="H60" s="158"/>
      <c r="I60" s="159"/>
      <c r="J60" s="160">
        <f>J146</f>
        <v>0</v>
      </c>
      <c r="K60" s="161"/>
    </row>
    <row r="61" spans="2:11" s="8" customFormat="1" ht="19.9" customHeight="1">
      <c r="B61" s="155"/>
      <c r="C61" s="156"/>
      <c r="D61" s="157" t="s">
        <v>149</v>
      </c>
      <c r="E61" s="158"/>
      <c r="F61" s="158"/>
      <c r="G61" s="158"/>
      <c r="H61" s="158"/>
      <c r="I61" s="159"/>
      <c r="J61" s="160">
        <f>J207</f>
        <v>0</v>
      </c>
      <c r="K61" s="161"/>
    </row>
    <row r="62" spans="2:11" s="8" customFormat="1" ht="19.9" customHeight="1">
      <c r="B62" s="155"/>
      <c r="C62" s="156"/>
      <c r="D62" s="157" t="s">
        <v>150</v>
      </c>
      <c r="E62" s="158"/>
      <c r="F62" s="158"/>
      <c r="G62" s="158"/>
      <c r="H62" s="158"/>
      <c r="I62" s="159"/>
      <c r="J62" s="160">
        <f>J228</f>
        <v>0</v>
      </c>
      <c r="K62" s="161"/>
    </row>
    <row r="63" spans="2:11" s="8" customFormat="1" ht="19.9" customHeight="1">
      <c r="B63" s="155"/>
      <c r="C63" s="156"/>
      <c r="D63" s="157" t="s">
        <v>151</v>
      </c>
      <c r="E63" s="158"/>
      <c r="F63" s="158"/>
      <c r="G63" s="158"/>
      <c r="H63" s="158"/>
      <c r="I63" s="159"/>
      <c r="J63" s="160">
        <f>J252</f>
        <v>0</v>
      </c>
      <c r="K63" s="161"/>
    </row>
    <row r="64" spans="2:11" s="1" customFormat="1" ht="21.75" customHeight="1">
      <c r="B64" s="40"/>
      <c r="C64" s="41"/>
      <c r="D64" s="41"/>
      <c r="E64" s="41"/>
      <c r="F64" s="41"/>
      <c r="G64" s="41"/>
      <c r="H64" s="41"/>
      <c r="I64" s="117"/>
      <c r="J64" s="41"/>
      <c r="K64" s="44"/>
    </row>
    <row r="65" spans="2:11"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 customHeight="1">
      <c r="B70" s="40"/>
      <c r="C70" s="61" t="s">
        <v>152</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4" t="str">
        <f>E7</f>
        <v>II/145 a II/190 průtah Hartmanice</v>
      </c>
      <c r="F73" s="375"/>
      <c r="G73" s="375"/>
      <c r="H73" s="375"/>
      <c r="I73" s="162"/>
      <c r="J73" s="62"/>
      <c r="K73" s="62"/>
      <c r="L73" s="60"/>
    </row>
    <row r="74" spans="2:12" s="1" customFormat="1" ht="14.45" customHeight="1">
      <c r="B74" s="40"/>
      <c r="C74" s="64" t="s">
        <v>135</v>
      </c>
      <c r="D74" s="62"/>
      <c r="E74" s="62"/>
      <c r="F74" s="62"/>
      <c r="G74" s="62"/>
      <c r="H74" s="62"/>
      <c r="I74" s="162"/>
      <c r="J74" s="62"/>
      <c r="K74" s="62"/>
      <c r="L74" s="60"/>
    </row>
    <row r="75" spans="2:12" s="1" customFormat="1" ht="17.25" customHeight="1">
      <c r="B75" s="40"/>
      <c r="C75" s="62"/>
      <c r="D75" s="62"/>
      <c r="E75" s="349" t="str">
        <f>E9</f>
        <v>SKU3905 - SO102b Chodníky a ostatní plochy   II/145</v>
      </c>
      <c r="F75" s="376"/>
      <c r="G75" s="376"/>
      <c r="H75" s="376"/>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 xml:space="preserve"> </v>
      </c>
      <c r="G77" s="62"/>
      <c r="H77" s="62"/>
      <c r="I77" s="164" t="s">
        <v>27</v>
      </c>
      <c r="J77" s="72" t="str">
        <f>IF(J12="","",J12)</f>
        <v>15. 11. 2016</v>
      </c>
      <c r="K77" s="62"/>
      <c r="L77" s="60"/>
    </row>
    <row r="78" spans="2:12" s="1" customFormat="1" ht="6.95" customHeight="1">
      <c r="B78" s="40"/>
      <c r="C78" s="62"/>
      <c r="D78" s="62"/>
      <c r="E78" s="62"/>
      <c r="F78" s="62"/>
      <c r="G78" s="62"/>
      <c r="H78" s="62"/>
      <c r="I78" s="162"/>
      <c r="J78" s="62"/>
      <c r="K78" s="62"/>
      <c r="L78" s="60"/>
    </row>
    <row r="79" spans="2:12" s="1" customFormat="1" ht="13.5">
      <c r="B79" s="40"/>
      <c r="C79" s="64" t="s">
        <v>31</v>
      </c>
      <c r="D79" s="62"/>
      <c r="E79" s="62"/>
      <c r="F79" s="163" t="str">
        <f>E15</f>
        <v>SÚS Plzeňského kraje</v>
      </c>
      <c r="G79" s="62"/>
      <c r="H79" s="62"/>
      <c r="I79" s="164" t="s">
        <v>37</v>
      </c>
      <c r="J79" s="163" t="str">
        <f>E21</f>
        <v>Projekční kancelář Ing.Škubalová</v>
      </c>
      <c r="K79" s="62"/>
      <c r="L79" s="60"/>
    </row>
    <row r="80" spans="2:12" s="1" customFormat="1" ht="14.45" customHeight="1">
      <c r="B80" s="40"/>
      <c r="C80" s="64" t="s">
        <v>35</v>
      </c>
      <c r="D80" s="62"/>
      <c r="E80" s="62"/>
      <c r="F80" s="163" t="str">
        <f>IF(E18="","",E18)</f>
        <v/>
      </c>
      <c r="G80" s="62"/>
      <c r="H80" s="62"/>
      <c r="I80" s="162"/>
      <c r="J80" s="62"/>
      <c r="K80" s="62"/>
      <c r="L80" s="60"/>
    </row>
    <row r="81" spans="2:12" s="1" customFormat="1" ht="10.35" customHeight="1">
      <c r="B81" s="40"/>
      <c r="C81" s="62"/>
      <c r="D81" s="62"/>
      <c r="E81" s="62"/>
      <c r="F81" s="62"/>
      <c r="G81" s="62"/>
      <c r="H81" s="62"/>
      <c r="I81" s="162"/>
      <c r="J81" s="62"/>
      <c r="K81" s="62"/>
      <c r="L81" s="60"/>
    </row>
    <row r="82" spans="2:20" s="9" customFormat="1" ht="29.25" customHeight="1">
      <c r="B82" s="165"/>
      <c r="C82" s="166" t="s">
        <v>153</v>
      </c>
      <c r="D82" s="167" t="s">
        <v>62</v>
      </c>
      <c r="E82" s="167" t="s">
        <v>58</v>
      </c>
      <c r="F82" s="167" t="s">
        <v>154</v>
      </c>
      <c r="G82" s="167" t="s">
        <v>155</v>
      </c>
      <c r="H82" s="167" t="s">
        <v>156</v>
      </c>
      <c r="I82" s="168" t="s">
        <v>157</v>
      </c>
      <c r="J82" s="167" t="s">
        <v>139</v>
      </c>
      <c r="K82" s="169" t="s">
        <v>158</v>
      </c>
      <c r="L82" s="170"/>
      <c r="M82" s="80" t="s">
        <v>159</v>
      </c>
      <c r="N82" s="81" t="s">
        <v>47</v>
      </c>
      <c r="O82" s="81" t="s">
        <v>160</v>
      </c>
      <c r="P82" s="81" t="s">
        <v>161</v>
      </c>
      <c r="Q82" s="81" t="s">
        <v>162</v>
      </c>
      <c r="R82" s="81" t="s">
        <v>163</v>
      </c>
      <c r="S82" s="81" t="s">
        <v>164</v>
      </c>
      <c r="T82" s="82" t="s">
        <v>165</v>
      </c>
    </row>
    <row r="83" spans="2:63" s="1" customFormat="1" ht="29.25" customHeight="1">
      <c r="B83" s="40"/>
      <c r="C83" s="86" t="s">
        <v>140</v>
      </c>
      <c r="D83" s="62"/>
      <c r="E83" s="62"/>
      <c r="F83" s="62"/>
      <c r="G83" s="62"/>
      <c r="H83" s="62"/>
      <c r="I83" s="162"/>
      <c r="J83" s="171">
        <f>BK83</f>
        <v>0</v>
      </c>
      <c r="K83" s="62"/>
      <c r="L83" s="60"/>
      <c r="M83" s="83"/>
      <c r="N83" s="84"/>
      <c r="O83" s="84"/>
      <c r="P83" s="172">
        <f>P84</f>
        <v>0</v>
      </c>
      <c r="Q83" s="84"/>
      <c r="R83" s="172">
        <f>R84</f>
        <v>358.052907</v>
      </c>
      <c r="S83" s="84"/>
      <c r="T83" s="173">
        <f>T84</f>
        <v>44.4966</v>
      </c>
      <c r="AT83" s="23" t="s">
        <v>76</v>
      </c>
      <c r="AU83" s="23" t="s">
        <v>141</v>
      </c>
      <c r="BK83" s="174">
        <f>BK84</f>
        <v>0</v>
      </c>
    </row>
    <row r="84" spans="2:63" s="10" customFormat="1" ht="37.35" customHeight="1">
      <c r="B84" s="175"/>
      <c r="C84" s="176"/>
      <c r="D84" s="177" t="s">
        <v>76</v>
      </c>
      <c r="E84" s="178" t="s">
        <v>166</v>
      </c>
      <c r="F84" s="178" t="s">
        <v>167</v>
      </c>
      <c r="G84" s="176"/>
      <c r="H84" s="176"/>
      <c r="I84" s="179"/>
      <c r="J84" s="180">
        <f>BK84</f>
        <v>0</v>
      </c>
      <c r="K84" s="176"/>
      <c r="L84" s="181"/>
      <c r="M84" s="182"/>
      <c r="N84" s="183"/>
      <c r="O84" s="183"/>
      <c r="P84" s="184">
        <f>P85+P141+P146+P207+P228+P252</f>
        <v>0</v>
      </c>
      <c r="Q84" s="183"/>
      <c r="R84" s="184">
        <f>R85+R141+R146+R207+R228+R252</f>
        <v>358.052907</v>
      </c>
      <c r="S84" s="183"/>
      <c r="T84" s="185">
        <f>T85+T141+T146+T207+T228+T252</f>
        <v>44.4966</v>
      </c>
      <c r="AR84" s="186" t="s">
        <v>24</v>
      </c>
      <c r="AT84" s="187" t="s">
        <v>76</v>
      </c>
      <c r="AU84" s="187" t="s">
        <v>77</v>
      </c>
      <c r="AY84" s="186" t="s">
        <v>168</v>
      </c>
      <c r="BK84" s="188">
        <f>BK85+BK141+BK146+BK207+BK228+BK252</f>
        <v>0</v>
      </c>
    </row>
    <row r="85" spans="2:63" s="10" customFormat="1" ht="19.9" customHeight="1">
      <c r="B85" s="175"/>
      <c r="C85" s="176"/>
      <c r="D85" s="177" t="s">
        <v>76</v>
      </c>
      <c r="E85" s="189" t="s">
        <v>24</v>
      </c>
      <c r="F85" s="189" t="s">
        <v>169</v>
      </c>
      <c r="G85" s="176"/>
      <c r="H85" s="176"/>
      <c r="I85" s="179"/>
      <c r="J85" s="190">
        <f>BK85</f>
        <v>0</v>
      </c>
      <c r="K85" s="176"/>
      <c r="L85" s="181"/>
      <c r="M85" s="182"/>
      <c r="N85" s="183"/>
      <c r="O85" s="183"/>
      <c r="P85" s="184">
        <f>SUM(P86:P140)</f>
        <v>0</v>
      </c>
      <c r="Q85" s="183"/>
      <c r="R85" s="184">
        <f>SUM(R86:R140)</f>
        <v>0.0046500000000000005</v>
      </c>
      <c r="S85" s="183"/>
      <c r="T85" s="185">
        <f>SUM(T86:T140)</f>
        <v>44.4966</v>
      </c>
      <c r="AR85" s="186" t="s">
        <v>24</v>
      </c>
      <c r="AT85" s="187" t="s">
        <v>76</v>
      </c>
      <c r="AU85" s="187" t="s">
        <v>24</v>
      </c>
      <c r="AY85" s="186" t="s">
        <v>168</v>
      </c>
      <c r="BK85" s="188">
        <f>SUM(BK86:BK140)</f>
        <v>0</v>
      </c>
    </row>
    <row r="86" spans="2:65" s="1" customFormat="1" ht="25.5" customHeight="1">
      <c r="B86" s="40"/>
      <c r="C86" s="191" t="s">
        <v>24</v>
      </c>
      <c r="D86" s="191" t="s">
        <v>170</v>
      </c>
      <c r="E86" s="192" t="s">
        <v>855</v>
      </c>
      <c r="F86" s="193" t="s">
        <v>856</v>
      </c>
      <c r="G86" s="194" t="s">
        <v>173</v>
      </c>
      <c r="H86" s="195">
        <v>47.8</v>
      </c>
      <c r="I86" s="196"/>
      <c r="J86" s="197">
        <f>ROUND(I86*H86,2)</f>
        <v>0</v>
      </c>
      <c r="K86" s="193" t="s">
        <v>174</v>
      </c>
      <c r="L86" s="60"/>
      <c r="M86" s="198" t="s">
        <v>22</v>
      </c>
      <c r="N86" s="199" t="s">
        <v>48</v>
      </c>
      <c r="O86" s="41"/>
      <c r="P86" s="200">
        <f>O86*H86</f>
        <v>0</v>
      </c>
      <c r="Q86" s="200">
        <v>0</v>
      </c>
      <c r="R86" s="200">
        <f>Q86*H86</f>
        <v>0</v>
      </c>
      <c r="S86" s="200">
        <v>0.32</v>
      </c>
      <c r="T86" s="201">
        <f>S86*H86</f>
        <v>15.296</v>
      </c>
      <c r="AR86" s="23" t="s">
        <v>175</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175</v>
      </c>
      <c r="BM86" s="23" t="s">
        <v>1094</v>
      </c>
    </row>
    <row r="87" spans="2:51" s="11" customFormat="1" ht="13.5">
      <c r="B87" s="206"/>
      <c r="C87" s="207"/>
      <c r="D87" s="203" t="s">
        <v>179</v>
      </c>
      <c r="E87" s="208" t="s">
        <v>22</v>
      </c>
      <c r="F87" s="209" t="s">
        <v>1095</v>
      </c>
      <c r="G87" s="207"/>
      <c r="H87" s="210">
        <v>47.8</v>
      </c>
      <c r="I87" s="211"/>
      <c r="J87" s="207"/>
      <c r="K87" s="207"/>
      <c r="L87" s="212"/>
      <c r="M87" s="213"/>
      <c r="N87" s="214"/>
      <c r="O87" s="214"/>
      <c r="P87" s="214"/>
      <c r="Q87" s="214"/>
      <c r="R87" s="214"/>
      <c r="S87" s="214"/>
      <c r="T87" s="215"/>
      <c r="AT87" s="216" t="s">
        <v>179</v>
      </c>
      <c r="AU87" s="216" t="s">
        <v>86</v>
      </c>
      <c r="AV87" s="11" t="s">
        <v>86</v>
      </c>
      <c r="AW87" s="11" t="s">
        <v>41</v>
      </c>
      <c r="AX87" s="11" t="s">
        <v>77</v>
      </c>
      <c r="AY87" s="216" t="s">
        <v>168</v>
      </c>
    </row>
    <row r="88" spans="2:51" s="12" customFormat="1" ht="13.5">
      <c r="B88" s="217"/>
      <c r="C88" s="218"/>
      <c r="D88" s="203" t="s">
        <v>179</v>
      </c>
      <c r="E88" s="219" t="s">
        <v>22</v>
      </c>
      <c r="F88" s="220" t="s">
        <v>181</v>
      </c>
      <c r="G88" s="218"/>
      <c r="H88" s="219" t="s">
        <v>22</v>
      </c>
      <c r="I88" s="221"/>
      <c r="J88" s="218"/>
      <c r="K88" s="218"/>
      <c r="L88" s="222"/>
      <c r="M88" s="223"/>
      <c r="N88" s="224"/>
      <c r="O88" s="224"/>
      <c r="P88" s="224"/>
      <c r="Q88" s="224"/>
      <c r="R88" s="224"/>
      <c r="S88" s="224"/>
      <c r="T88" s="225"/>
      <c r="AT88" s="226" t="s">
        <v>179</v>
      </c>
      <c r="AU88" s="226" t="s">
        <v>86</v>
      </c>
      <c r="AV88" s="12" t="s">
        <v>24</v>
      </c>
      <c r="AW88" s="12" t="s">
        <v>41</v>
      </c>
      <c r="AX88" s="12" t="s">
        <v>77</v>
      </c>
      <c r="AY88" s="226" t="s">
        <v>168</v>
      </c>
    </row>
    <row r="89" spans="2:51" s="13" customFormat="1" ht="13.5">
      <c r="B89" s="227"/>
      <c r="C89" s="228"/>
      <c r="D89" s="203" t="s">
        <v>179</v>
      </c>
      <c r="E89" s="229" t="s">
        <v>22</v>
      </c>
      <c r="F89" s="230" t="s">
        <v>182</v>
      </c>
      <c r="G89" s="228"/>
      <c r="H89" s="231">
        <v>47.8</v>
      </c>
      <c r="I89" s="232"/>
      <c r="J89" s="228"/>
      <c r="K89" s="228"/>
      <c r="L89" s="233"/>
      <c r="M89" s="234"/>
      <c r="N89" s="235"/>
      <c r="O89" s="235"/>
      <c r="P89" s="235"/>
      <c r="Q89" s="235"/>
      <c r="R89" s="235"/>
      <c r="S89" s="235"/>
      <c r="T89" s="236"/>
      <c r="AT89" s="237" t="s">
        <v>179</v>
      </c>
      <c r="AU89" s="237" t="s">
        <v>86</v>
      </c>
      <c r="AV89" s="13" t="s">
        <v>175</v>
      </c>
      <c r="AW89" s="13" t="s">
        <v>41</v>
      </c>
      <c r="AX89" s="13" t="s">
        <v>24</v>
      </c>
      <c r="AY89" s="237" t="s">
        <v>168</v>
      </c>
    </row>
    <row r="90" spans="2:65" s="1" customFormat="1" ht="16.5" customHeight="1">
      <c r="B90" s="40"/>
      <c r="C90" s="191" t="s">
        <v>86</v>
      </c>
      <c r="D90" s="191" t="s">
        <v>170</v>
      </c>
      <c r="E90" s="192" t="s">
        <v>1096</v>
      </c>
      <c r="F90" s="193" t="s">
        <v>1097</v>
      </c>
      <c r="G90" s="194" t="s">
        <v>173</v>
      </c>
      <c r="H90" s="195">
        <v>47.8</v>
      </c>
      <c r="I90" s="196"/>
      <c r="J90" s="197">
        <f>ROUND(I90*H90,2)</f>
        <v>0</v>
      </c>
      <c r="K90" s="193" t="s">
        <v>174</v>
      </c>
      <c r="L90" s="60"/>
      <c r="M90" s="198" t="s">
        <v>22</v>
      </c>
      <c r="N90" s="199" t="s">
        <v>48</v>
      </c>
      <c r="O90" s="41"/>
      <c r="P90" s="200">
        <f>O90*H90</f>
        <v>0</v>
      </c>
      <c r="Q90" s="200">
        <v>0</v>
      </c>
      <c r="R90" s="200">
        <f>Q90*H90</f>
        <v>0</v>
      </c>
      <c r="S90" s="200">
        <v>0.16</v>
      </c>
      <c r="T90" s="201">
        <f>S90*H90</f>
        <v>7.648</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1098</v>
      </c>
    </row>
    <row r="91" spans="2:51" s="11" customFormat="1" ht="13.5">
      <c r="B91" s="206"/>
      <c r="C91" s="207"/>
      <c r="D91" s="203" t="s">
        <v>179</v>
      </c>
      <c r="E91" s="208" t="s">
        <v>22</v>
      </c>
      <c r="F91" s="209" t="s">
        <v>1095</v>
      </c>
      <c r="G91" s="207"/>
      <c r="H91" s="210">
        <v>47.8</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51" s="12" customFormat="1" ht="13.5">
      <c r="B92" s="217"/>
      <c r="C92" s="218"/>
      <c r="D92" s="203" t="s">
        <v>179</v>
      </c>
      <c r="E92" s="219" t="s">
        <v>22</v>
      </c>
      <c r="F92" s="220" t="s">
        <v>1099</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51" s="13" customFormat="1" ht="13.5">
      <c r="B93" s="227"/>
      <c r="C93" s="228"/>
      <c r="D93" s="203" t="s">
        <v>179</v>
      </c>
      <c r="E93" s="229" t="s">
        <v>22</v>
      </c>
      <c r="F93" s="230" t="s">
        <v>182</v>
      </c>
      <c r="G93" s="228"/>
      <c r="H93" s="231">
        <v>47.8</v>
      </c>
      <c r="I93" s="232"/>
      <c r="J93" s="228"/>
      <c r="K93" s="228"/>
      <c r="L93" s="233"/>
      <c r="M93" s="234"/>
      <c r="N93" s="235"/>
      <c r="O93" s="235"/>
      <c r="P93" s="235"/>
      <c r="Q93" s="235"/>
      <c r="R93" s="235"/>
      <c r="S93" s="235"/>
      <c r="T93" s="236"/>
      <c r="AT93" s="237" t="s">
        <v>179</v>
      </c>
      <c r="AU93" s="237" t="s">
        <v>86</v>
      </c>
      <c r="AV93" s="13" t="s">
        <v>175</v>
      </c>
      <c r="AW93" s="13" t="s">
        <v>41</v>
      </c>
      <c r="AX93" s="13" t="s">
        <v>24</v>
      </c>
      <c r="AY93" s="237" t="s">
        <v>168</v>
      </c>
    </row>
    <row r="94" spans="2:65" s="1" customFormat="1" ht="16.5" customHeight="1">
      <c r="B94" s="40"/>
      <c r="C94" s="191" t="s">
        <v>187</v>
      </c>
      <c r="D94" s="191" t="s">
        <v>170</v>
      </c>
      <c r="E94" s="192" t="s">
        <v>860</v>
      </c>
      <c r="F94" s="193" t="s">
        <v>861</v>
      </c>
      <c r="G94" s="194" t="s">
        <v>173</v>
      </c>
      <c r="H94" s="195">
        <v>19.6</v>
      </c>
      <c r="I94" s="196"/>
      <c r="J94" s="197">
        <f>ROUND(I94*H94,2)</f>
        <v>0</v>
      </c>
      <c r="K94" s="193" t="s">
        <v>174</v>
      </c>
      <c r="L94" s="60"/>
      <c r="M94" s="198" t="s">
        <v>22</v>
      </c>
      <c r="N94" s="199" t="s">
        <v>48</v>
      </c>
      <c r="O94" s="41"/>
      <c r="P94" s="200">
        <f>O94*H94</f>
        <v>0</v>
      </c>
      <c r="Q94" s="200">
        <v>0</v>
      </c>
      <c r="R94" s="200">
        <f>Q94*H94</f>
        <v>0</v>
      </c>
      <c r="S94" s="200">
        <v>0.13</v>
      </c>
      <c r="T94" s="201">
        <f>S94*H94</f>
        <v>2.5480000000000005</v>
      </c>
      <c r="AR94" s="23" t="s">
        <v>175</v>
      </c>
      <c r="AT94" s="23" t="s">
        <v>170</v>
      </c>
      <c r="AU94" s="23" t="s">
        <v>86</v>
      </c>
      <c r="AY94" s="23" t="s">
        <v>168</v>
      </c>
      <c r="BE94" s="202">
        <f>IF(N94="základní",J94,0)</f>
        <v>0</v>
      </c>
      <c r="BF94" s="202">
        <f>IF(N94="snížená",J94,0)</f>
        <v>0</v>
      </c>
      <c r="BG94" s="202">
        <f>IF(N94="zákl. přenesená",J94,0)</f>
        <v>0</v>
      </c>
      <c r="BH94" s="202">
        <f>IF(N94="sníž. přenesená",J94,0)</f>
        <v>0</v>
      </c>
      <c r="BI94" s="202">
        <f>IF(N94="nulová",J94,0)</f>
        <v>0</v>
      </c>
      <c r="BJ94" s="23" t="s">
        <v>24</v>
      </c>
      <c r="BK94" s="202">
        <f>ROUND(I94*H94,2)</f>
        <v>0</v>
      </c>
      <c r="BL94" s="23" t="s">
        <v>175</v>
      </c>
      <c r="BM94" s="23" t="s">
        <v>1100</v>
      </c>
    </row>
    <row r="95" spans="2:51" s="11" customFormat="1" ht="13.5">
      <c r="B95" s="206"/>
      <c r="C95" s="207"/>
      <c r="D95" s="203" t="s">
        <v>179</v>
      </c>
      <c r="E95" s="208" t="s">
        <v>22</v>
      </c>
      <c r="F95" s="209" t="s">
        <v>1101</v>
      </c>
      <c r="G95" s="207"/>
      <c r="H95" s="210">
        <v>19.6</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51" s="12" customFormat="1" ht="13.5">
      <c r="B96" s="217"/>
      <c r="C96" s="218"/>
      <c r="D96" s="203" t="s">
        <v>179</v>
      </c>
      <c r="E96" s="219" t="s">
        <v>22</v>
      </c>
      <c r="F96" s="220" t="s">
        <v>181</v>
      </c>
      <c r="G96" s="218"/>
      <c r="H96" s="219" t="s">
        <v>22</v>
      </c>
      <c r="I96" s="221"/>
      <c r="J96" s="218"/>
      <c r="K96" s="218"/>
      <c r="L96" s="222"/>
      <c r="M96" s="223"/>
      <c r="N96" s="224"/>
      <c r="O96" s="224"/>
      <c r="P96" s="224"/>
      <c r="Q96" s="224"/>
      <c r="R96" s="224"/>
      <c r="S96" s="224"/>
      <c r="T96" s="225"/>
      <c r="AT96" s="226" t="s">
        <v>179</v>
      </c>
      <c r="AU96" s="226" t="s">
        <v>86</v>
      </c>
      <c r="AV96" s="12" t="s">
        <v>24</v>
      </c>
      <c r="AW96" s="12" t="s">
        <v>41</v>
      </c>
      <c r="AX96" s="12" t="s">
        <v>77</v>
      </c>
      <c r="AY96" s="226" t="s">
        <v>168</v>
      </c>
    </row>
    <row r="97" spans="2:51" s="13" customFormat="1" ht="13.5">
      <c r="B97" s="227"/>
      <c r="C97" s="228"/>
      <c r="D97" s="203" t="s">
        <v>179</v>
      </c>
      <c r="E97" s="229" t="s">
        <v>22</v>
      </c>
      <c r="F97" s="230" t="s">
        <v>182</v>
      </c>
      <c r="G97" s="228"/>
      <c r="H97" s="231">
        <v>19.6</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175</v>
      </c>
      <c r="D98" s="191" t="s">
        <v>170</v>
      </c>
      <c r="E98" s="192" t="s">
        <v>860</v>
      </c>
      <c r="F98" s="193" t="s">
        <v>861</v>
      </c>
      <c r="G98" s="194" t="s">
        <v>173</v>
      </c>
      <c r="H98" s="195">
        <v>118.9</v>
      </c>
      <c r="I98" s="196"/>
      <c r="J98" s="197">
        <f>ROUND(I98*H98,2)</f>
        <v>0</v>
      </c>
      <c r="K98" s="193" t="s">
        <v>174</v>
      </c>
      <c r="L98" s="60"/>
      <c r="M98" s="198" t="s">
        <v>22</v>
      </c>
      <c r="N98" s="199" t="s">
        <v>48</v>
      </c>
      <c r="O98" s="41"/>
      <c r="P98" s="200">
        <f>O98*H98</f>
        <v>0</v>
      </c>
      <c r="Q98" s="200">
        <v>0</v>
      </c>
      <c r="R98" s="200">
        <f>Q98*H98</f>
        <v>0</v>
      </c>
      <c r="S98" s="200">
        <v>0.13</v>
      </c>
      <c r="T98" s="201">
        <f>S98*H98</f>
        <v>15.457</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1102</v>
      </c>
    </row>
    <row r="99" spans="2:51" s="11" customFormat="1" ht="13.5">
      <c r="B99" s="206"/>
      <c r="C99" s="207"/>
      <c r="D99" s="203" t="s">
        <v>179</v>
      </c>
      <c r="E99" s="208" t="s">
        <v>22</v>
      </c>
      <c r="F99" s="209" t="s">
        <v>1103</v>
      </c>
      <c r="G99" s="207"/>
      <c r="H99" s="210">
        <v>118.9</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51" s="12" customFormat="1" ht="13.5">
      <c r="B100" s="217"/>
      <c r="C100" s="218"/>
      <c r="D100" s="203" t="s">
        <v>179</v>
      </c>
      <c r="E100" s="219" t="s">
        <v>22</v>
      </c>
      <c r="F100" s="220" t="s">
        <v>867</v>
      </c>
      <c r="G100" s="218"/>
      <c r="H100" s="219" t="s">
        <v>22</v>
      </c>
      <c r="I100" s="221"/>
      <c r="J100" s="218"/>
      <c r="K100" s="218"/>
      <c r="L100" s="222"/>
      <c r="M100" s="223"/>
      <c r="N100" s="224"/>
      <c r="O100" s="224"/>
      <c r="P100" s="224"/>
      <c r="Q100" s="224"/>
      <c r="R100" s="224"/>
      <c r="S100" s="224"/>
      <c r="T100" s="225"/>
      <c r="AT100" s="226" t="s">
        <v>179</v>
      </c>
      <c r="AU100" s="226" t="s">
        <v>86</v>
      </c>
      <c r="AV100" s="12" t="s">
        <v>24</v>
      </c>
      <c r="AW100" s="12" t="s">
        <v>41</v>
      </c>
      <c r="AX100" s="12" t="s">
        <v>77</v>
      </c>
      <c r="AY100" s="226" t="s">
        <v>168</v>
      </c>
    </row>
    <row r="101" spans="2:51" s="13" customFormat="1" ht="13.5">
      <c r="B101" s="227"/>
      <c r="C101" s="228"/>
      <c r="D101" s="203" t="s">
        <v>179</v>
      </c>
      <c r="E101" s="229" t="s">
        <v>22</v>
      </c>
      <c r="F101" s="230" t="s">
        <v>182</v>
      </c>
      <c r="G101" s="228"/>
      <c r="H101" s="231">
        <v>118.9</v>
      </c>
      <c r="I101" s="232"/>
      <c r="J101" s="228"/>
      <c r="K101" s="228"/>
      <c r="L101" s="233"/>
      <c r="M101" s="234"/>
      <c r="N101" s="235"/>
      <c r="O101" s="235"/>
      <c r="P101" s="235"/>
      <c r="Q101" s="235"/>
      <c r="R101" s="235"/>
      <c r="S101" s="235"/>
      <c r="T101" s="236"/>
      <c r="AT101" s="237" t="s">
        <v>179</v>
      </c>
      <c r="AU101" s="237" t="s">
        <v>86</v>
      </c>
      <c r="AV101" s="13" t="s">
        <v>175</v>
      </c>
      <c r="AW101" s="13" t="s">
        <v>41</v>
      </c>
      <c r="AX101" s="13" t="s">
        <v>24</v>
      </c>
      <c r="AY101" s="237" t="s">
        <v>168</v>
      </c>
    </row>
    <row r="102" spans="2:65" s="1" customFormat="1" ht="16.5" customHeight="1">
      <c r="B102" s="40"/>
      <c r="C102" s="191" t="s">
        <v>195</v>
      </c>
      <c r="D102" s="191" t="s">
        <v>170</v>
      </c>
      <c r="E102" s="192" t="s">
        <v>1104</v>
      </c>
      <c r="F102" s="193" t="s">
        <v>1105</v>
      </c>
      <c r="G102" s="194" t="s">
        <v>173</v>
      </c>
      <c r="H102" s="195">
        <v>19.6</v>
      </c>
      <c r="I102" s="196"/>
      <c r="J102" s="197">
        <f>ROUND(I102*H102,2)</f>
        <v>0</v>
      </c>
      <c r="K102" s="193" t="s">
        <v>22</v>
      </c>
      <c r="L102" s="60"/>
      <c r="M102" s="198" t="s">
        <v>22</v>
      </c>
      <c r="N102" s="199" t="s">
        <v>48</v>
      </c>
      <c r="O102" s="41"/>
      <c r="P102" s="200">
        <f>O102*H102</f>
        <v>0</v>
      </c>
      <c r="Q102" s="200">
        <v>0</v>
      </c>
      <c r="R102" s="200">
        <f>Q102*H102</f>
        <v>0</v>
      </c>
      <c r="S102" s="200">
        <v>0.181</v>
      </c>
      <c r="T102" s="201">
        <f>S102*H102</f>
        <v>3.5476</v>
      </c>
      <c r="AR102" s="23" t="s">
        <v>175</v>
      </c>
      <c r="AT102" s="23" t="s">
        <v>170</v>
      </c>
      <c r="AU102" s="23" t="s">
        <v>86</v>
      </c>
      <c r="AY102" s="23" t="s">
        <v>168</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175</v>
      </c>
      <c r="BM102" s="23" t="s">
        <v>1106</v>
      </c>
    </row>
    <row r="103" spans="2:51" s="11" customFormat="1" ht="13.5">
      <c r="B103" s="206"/>
      <c r="C103" s="207"/>
      <c r="D103" s="203" t="s">
        <v>179</v>
      </c>
      <c r="E103" s="208" t="s">
        <v>22</v>
      </c>
      <c r="F103" s="209" t="s">
        <v>1101</v>
      </c>
      <c r="G103" s="207"/>
      <c r="H103" s="210">
        <v>19.6</v>
      </c>
      <c r="I103" s="211"/>
      <c r="J103" s="207"/>
      <c r="K103" s="207"/>
      <c r="L103" s="212"/>
      <c r="M103" s="213"/>
      <c r="N103" s="214"/>
      <c r="O103" s="214"/>
      <c r="P103" s="214"/>
      <c r="Q103" s="214"/>
      <c r="R103" s="214"/>
      <c r="S103" s="214"/>
      <c r="T103" s="215"/>
      <c r="AT103" s="216" t="s">
        <v>179</v>
      </c>
      <c r="AU103" s="216" t="s">
        <v>86</v>
      </c>
      <c r="AV103" s="11" t="s">
        <v>86</v>
      </c>
      <c r="AW103" s="11" t="s">
        <v>41</v>
      </c>
      <c r="AX103" s="11" t="s">
        <v>77</v>
      </c>
      <c r="AY103" s="216" t="s">
        <v>168</v>
      </c>
    </row>
    <row r="104" spans="2:51" s="12" customFormat="1" ht="13.5">
      <c r="B104" s="217"/>
      <c r="C104" s="218"/>
      <c r="D104" s="203" t="s">
        <v>179</v>
      </c>
      <c r="E104" s="219" t="s">
        <v>22</v>
      </c>
      <c r="F104" s="220" t="s">
        <v>181</v>
      </c>
      <c r="G104" s="218"/>
      <c r="H104" s="219" t="s">
        <v>22</v>
      </c>
      <c r="I104" s="221"/>
      <c r="J104" s="218"/>
      <c r="K104" s="218"/>
      <c r="L104" s="222"/>
      <c r="M104" s="223"/>
      <c r="N104" s="224"/>
      <c r="O104" s="224"/>
      <c r="P104" s="224"/>
      <c r="Q104" s="224"/>
      <c r="R104" s="224"/>
      <c r="S104" s="224"/>
      <c r="T104" s="225"/>
      <c r="AT104" s="226" t="s">
        <v>179</v>
      </c>
      <c r="AU104" s="226" t="s">
        <v>86</v>
      </c>
      <c r="AV104" s="12" t="s">
        <v>24</v>
      </c>
      <c r="AW104" s="12" t="s">
        <v>41</v>
      </c>
      <c r="AX104" s="12" t="s">
        <v>77</v>
      </c>
      <c r="AY104" s="226" t="s">
        <v>168</v>
      </c>
    </row>
    <row r="105" spans="2:51" s="13" customFormat="1" ht="13.5">
      <c r="B105" s="227"/>
      <c r="C105" s="228"/>
      <c r="D105" s="203" t="s">
        <v>179</v>
      </c>
      <c r="E105" s="229" t="s">
        <v>22</v>
      </c>
      <c r="F105" s="230" t="s">
        <v>182</v>
      </c>
      <c r="G105" s="228"/>
      <c r="H105" s="231">
        <v>19.6</v>
      </c>
      <c r="I105" s="232"/>
      <c r="J105" s="228"/>
      <c r="K105" s="228"/>
      <c r="L105" s="233"/>
      <c r="M105" s="234"/>
      <c r="N105" s="235"/>
      <c r="O105" s="235"/>
      <c r="P105" s="235"/>
      <c r="Q105" s="235"/>
      <c r="R105" s="235"/>
      <c r="S105" s="235"/>
      <c r="T105" s="236"/>
      <c r="AT105" s="237" t="s">
        <v>179</v>
      </c>
      <c r="AU105" s="237" t="s">
        <v>86</v>
      </c>
      <c r="AV105" s="13" t="s">
        <v>175</v>
      </c>
      <c r="AW105" s="13" t="s">
        <v>41</v>
      </c>
      <c r="AX105" s="13" t="s">
        <v>24</v>
      </c>
      <c r="AY105" s="237" t="s">
        <v>168</v>
      </c>
    </row>
    <row r="106" spans="2:65" s="1" customFormat="1" ht="25.5" customHeight="1">
      <c r="B106" s="40"/>
      <c r="C106" s="191" t="s">
        <v>201</v>
      </c>
      <c r="D106" s="191" t="s">
        <v>170</v>
      </c>
      <c r="E106" s="192" t="s">
        <v>891</v>
      </c>
      <c r="F106" s="193" t="s">
        <v>892</v>
      </c>
      <c r="G106" s="194" t="s">
        <v>198</v>
      </c>
      <c r="H106" s="195">
        <v>106.134</v>
      </c>
      <c r="I106" s="196"/>
      <c r="J106" s="197">
        <f>ROUND(I106*H106,2)</f>
        <v>0</v>
      </c>
      <c r="K106" s="193" t="s">
        <v>174</v>
      </c>
      <c r="L106" s="60"/>
      <c r="M106" s="198" t="s">
        <v>22</v>
      </c>
      <c r="N106" s="199" t="s">
        <v>48</v>
      </c>
      <c r="O106" s="41"/>
      <c r="P106" s="200">
        <f>O106*H106</f>
        <v>0</v>
      </c>
      <c r="Q106" s="200">
        <v>0</v>
      </c>
      <c r="R106" s="200">
        <f>Q106*H106</f>
        <v>0</v>
      </c>
      <c r="S106" s="200">
        <v>0</v>
      </c>
      <c r="T106" s="201">
        <f>S106*H106</f>
        <v>0</v>
      </c>
      <c r="AR106" s="23" t="s">
        <v>175</v>
      </c>
      <c r="AT106" s="23" t="s">
        <v>170</v>
      </c>
      <c r="AU106" s="23" t="s">
        <v>86</v>
      </c>
      <c r="AY106" s="23" t="s">
        <v>168</v>
      </c>
      <c r="BE106" s="202">
        <f>IF(N106="základní",J106,0)</f>
        <v>0</v>
      </c>
      <c r="BF106" s="202">
        <f>IF(N106="snížená",J106,0)</f>
        <v>0</v>
      </c>
      <c r="BG106" s="202">
        <f>IF(N106="zákl. přenesená",J106,0)</f>
        <v>0</v>
      </c>
      <c r="BH106" s="202">
        <f>IF(N106="sníž. přenesená",J106,0)</f>
        <v>0</v>
      </c>
      <c r="BI106" s="202">
        <f>IF(N106="nulová",J106,0)</f>
        <v>0</v>
      </c>
      <c r="BJ106" s="23" t="s">
        <v>24</v>
      </c>
      <c r="BK106" s="202">
        <f>ROUND(I106*H106,2)</f>
        <v>0</v>
      </c>
      <c r="BL106" s="23" t="s">
        <v>175</v>
      </c>
      <c r="BM106" s="23" t="s">
        <v>1107</v>
      </c>
    </row>
    <row r="107" spans="2:51" s="11" customFormat="1" ht="13.5">
      <c r="B107" s="206"/>
      <c r="C107" s="207"/>
      <c r="D107" s="203" t="s">
        <v>179</v>
      </c>
      <c r="E107" s="208" t="s">
        <v>22</v>
      </c>
      <c r="F107" s="209" t="s">
        <v>1108</v>
      </c>
      <c r="G107" s="207"/>
      <c r="H107" s="210">
        <v>48.336</v>
      </c>
      <c r="I107" s="211"/>
      <c r="J107" s="207"/>
      <c r="K107" s="207"/>
      <c r="L107" s="212"/>
      <c r="M107" s="213"/>
      <c r="N107" s="214"/>
      <c r="O107" s="214"/>
      <c r="P107" s="214"/>
      <c r="Q107" s="214"/>
      <c r="R107" s="214"/>
      <c r="S107" s="214"/>
      <c r="T107" s="215"/>
      <c r="AT107" s="216" t="s">
        <v>179</v>
      </c>
      <c r="AU107" s="216" t="s">
        <v>86</v>
      </c>
      <c r="AV107" s="11" t="s">
        <v>86</v>
      </c>
      <c r="AW107" s="11" t="s">
        <v>41</v>
      </c>
      <c r="AX107" s="11" t="s">
        <v>77</v>
      </c>
      <c r="AY107" s="216" t="s">
        <v>168</v>
      </c>
    </row>
    <row r="108" spans="2:51" s="12" customFormat="1" ht="13.5">
      <c r="B108" s="217"/>
      <c r="C108" s="218"/>
      <c r="D108" s="203" t="s">
        <v>179</v>
      </c>
      <c r="E108" s="219" t="s">
        <v>22</v>
      </c>
      <c r="F108" s="220" t="s">
        <v>1109</v>
      </c>
      <c r="G108" s="218"/>
      <c r="H108" s="219" t="s">
        <v>22</v>
      </c>
      <c r="I108" s="221"/>
      <c r="J108" s="218"/>
      <c r="K108" s="218"/>
      <c r="L108" s="222"/>
      <c r="M108" s="223"/>
      <c r="N108" s="224"/>
      <c r="O108" s="224"/>
      <c r="P108" s="224"/>
      <c r="Q108" s="224"/>
      <c r="R108" s="224"/>
      <c r="S108" s="224"/>
      <c r="T108" s="225"/>
      <c r="AT108" s="226" t="s">
        <v>179</v>
      </c>
      <c r="AU108" s="226" t="s">
        <v>86</v>
      </c>
      <c r="AV108" s="12" t="s">
        <v>24</v>
      </c>
      <c r="AW108" s="12" t="s">
        <v>41</v>
      </c>
      <c r="AX108" s="12" t="s">
        <v>77</v>
      </c>
      <c r="AY108" s="226" t="s">
        <v>168</v>
      </c>
    </row>
    <row r="109" spans="2:51" s="11" customFormat="1" ht="13.5">
      <c r="B109" s="206"/>
      <c r="C109" s="207"/>
      <c r="D109" s="203" t="s">
        <v>179</v>
      </c>
      <c r="E109" s="208" t="s">
        <v>22</v>
      </c>
      <c r="F109" s="209" t="s">
        <v>1110</v>
      </c>
      <c r="G109" s="207"/>
      <c r="H109" s="210">
        <v>46.438</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51" s="12" customFormat="1" ht="13.5">
      <c r="B110" s="217"/>
      <c r="C110" s="218"/>
      <c r="D110" s="203" t="s">
        <v>179</v>
      </c>
      <c r="E110" s="219" t="s">
        <v>22</v>
      </c>
      <c r="F110" s="220" t="s">
        <v>897</v>
      </c>
      <c r="G110" s="218"/>
      <c r="H110" s="219" t="s">
        <v>22</v>
      </c>
      <c r="I110" s="221"/>
      <c r="J110" s="218"/>
      <c r="K110" s="218"/>
      <c r="L110" s="222"/>
      <c r="M110" s="223"/>
      <c r="N110" s="224"/>
      <c r="O110" s="224"/>
      <c r="P110" s="224"/>
      <c r="Q110" s="224"/>
      <c r="R110" s="224"/>
      <c r="S110" s="224"/>
      <c r="T110" s="225"/>
      <c r="AT110" s="226" t="s">
        <v>179</v>
      </c>
      <c r="AU110" s="226" t="s">
        <v>86</v>
      </c>
      <c r="AV110" s="12" t="s">
        <v>24</v>
      </c>
      <c r="AW110" s="12" t="s">
        <v>41</v>
      </c>
      <c r="AX110" s="12" t="s">
        <v>77</v>
      </c>
      <c r="AY110" s="226" t="s">
        <v>168</v>
      </c>
    </row>
    <row r="111" spans="2:51" s="11" customFormat="1" ht="13.5">
      <c r="B111" s="206"/>
      <c r="C111" s="207"/>
      <c r="D111" s="203" t="s">
        <v>179</v>
      </c>
      <c r="E111" s="208" t="s">
        <v>22</v>
      </c>
      <c r="F111" s="209" t="s">
        <v>1111</v>
      </c>
      <c r="G111" s="207"/>
      <c r="H111" s="210">
        <v>4.96</v>
      </c>
      <c r="I111" s="211"/>
      <c r="J111" s="207"/>
      <c r="K111" s="207"/>
      <c r="L111" s="212"/>
      <c r="M111" s="213"/>
      <c r="N111" s="214"/>
      <c r="O111" s="214"/>
      <c r="P111" s="214"/>
      <c r="Q111" s="214"/>
      <c r="R111" s="214"/>
      <c r="S111" s="214"/>
      <c r="T111" s="215"/>
      <c r="AT111" s="216" t="s">
        <v>179</v>
      </c>
      <c r="AU111" s="216" t="s">
        <v>86</v>
      </c>
      <c r="AV111" s="11" t="s">
        <v>86</v>
      </c>
      <c r="AW111" s="11" t="s">
        <v>41</v>
      </c>
      <c r="AX111" s="11" t="s">
        <v>77</v>
      </c>
      <c r="AY111" s="216" t="s">
        <v>168</v>
      </c>
    </row>
    <row r="112" spans="2:51" s="12" customFormat="1" ht="13.5">
      <c r="B112" s="217"/>
      <c r="C112" s="218"/>
      <c r="D112" s="203" t="s">
        <v>179</v>
      </c>
      <c r="E112" s="219" t="s">
        <v>22</v>
      </c>
      <c r="F112" s="220" t="s">
        <v>999</v>
      </c>
      <c r="G112" s="218"/>
      <c r="H112" s="219" t="s">
        <v>22</v>
      </c>
      <c r="I112" s="221"/>
      <c r="J112" s="218"/>
      <c r="K112" s="218"/>
      <c r="L112" s="222"/>
      <c r="M112" s="223"/>
      <c r="N112" s="224"/>
      <c r="O112" s="224"/>
      <c r="P112" s="224"/>
      <c r="Q112" s="224"/>
      <c r="R112" s="224"/>
      <c r="S112" s="224"/>
      <c r="T112" s="225"/>
      <c r="AT112" s="226" t="s">
        <v>179</v>
      </c>
      <c r="AU112" s="226" t="s">
        <v>86</v>
      </c>
      <c r="AV112" s="12" t="s">
        <v>24</v>
      </c>
      <c r="AW112" s="12" t="s">
        <v>41</v>
      </c>
      <c r="AX112" s="12" t="s">
        <v>77</v>
      </c>
      <c r="AY112" s="226" t="s">
        <v>168</v>
      </c>
    </row>
    <row r="113" spans="2:51" s="11" customFormat="1" ht="13.5">
      <c r="B113" s="206"/>
      <c r="C113" s="207"/>
      <c r="D113" s="203" t="s">
        <v>179</v>
      </c>
      <c r="E113" s="208" t="s">
        <v>22</v>
      </c>
      <c r="F113" s="209" t="s">
        <v>1112</v>
      </c>
      <c r="G113" s="207"/>
      <c r="H113" s="210">
        <v>6.4</v>
      </c>
      <c r="I113" s="211"/>
      <c r="J113" s="207"/>
      <c r="K113" s="207"/>
      <c r="L113" s="212"/>
      <c r="M113" s="213"/>
      <c r="N113" s="214"/>
      <c r="O113" s="214"/>
      <c r="P113" s="214"/>
      <c r="Q113" s="214"/>
      <c r="R113" s="214"/>
      <c r="S113" s="214"/>
      <c r="T113" s="215"/>
      <c r="AT113" s="216" t="s">
        <v>179</v>
      </c>
      <c r="AU113" s="216" t="s">
        <v>86</v>
      </c>
      <c r="AV113" s="11" t="s">
        <v>86</v>
      </c>
      <c r="AW113" s="11" t="s">
        <v>41</v>
      </c>
      <c r="AX113" s="11" t="s">
        <v>77</v>
      </c>
      <c r="AY113" s="216" t="s">
        <v>168</v>
      </c>
    </row>
    <row r="114" spans="2:51" s="12" customFormat="1" ht="13.5">
      <c r="B114" s="217"/>
      <c r="C114" s="218"/>
      <c r="D114" s="203" t="s">
        <v>179</v>
      </c>
      <c r="E114" s="219" t="s">
        <v>22</v>
      </c>
      <c r="F114" s="220" t="s">
        <v>593</v>
      </c>
      <c r="G114" s="218"/>
      <c r="H114" s="219" t="s">
        <v>22</v>
      </c>
      <c r="I114" s="221"/>
      <c r="J114" s="218"/>
      <c r="K114" s="218"/>
      <c r="L114" s="222"/>
      <c r="M114" s="223"/>
      <c r="N114" s="224"/>
      <c r="O114" s="224"/>
      <c r="P114" s="224"/>
      <c r="Q114" s="224"/>
      <c r="R114" s="224"/>
      <c r="S114" s="224"/>
      <c r="T114" s="225"/>
      <c r="AT114" s="226" t="s">
        <v>179</v>
      </c>
      <c r="AU114" s="226" t="s">
        <v>86</v>
      </c>
      <c r="AV114" s="12" t="s">
        <v>24</v>
      </c>
      <c r="AW114" s="12" t="s">
        <v>41</v>
      </c>
      <c r="AX114" s="12" t="s">
        <v>77</v>
      </c>
      <c r="AY114" s="226" t="s">
        <v>168</v>
      </c>
    </row>
    <row r="115" spans="2:51" s="13" customFormat="1" ht="13.5">
      <c r="B115" s="227"/>
      <c r="C115" s="228"/>
      <c r="D115" s="203" t="s">
        <v>179</v>
      </c>
      <c r="E115" s="229" t="s">
        <v>22</v>
      </c>
      <c r="F115" s="230" t="s">
        <v>182</v>
      </c>
      <c r="G115" s="228"/>
      <c r="H115" s="231">
        <v>106.134</v>
      </c>
      <c r="I115" s="232"/>
      <c r="J115" s="228"/>
      <c r="K115" s="228"/>
      <c r="L115" s="233"/>
      <c r="M115" s="234"/>
      <c r="N115" s="235"/>
      <c r="O115" s="235"/>
      <c r="P115" s="235"/>
      <c r="Q115" s="235"/>
      <c r="R115" s="235"/>
      <c r="S115" s="235"/>
      <c r="T115" s="236"/>
      <c r="AT115" s="237" t="s">
        <v>179</v>
      </c>
      <c r="AU115" s="237" t="s">
        <v>86</v>
      </c>
      <c r="AV115" s="13" t="s">
        <v>175</v>
      </c>
      <c r="AW115" s="13" t="s">
        <v>41</v>
      </c>
      <c r="AX115" s="13" t="s">
        <v>24</v>
      </c>
      <c r="AY115" s="237" t="s">
        <v>168</v>
      </c>
    </row>
    <row r="116" spans="2:65" s="1" customFormat="1" ht="25.5" customHeight="1">
      <c r="B116" s="40"/>
      <c r="C116" s="191" t="s">
        <v>209</v>
      </c>
      <c r="D116" s="191" t="s">
        <v>170</v>
      </c>
      <c r="E116" s="192" t="s">
        <v>210</v>
      </c>
      <c r="F116" s="193" t="s">
        <v>211</v>
      </c>
      <c r="G116" s="194" t="s">
        <v>198</v>
      </c>
      <c r="H116" s="195">
        <v>53.069</v>
      </c>
      <c r="I116" s="196"/>
      <c r="J116" s="197">
        <f>ROUND(I116*H116,2)</f>
        <v>0</v>
      </c>
      <c r="K116" s="193" t="s">
        <v>174</v>
      </c>
      <c r="L116" s="60"/>
      <c r="M116" s="198" t="s">
        <v>22</v>
      </c>
      <c r="N116" s="199" t="s">
        <v>48</v>
      </c>
      <c r="O116" s="41"/>
      <c r="P116" s="200">
        <f>O116*H116</f>
        <v>0</v>
      </c>
      <c r="Q116" s="200">
        <v>0</v>
      </c>
      <c r="R116" s="200">
        <f>Q116*H116</f>
        <v>0</v>
      </c>
      <c r="S116" s="200">
        <v>0</v>
      </c>
      <c r="T116" s="201">
        <f>S116*H116</f>
        <v>0</v>
      </c>
      <c r="AR116" s="23" t="s">
        <v>175</v>
      </c>
      <c r="AT116" s="23" t="s">
        <v>170</v>
      </c>
      <c r="AU116" s="23" t="s">
        <v>86</v>
      </c>
      <c r="AY116" s="23" t="s">
        <v>168</v>
      </c>
      <c r="BE116" s="202">
        <f>IF(N116="základní",J116,0)</f>
        <v>0</v>
      </c>
      <c r="BF116" s="202">
        <f>IF(N116="snížená",J116,0)</f>
        <v>0</v>
      </c>
      <c r="BG116" s="202">
        <f>IF(N116="zákl. přenesená",J116,0)</f>
        <v>0</v>
      </c>
      <c r="BH116" s="202">
        <f>IF(N116="sníž. přenesená",J116,0)</f>
        <v>0</v>
      </c>
      <c r="BI116" s="202">
        <f>IF(N116="nulová",J116,0)</f>
        <v>0</v>
      </c>
      <c r="BJ116" s="23" t="s">
        <v>24</v>
      </c>
      <c r="BK116" s="202">
        <f>ROUND(I116*H116,2)</f>
        <v>0</v>
      </c>
      <c r="BL116" s="23" t="s">
        <v>175</v>
      </c>
      <c r="BM116" s="23" t="s">
        <v>1113</v>
      </c>
    </row>
    <row r="117" spans="2:51" s="11" customFormat="1" ht="13.5">
      <c r="B117" s="206"/>
      <c r="C117" s="207"/>
      <c r="D117" s="203" t="s">
        <v>179</v>
      </c>
      <c r="E117" s="208" t="s">
        <v>22</v>
      </c>
      <c r="F117" s="209" t="s">
        <v>1114</v>
      </c>
      <c r="G117" s="207"/>
      <c r="H117" s="210">
        <v>53.069</v>
      </c>
      <c r="I117" s="211"/>
      <c r="J117" s="207"/>
      <c r="K117" s="207"/>
      <c r="L117" s="212"/>
      <c r="M117" s="213"/>
      <c r="N117" s="214"/>
      <c r="O117" s="214"/>
      <c r="P117" s="214"/>
      <c r="Q117" s="214"/>
      <c r="R117" s="214"/>
      <c r="S117" s="214"/>
      <c r="T117" s="215"/>
      <c r="AT117" s="216" t="s">
        <v>179</v>
      </c>
      <c r="AU117" s="216" t="s">
        <v>86</v>
      </c>
      <c r="AV117" s="11" t="s">
        <v>86</v>
      </c>
      <c r="AW117" s="11" t="s">
        <v>41</v>
      </c>
      <c r="AX117" s="11" t="s">
        <v>77</v>
      </c>
      <c r="AY117" s="216" t="s">
        <v>168</v>
      </c>
    </row>
    <row r="118" spans="2:51" s="13" customFormat="1" ht="13.5">
      <c r="B118" s="227"/>
      <c r="C118" s="228"/>
      <c r="D118" s="203" t="s">
        <v>179</v>
      </c>
      <c r="E118" s="229" t="s">
        <v>22</v>
      </c>
      <c r="F118" s="230" t="s">
        <v>182</v>
      </c>
      <c r="G118" s="228"/>
      <c r="H118" s="231">
        <v>53.069</v>
      </c>
      <c r="I118" s="232"/>
      <c r="J118" s="228"/>
      <c r="K118" s="228"/>
      <c r="L118" s="233"/>
      <c r="M118" s="234"/>
      <c r="N118" s="235"/>
      <c r="O118" s="235"/>
      <c r="P118" s="235"/>
      <c r="Q118" s="235"/>
      <c r="R118" s="235"/>
      <c r="S118" s="235"/>
      <c r="T118" s="236"/>
      <c r="AT118" s="237" t="s">
        <v>179</v>
      </c>
      <c r="AU118" s="237" t="s">
        <v>86</v>
      </c>
      <c r="AV118" s="13" t="s">
        <v>175</v>
      </c>
      <c r="AW118" s="13" t="s">
        <v>41</v>
      </c>
      <c r="AX118" s="13" t="s">
        <v>24</v>
      </c>
      <c r="AY118" s="237" t="s">
        <v>168</v>
      </c>
    </row>
    <row r="119" spans="2:65" s="1" customFormat="1" ht="16.5" customHeight="1">
      <c r="B119" s="40"/>
      <c r="C119" s="191" t="s">
        <v>214</v>
      </c>
      <c r="D119" s="191" t="s">
        <v>170</v>
      </c>
      <c r="E119" s="192" t="s">
        <v>242</v>
      </c>
      <c r="F119" s="193" t="s">
        <v>243</v>
      </c>
      <c r="G119" s="194" t="s">
        <v>198</v>
      </c>
      <c r="H119" s="195">
        <v>106.138</v>
      </c>
      <c r="I119" s="196"/>
      <c r="J119" s="197">
        <f>ROUND(I119*H119,2)</f>
        <v>0</v>
      </c>
      <c r="K119" s="193" t="s">
        <v>174</v>
      </c>
      <c r="L119" s="60"/>
      <c r="M119" s="198" t="s">
        <v>22</v>
      </c>
      <c r="N119" s="199" t="s">
        <v>48</v>
      </c>
      <c r="O119" s="41"/>
      <c r="P119" s="200">
        <f>O119*H119</f>
        <v>0</v>
      </c>
      <c r="Q119" s="200">
        <v>0</v>
      </c>
      <c r="R119" s="200">
        <f>Q119*H119</f>
        <v>0</v>
      </c>
      <c r="S119" s="200">
        <v>0</v>
      </c>
      <c r="T119" s="201">
        <f>S119*H119</f>
        <v>0</v>
      </c>
      <c r="AR119" s="23" t="s">
        <v>175</v>
      </c>
      <c r="AT119" s="23" t="s">
        <v>170</v>
      </c>
      <c r="AU119" s="23" t="s">
        <v>86</v>
      </c>
      <c r="AY119" s="23" t="s">
        <v>168</v>
      </c>
      <c r="BE119" s="202">
        <f>IF(N119="základní",J119,0)</f>
        <v>0</v>
      </c>
      <c r="BF119" s="202">
        <f>IF(N119="snížená",J119,0)</f>
        <v>0</v>
      </c>
      <c r="BG119" s="202">
        <f>IF(N119="zákl. přenesená",J119,0)</f>
        <v>0</v>
      </c>
      <c r="BH119" s="202">
        <f>IF(N119="sníž. přenesená",J119,0)</f>
        <v>0</v>
      </c>
      <c r="BI119" s="202">
        <f>IF(N119="nulová",J119,0)</f>
        <v>0</v>
      </c>
      <c r="BJ119" s="23" t="s">
        <v>24</v>
      </c>
      <c r="BK119" s="202">
        <f>ROUND(I119*H119,2)</f>
        <v>0</v>
      </c>
      <c r="BL119" s="23" t="s">
        <v>175</v>
      </c>
      <c r="BM119" s="23" t="s">
        <v>1115</v>
      </c>
    </row>
    <row r="120" spans="2:51" s="11" customFormat="1" ht="13.5">
      <c r="B120" s="206"/>
      <c r="C120" s="207"/>
      <c r="D120" s="203" t="s">
        <v>179</v>
      </c>
      <c r="E120" s="208" t="s">
        <v>22</v>
      </c>
      <c r="F120" s="209" t="s">
        <v>1116</v>
      </c>
      <c r="G120" s="207"/>
      <c r="H120" s="210">
        <v>106.138</v>
      </c>
      <c r="I120" s="211"/>
      <c r="J120" s="207"/>
      <c r="K120" s="207"/>
      <c r="L120" s="212"/>
      <c r="M120" s="213"/>
      <c r="N120" s="214"/>
      <c r="O120" s="214"/>
      <c r="P120" s="214"/>
      <c r="Q120" s="214"/>
      <c r="R120" s="214"/>
      <c r="S120" s="214"/>
      <c r="T120" s="215"/>
      <c r="AT120" s="216" t="s">
        <v>179</v>
      </c>
      <c r="AU120" s="216" t="s">
        <v>86</v>
      </c>
      <c r="AV120" s="11" t="s">
        <v>86</v>
      </c>
      <c r="AW120" s="11" t="s">
        <v>41</v>
      </c>
      <c r="AX120" s="11" t="s">
        <v>77</v>
      </c>
      <c r="AY120" s="216" t="s">
        <v>168</v>
      </c>
    </row>
    <row r="121" spans="2:51" s="13" customFormat="1" ht="13.5">
      <c r="B121" s="227"/>
      <c r="C121" s="228"/>
      <c r="D121" s="203" t="s">
        <v>179</v>
      </c>
      <c r="E121" s="229" t="s">
        <v>22</v>
      </c>
      <c r="F121" s="230" t="s">
        <v>182</v>
      </c>
      <c r="G121" s="228"/>
      <c r="H121" s="231">
        <v>106.138</v>
      </c>
      <c r="I121" s="232"/>
      <c r="J121" s="228"/>
      <c r="K121" s="228"/>
      <c r="L121" s="233"/>
      <c r="M121" s="234"/>
      <c r="N121" s="235"/>
      <c r="O121" s="235"/>
      <c r="P121" s="235"/>
      <c r="Q121" s="235"/>
      <c r="R121" s="235"/>
      <c r="S121" s="235"/>
      <c r="T121" s="236"/>
      <c r="AT121" s="237" t="s">
        <v>179</v>
      </c>
      <c r="AU121" s="237" t="s">
        <v>86</v>
      </c>
      <c r="AV121" s="13" t="s">
        <v>175</v>
      </c>
      <c r="AW121" s="13" t="s">
        <v>41</v>
      </c>
      <c r="AX121" s="13" t="s">
        <v>24</v>
      </c>
      <c r="AY121" s="237" t="s">
        <v>168</v>
      </c>
    </row>
    <row r="122" spans="2:65" s="1" customFormat="1" ht="25.5" customHeight="1">
      <c r="B122" s="40"/>
      <c r="C122" s="191" t="s">
        <v>220</v>
      </c>
      <c r="D122" s="191" t="s">
        <v>170</v>
      </c>
      <c r="E122" s="192" t="s">
        <v>247</v>
      </c>
      <c r="F122" s="193" t="s">
        <v>248</v>
      </c>
      <c r="G122" s="194" t="s">
        <v>198</v>
      </c>
      <c r="H122" s="195">
        <v>318.414</v>
      </c>
      <c r="I122" s="196"/>
      <c r="J122" s="197">
        <f>ROUND(I122*H122,2)</f>
        <v>0</v>
      </c>
      <c r="K122" s="193" t="s">
        <v>174</v>
      </c>
      <c r="L122" s="60"/>
      <c r="M122" s="198" t="s">
        <v>22</v>
      </c>
      <c r="N122" s="199" t="s">
        <v>48</v>
      </c>
      <c r="O122" s="41"/>
      <c r="P122" s="200">
        <f>O122*H122</f>
        <v>0</v>
      </c>
      <c r="Q122" s="200">
        <v>0</v>
      </c>
      <c r="R122" s="200">
        <f>Q122*H122</f>
        <v>0</v>
      </c>
      <c r="S122" s="200">
        <v>0</v>
      </c>
      <c r="T122" s="201">
        <f>S122*H122</f>
        <v>0</v>
      </c>
      <c r="AR122" s="23" t="s">
        <v>175</v>
      </c>
      <c r="AT122" s="23" t="s">
        <v>170</v>
      </c>
      <c r="AU122" s="23" t="s">
        <v>86</v>
      </c>
      <c r="AY122" s="23" t="s">
        <v>168</v>
      </c>
      <c r="BE122" s="202">
        <f>IF(N122="základní",J122,0)</f>
        <v>0</v>
      </c>
      <c r="BF122" s="202">
        <f>IF(N122="snížená",J122,0)</f>
        <v>0</v>
      </c>
      <c r="BG122" s="202">
        <f>IF(N122="zákl. přenesená",J122,0)</f>
        <v>0</v>
      </c>
      <c r="BH122" s="202">
        <f>IF(N122="sníž. přenesená",J122,0)</f>
        <v>0</v>
      </c>
      <c r="BI122" s="202">
        <f>IF(N122="nulová",J122,0)</f>
        <v>0</v>
      </c>
      <c r="BJ122" s="23" t="s">
        <v>24</v>
      </c>
      <c r="BK122" s="202">
        <f>ROUND(I122*H122,2)</f>
        <v>0</v>
      </c>
      <c r="BL122" s="23" t="s">
        <v>175</v>
      </c>
      <c r="BM122" s="23" t="s">
        <v>1117</v>
      </c>
    </row>
    <row r="123" spans="2:51" s="11" customFormat="1" ht="13.5">
      <c r="B123" s="206"/>
      <c r="C123" s="207"/>
      <c r="D123" s="203" t="s">
        <v>179</v>
      </c>
      <c r="E123" s="208" t="s">
        <v>22</v>
      </c>
      <c r="F123" s="209" t="s">
        <v>1118</v>
      </c>
      <c r="G123" s="207"/>
      <c r="H123" s="210">
        <v>318.414</v>
      </c>
      <c r="I123" s="211"/>
      <c r="J123" s="207"/>
      <c r="K123" s="207"/>
      <c r="L123" s="212"/>
      <c r="M123" s="213"/>
      <c r="N123" s="214"/>
      <c r="O123" s="214"/>
      <c r="P123" s="214"/>
      <c r="Q123" s="214"/>
      <c r="R123" s="214"/>
      <c r="S123" s="214"/>
      <c r="T123" s="215"/>
      <c r="AT123" s="216" t="s">
        <v>179</v>
      </c>
      <c r="AU123" s="216" t="s">
        <v>86</v>
      </c>
      <c r="AV123" s="11" t="s">
        <v>86</v>
      </c>
      <c r="AW123" s="11" t="s">
        <v>41</v>
      </c>
      <c r="AX123" s="11" t="s">
        <v>77</v>
      </c>
      <c r="AY123" s="216" t="s">
        <v>168</v>
      </c>
    </row>
    <row r="124" spans="2:51" s="13" customFormat="1" ht="13.5">
      <c r="B124" s="227"/>
      <c r="C124" s="228"/>
      <c r="D124" s="203" t="s">
        <v>179</v>
      </c>
      <c r="E124" s="229" t="s">
        <v>22</v>
      </c>
      <c r="F124" s="230" t="s">
        <v>182</v>
      </c>
      <c r="G124" s="228"/>
      <c r="H124" s="231">
        <v>318.414</v>
      </c>
      <c r="I124" s="232"/>
      <c r="J124" s="228"/>
      <c r="K124" s="228"/>
      <c r="L124" s="233"/>
      <c r="M124" s="234"/>
      <c r="N124" s="235"/>
      <c r="O124" s="235"/>
      <c r="P124" s="235"/>
      <c r="Q124" s="235"/>
      <c r="R124" s="235"/>
      <c r="S124" s="235"/>
      <c r="T124" s="236"/>
      <c r="AT124" s="237" t="s">
        <v>179</v>
      </c>
      <c r="AU124" s="237" t="s">
        <v>86</v>
      </c>
      <c r="AV124" s="13" t="s">
        <v>175</v>
      </c>
      <c r="AW124" s="13" t="s">
        <v>41</v>
      </c>
      <c r="AX124" s="13" t="s">
        <v>24</v>
      </c>
      <c r="AY124" s="237" t="s">
        <v>168</v>
      </c>
    </row>
    <row r="125" spans="2:65" s="1" customFormat="1" ht="16.5" customHeight="1">
      <c r="B125" s="40"/>
      <c r="C125" s="191" t="s">
        <v>29</v>
      </c>
      <c r="D125" s="191" t="s">
        <v>170</v>
      </c>
      <c r="E125" s="192" t="s">
        <v>255</v>
      </c>
      <c r="F125" s="193" t="s">
        <v>256</v>
      </c>
      <c r="G125" s="194" t="s">
        <v>198</v>
      </c>
      <c r="H125" s="195">
        <v>106.138</v>
      </c>
      <c r="I125" s="196"/>
      <c r="J125" s="197">
        <f>ROUND(I125*H125,2)</f>
        <v>0</v>
      </c>
      <c r="K125" s="193" t="s">
        <v>174</v>
      </c>
      <c r="L125" s="60"/>
      <c r="M125" s="198" t="s">
        <v>22</v>
      </c>
      <c r="N125" s="199" t="s">
        <v>48</v>
      </c>
      <c r="O125" s="41"/>
      <c r="P125" s="200">
        <f>O125*H125</f>
        <v>0</v>
      </c>
      <c r="Q125" s="200">
        <v>0</v>
      </c>
      <c r="R125" s="200">
        <f>Q125*H125</f>
        <v>0</v>
      </c>
      <c r="S125" s="200">
        <v>0</v>
      </c>
      <c r="T125" s="201">
        <f>S125*H125</f>
        <v>0</v>
      </c>
      <c r="AR125" s="23" t="s">
        <v>175</v>
      </c>
      <c r="AT125" s="23" t="s">
        <v>170</v>
      </c>
      <c r="AU125" s="23" t="s">
        <v>86</v>
      </c>
      <c r="AY125" s="23" t="s">
        <v>168</v>
      </c>
      <c r="BE125" s="202">
        <f>IF(N125="základní",J125,0)</f>
        <v>0</v>
      </c>
      <c r="BF125" s="202">
        <f>IF(N125="snížená",J125,0)</f>
        <v>0</v>
      </c>
      <c r="BG125" s="202">
        <f>IF(N125="zákl. přenesená",J125,0)</f>
        <v>0</v>
      </c>
      <c r="BH125" s="202">
        <f>IF(N125="sníž. přenesená",J125,0)</f>
        <v>0</v>
      </c>
      <c r="BI125" s="202">
        <f>IF(N125="nulová",J125,0)</f>
        <v>0</v>
      </c>
      <c r="BJ125" s="23" t="s">
        <v>24</v>
      </c>
      <c r="BK125" s="202">
        <f>ROUND(I125*H125,2)</f>
        <v>0</v>
      </c>
      <c r="BL125" s="23" t="s">
        <v>175</v>
      </c>
      <c r="BM125" s="23" t="s">
        <v>1119</v>
      </c>
    </row>
    <row r="126" spans="2:65" s="1" customFormat="1" ht="16.5" customHeight="1">
      <c r="B126" s="40"/>
      <c r="C126" s="191" t="s">
        <v>232</v>
      </c>
      <c r="D126" s="191" t="s">
        <v>170</v>
      </c>
      <c r="E126" s="192" t="s">
        <v>259</v>
      </c>
      <c r="F126" s="193" t="s">
        <v>260</v>
      </c>
      <c r="G126" s="194" t="s">
        <v>261</v>
      </c>
      <c r="H126" s="195">
        <v>180.435</v>
      </c>
      <c r="I126" s="196"/>
      <c r="J126" s="197">
        <f>ROUND(I126*H126,2)</f>
        <v>0</v>
      </c>
      <c r="K126" s="193" t="s">
        <v>174</v>
      </c>
      <c r="L126" s="60"/>
      <c r="M126" s="198" t="s">
        <v>22</v>
      </c>
      <c r="N126" s="199" t="s">
        <v>48</v>
      </c>
      <c r="O126" s="41"/>
      <c r="P126" s="200">
        <f>O126*H126</f>
        <v>0</v>
      </c>
      <c r="Q126" s="200">
        <v>0</v>
      </c>
      <c r="R126" s="200">
        <f>Q126*H126</f>
        <v>0</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1120</v>
      </c>
    </row>
    <row r="127" spans="2:51" s="11" customFormat="1" ht="13.5">
      <c r="B127" s="206"/>
      <c r="C127" s="207"/>
      <c r="D127" s="203" t="s">
        <v>179</v>
      </c>
      <c r="E127" s="208" t="s">
        <v>22</v>
      </c>
      <c r="F127" s="209" t="s">
        <v>1121</v>
      </c>
      <c r="G127" s="207"/>
      <c r="H127" s="210">
        <v>180.435</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51" s="13" customFormat="1" ht="13.5">
      <c r="B128" s="227"/>
      <c r="C128" s="228"/>
      <c r="D128" s="203" t="s">
        <v>179</v>
      </c>
      <c r="E128" s="229" t="s">
        <v>22</v>
      </c>
      <c r="F128" s="230" t="s">
        <v>182</v>
      </c>
      <c r="G128" s="228"/>
      <c r="H128" s="231">
        <v>180.435</v>
      </c>
      <c r="I128" s="232"/>
      <c r="J128" s="228"/>
      <c r="K128" s="228"/>
      <c r="L128" s="233"/>
      <c r="M128" s="234"/>
      <c r="N128" s="235"/>
      <c r="O128" s="235"/>
      <c r="P128" s="235"/>
      <c r="Q128" s="235"/>
      <c r="R128" s="235"/>
      <c r="S128" s="235"/>
      <c r="T128" s="236"/>
      <c r="AT128" s="237" t="s">
        <v>179</v>
      </c>
      <c r="AU128" s="237" t="s">
        <v>86</v>
      </c>
      <c r="AV128" s="13" t="s">
        <v>175</v>
      </c>
      <c r="AW128" s="13" t="s">
        <v>41</v>
      </c>
      <c r="AX128" s="13" t="s">
        <v>24</v>
      </c>
      <c r="AY128" s="237" t="s">
        <v>168</v>
      </c>
    </row>
    <row r="129" spans="2:65" s="1" customFormat="1" ht="25.5" customHeight="1">
      <c r="B129" s="40"/>
      <c r="C129" s="191" t="s">
        <v>237</v>
      </c>
      <c r="D129" s="191" t="s">
        <v>170</v>
      </c>
      <c r="E129" s="192" t="s">
        <v>917</v>
      </c>
      <c r="F129" s="193" t="s">
        <v>918</v>
      </c>
      <c r="G129" s="194" t="s">
        <v>173</v>
      </c>
      <c r="H129" s="195">
        <v>310</v>
      </c>
      <c r="I129" s="196"/>
      <c r="J129" s="197">
        <f>ROUND(I129*H129,2)</f>
        <v>0</v>
      </c>
      <c r="K129" s="193" t="s">
        <v>174</v>
      </c>
      <c r="L129" s="60"/>
      <c r="M129" s="198" t="s">
        <v>22</v>
      </c>
      <c r="N129" s="199" t="s">
        <v>48</v>
      </c>
      <c r="O129" s="41"/>
      <c r="P129" s="200">
        <f>O129*H129</f>
        <v>0</v>
      </c>
      <c r="Q129" s="200">
        <v>0</v>
      </c>
      <c r="R129" s="200">
        <f>Q129*H129</f>
        <v>0</v>
      </c>
      <c r="S129" s="200">
        <v>0</v>
      </c>
      <c r="T129" s="201">
        <f>S129*H129</f>
        <v>0</v>
      </c>
      <c r="AR129" s="23" t="s">
        <v>175</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175</v>
      </c>
      <c r="BM129" s="23" t="s">
        <v>1122</v>
      </c>
    </row>
    <row r="130" spans="2:51" s="11" customFormat="1" ht="13.5">
      <c r="B130" s="206"/>
      <c r="C130" s="207"/>
      <c r="D130" s="203" t="s">
        <v>179</v>
      </c>
      <c r="E130" s="208" t="s">
        <v>22</v>
      </c>
      <c r="F130" s="209" t="s">
        <v>1123</v>
      </c>
      <c r="G130" s="207"/>
      <c r="H130" s="210">
        <v>310</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51" s="13" customFormat="1" ht="13.5">
      <c r="B131" s="227"/>
      <c r="C131" s="228"/>
      <c r="D131" s="203" t="s">
        <v>179</v>
      </c>
      <c r="E131" s="229" t="s">
        <v>22</v>
      </c>
      <c r="F131" s="230" t="s">
        <v>182</v>
      </c>
      <c r="G131" s="228"/>
      <c r="H131" s="231">
        <v>310</v>
      </c>
      <c r="I131" s="232"/>
      <c r="J131" s="228"/>
      <c r="K131" s="228"/>
      <c r="L131" s="233"/>
      <c r="M131" s="234"/>
      <c r="N131" s="235"/>
      <c r="O131" s="235"/>
      <c r="P131" s="235"/>
      <c r="Q131" s="235"/>
      <c r="R131" s="235"/>
      <c r="S131" s="235"/>
      <c r="T131" s="236"/>
      <c r="AT131" s="237" t="s">
        <v>179</v>
      </c>
      <c r="AU131" s="237" t="s">
        <v>86</v>
      </c>
      <c r="AV131" s="13" t="s">
        <v>175</v>
      </c>
      <c r="AW131" s="13" t="s">
        <v>41</v>
      </c>
      <c r="AX131" s="13" t="s">
        <v>24</v>
      </c>
      <c r="AY131" s="237" t="s">
        <v>168</v>
      </c>
    </row>
    <row r="132" spans="2:65" s="1" customFormat="1" ht="25.5" customHeight="1">
      <c r="B132" s="40"/>
      <c r="C132" s="191" t="s">
        <v>241</v>
      </c>
      <c r="D132" s="191" t="s">
        <v>170</v>
      </c>
      <c r="E132" s="192" t="s">
        <v>921</v>
      </c>
      <c r="F132" s="193" t="s">
        <v>922</v>
      </c>
      <c r="G132" s="194" t="s">
        <v>173</v>
      </c>
      <c r="H132" s="195">
        <v>310</v>
      </c>
      <c r="I132" s="196"/>
      <c r="J132" s="197">
        <f>ROUND(I132*H132,2)</f>
        <v>0</v>
      </c>
      <c r="K132" s="193" t="s">
        <v>174</v>
      </c>
      <c r="L132" s="60"/>
      <c r="M132" s="198" t="s">
        <v>22</v>
      </c>
      <c r="N132" s="199" t="s">
        <v>48</v>
      </c>
      <c r="O132" s="41"/>
      <c r="P132" s="200">
        <f>O132*H132</f>
        <v>0</v>
      </c>
      <c r="Q132" s="200">
        <v>0</v>
      </c>
      <c r="R132" s="200">
        <f>Q132*H132</f>
        <v>0</v>
      </c>
      <c r="S132" s="200">
        <v>0</v>
      </c>
      <c r="T132" s="201">
        <f>S132*H132</f>
        <v>0</v>
      </c>
      <c r="AR132" s="23" t="s">
        <v>175</v>
      </c>
      <c r="AT132" s="23" t="s">
        <v>170</v>
      </c>
      <c r="AU132" s="23" t="s">
        <v>86</v>
      </c>
      <c r="AY132" s="23" t="s">
        <v>168</v>
      </c>
      <c r="BE132" s="202">
        <f>IF(N132="základní",J132,0)</f>
        <v>0</v>
      </c>
      <c r="BF132" s="202">
        <f>IF(N132="snížená",J132,0)</f>
        <v>0</v>
      </c>
      <c r="BG132" s="202">
        <f>IF(N132="zákl. přenesená",J132,0)</f>
        <v>0</v>
      </c>
      <c r="BH132" s="202">
        <f>IF(N132="sníž. přenesená",J132,0)</f>
        <v>0</v>
      </c>
      <c r="BI132" s="202">
        <f>IF(N132="nulová",J132,0)</f>
        <v>0</v>
      </c>
      <c r="BJ132" s="23" t="s">
        <v>24</v>
      </c>
      <c r="BK132" s="202">
        <f>ROUND(I132*H132,2)</f>
        <v>0</v>
      </c>
      <c r="BL132" s="23" t="s">
        <v>175</v>
      </c>
      <c r="BM132" s="23" t="s">
        <v>1124</v>
      </c>
    </row>
    <row r="133" spans="2:65" s="1" customFormat="1" ht="16.5" customHeight="1">
      <c r="B133" s="40"/>
      <c r="C133" s="238" t="s">
        <v>246</v>
      </c>
      <c r="D133" s="238" t="s">
        <v>270</v>
      </c>
      <c r="E133" s="239" t="s">
        <v>924</v>
      </c>
      <c r="F133" s="240" t="s">
        <v>925</v>
      </c>
      <c r="G133" s="241" t="s">
        <v>926</v>
      </c>
      <c r="H133" s="242">
        <v>4.65</v>
      </c>
      <c r="I133" s="243"/>
      <c r="J133" s="244">
        <f>ROUND(I133*H133,2)</f>
        <v>0</v>
      </c>
      <c r="K133" s="240" t="s">
        <v>174</v>
      </c>
      <c r="L133" s="245"/>
      <c r="M133" s="246" t="s">
        <v>22</v>
      </c>
      <c r="N133" s="247" t="s">
        <v>48</v>
      </c>
      <c r="O133" s="41"/>
      <c r="P133" s="200">
        <f>O133*H133</f>
        <v>0</v>
      </c>
      <c r="Q133" s="200">
        <v>0.001</v>
      </c>
      <c r="R133" s="200">
        <f>Q133*H133</f>
        <v>0.0046500000000000005</v>
      </c>
      <c r="S133" s="200">
        <v>0</v>
      </c>
      <c r="T133" s="201">
        <f>S133*H133</f>
        <v>0</v>
      </c>
      <c r="AR133" s="23" t="s">
        <v>214</v>
      </c>
      <c r="AT133" s="23" t="s">
        <v>270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1125</v>
      </c>
    </row>
    <row r="134" spans="2:51" s="11" customFormat="1" ht="13.5">
      <c r="B134" s="206"/>
      <c r="C134" s="207"/>
      <c r="D134" s="203" t="s">
        <v>179</v>
      </c>
      <c r="E134" s="207"/>
      <c r="F134" s="209" t="s">
        <v>1126</v>
      </c>
      <c r="G134" s="207"/>
      <c r="H134" s="210">
        <v>4.65</v>
      </c>
      <c r="I134" s="211"/>
      <c r="J134" s="207"/>
      <c r="K134" s="207"/>
      <c r="L134" s="212"/>
      <c r="M134" s="213"/>
      <c r="N134" s="214"/>
      <c r="O134" s="214"/>
      <c r="P134" s="214"/>
      <c r="Q134" s="214"/>
      <c r="R134" s="214"/>
      <c r="S134" s="214"/>
      <c r="T134" s="215"/>
      <c r="AT134" s="216" t="s">
        <v>179</v>
      </c>
      <c r="AU134" s="216" t="s">
        <v>86</v>
      </c>
      <c r="AV134" s="11" t="s">
        <v>86</v>
      </c>
      <c r="AW134" s="11" t="s">
        <v>6</v>
      </c>
      <c r="AX134" s="11" t="s">
        <v>24</v>
      </c>
      <c r="AY134" s="216" t="s">
        <v>168</v>
      </c>
    </row>
    <row r="135" spans="2:65" s="1" customFormat="1" ht="16.5" customHeight="1">
      <c r="B135" s="40"/>
      <c r="C135" s="191" t="s">
        <v>10</v>
      </c>
      <c r="D135" s="191" t="s">
        <v>170</v>
      </c>
      <c r="E135" s="192" t="s">
        <v>929</v>
      </c>
      <c r="F135" s="193" t="s">
        <v>930</v>
      </c>
      <c r="G135" s="194" t="s">
        <v>173</v>
      </c>
      <c r="H135" s="195">
        <v>310</v>
      </c>
      <c r="I135" s="196"/>
      <c r="J135" s="197">
        <f>ROUND(I135*H135,2)</f>
        <v>0</v>
      </c>
      <c r="K135" s="193" t="s">
        <v>174</v>
      </c>
      <c r="L135" s="60"/>
      <c r="M135" s="198" t="s">
        <v>22</v>
      </c>
      <c r="N135" s="199" t="s">
        <v>48</v>
      </c>
      <c r="O135" s="41"/>
      <c r="P135" s="200">
        <f>O135*H135</f>
        <v>0</v>
      </c>
      <c r="Q135" s="200">
        <v>0</v>
      </c>
      <c r="R135" s="200">
        <f>Q135*H135</f>
        <v>0</v>
      </c>
      <c r="S135" s="200">
        <v>0</v>
      </c>
      <c r="T135" s="201">
        <f>S135*H135</f>
        <v>0</v>
      </c>
      <c r="AR135" s="23" t="s">
        <v>175</v>
      </c>
      <c r="AT135" s="23" t="s">
        <v>170</v>
      </c>
      <c r="AU135" s="23" t="s">
        <v>86</v>
      </c>
      <c r="AY135" s="23" t="s">
        <v>168</v>
      </c>
      <c r="BE135" s="202">
        <f>IF(N135="základní",J135,0)</f>
        <v>0</v>
      </c>
      <c r="BF135" s="202">
        <f>IF(N135="snížená",J135,0)</f>
        <v>0</v>
      </c>
      <c r="BG135" s="202">
        <f>IF(N135="zákl. přenesená",J135,0)</f>
        <v>0</v>
      </c>
      <c r="BH135" s="202">
        <f>IF(N135="sníž. přenesená",J135,0)</f>
        <v>0</v>
      </c>
      <c r="BI135" s="202">
        <f>IF(N135="nulová",J135,0)</f>
        <v>0</v>
      </c>
      <c r="BJ135" s="23" t="s">
        <v>24</v>
      </c>
      <c r="BK135" s="202">
        <f>ROUND(I135*H135,2)</f>
        <v>0</v>
      </c>
      <c r="BL135" s="23" t="s">
        <v>175</v>
      </c>
      <c r="BM135" s="23" t="s">
        <v>1127</v>
      </c>
    </row>
    <row r="136" spans="2:51" s="11" customFormat="1" ht="13.5">
      <c r="B136" s="206"/>
      <c r="C136" s="207"/>
      <c r="D136" s="203" t="s">
        <v>179</v>
      </c>
      <c r="E136" s="208" t="s">
        <v>22</v>
      </c>
      <c r="F136" s="209" t="s">
        <v>1123</v>
      </c>
      <c r="G136" s="207"/>
      <c r="H136" s="210">
        <v>310</v>
      </c>
      <c r="I136" s="211"/>
      <c r="J136" s="207"/>
      <c r="K136" s="207"/>
      <c r="L136" s="212"/>
      <c r="M136" s="213"/>
      <c r="N136" s="214"/>
      <c r="O136" s="214"/>
      <c r="P136" s="214"/>
      <c r="Q136" s="214"/>
      <c r="R136" s="214"/>
      <c r="S136" s="214"/>
      <c r="T136" s="215"/>
      <c r="AT136" s="216" t="s">
        <v>179</v>
      </c>
      <c r="AU136" s="216" t="s">
        <v>86</v>
      </c>
      <c r="AV136" s="11" t="s">
        <v>86</v>
      </c>
      <c r="AW136" s="11" t="s">
        <v>41</v>
      </c>
      <c r="AX136" s="11" t="s">
        <v>77</v>
      </c>
      <c r="AY136" s="216" t="s">
        <v>168</v>
      </c>
    </row>
    <row r="137" spans="2:51" s="13" customFormat="1" ht="13.5">
      <c r="B137" s="227"/>
      <c r="C137" s="228"/>
      <c r="D137" s="203" t="s">
        <v>179</v>
      </c>
      <c r="E137" s="229" t="s">
        <v>22</v>
      </c>
      <c r="F137" s="230" t="s">
        <v>182</v>
      </c>
      <c r="G137" s="228"/>
      <c r="H137" s="231">
        <v>310</v>
      </c>
      <c r="I137" s="232"/>
      <c r="J137" s="228"/>
      <c r="K137" s="228"/>
      <c r="L137" s="233"/>
      <c r="M137" s="234"/>
      <c r="N137" s="235"/>
      <c r="O137" s="235"/>
      <c r="P137" s="235"/>
      <c r="Q137" s="235"/>
      <c r="R137" s="235"/>
      <c r="S137" s="235"/>
      <c r="T137" s="236"/>
      <c r="AT137" s="237" t="s">
        <v>179</v>
      </c>
      <c r="AU137" s="237" t="s">
        <v>86</v>
      </c>
      <c r="AV137" s="13" t="s">
        <v>175</v>
      </c>
      <c r="AW137" s="13" t="s">
        <v>41</v>
      </c>
      <c r="AX137" s="13" t="s">
        <v>24</v>
      </c>
      <c r="AY137" s="237" t="s">
        <v>168</v>
      </c>
    </row>
    <row r="138" spans="2:65" s="1" customFormat="1" ht="16.5" customHeight="1">
      <c r="B138" s="40"/>
      <c r="C138" s="191" t="s">
        <v>254</v>
      </c>
      <c r="D138" s="191" t="s">
        <v>170</v>
      </c>
      <c r="E138" s="192" t="s">
        <v>286</v>
      </c>
      <c r="F138" s="193" t="s">
        <v>287</v>
      </c>
      <c r="G138" s="194" t="s">
        <v>173</v>
      </c>
      <c r="H138" s="195">
        <v>770</v>
      </c>
      <c r="I138" s="196"/>
      <c r="J138" s="197">
        <f>ROUND(I138*H138,2)</f>
        <v>0</v>
      </c>
      <c r="K138" s="193" t="s">
        <v>174</v>
      </c>
      <c r="L138" s="60"/>
      <c r="M138" s="198" t="s">
        <v>22</v>
      </c>
      <c r="N138" s="199" t="s">
        <v>48</v>
      </c>
      <c r="O138" s="41"/>
      <c r="P138" s="200">
        <f>O138*H138</f>
        <v>0</v>
      </c>
      <c r="Q138" s="200">
        <v>0</v>
      </c>
      <c r="R138" s="200">
        <f>Q138*H138</f>
        <v>0</v>
      </c>
      <c r="S138" s="200">
        <v>0</v>
      </c>
      <c r="T138" s="201">
        <f>S138*H138</f>
        <v>0</v>
      </c>
      <c r="AR138" s="23" t="s">
        <v>175</v>
      </c>
      <c r="AT138" s="23" t="s">
        <v>170</v>
      </c>
      <c r="AU138" s="23" t="s">
        <v>86</v>
      </c>
      <c r="AY138" s="23" t="s">
        <v>168</v>
      </c>
      <c r="BE138" s="202">
        <f>IF(N138="základní",J138,0)</f>
        <v>0</v>
      </c>
      <c r="BF138" s="202">
        <f>IF(N138="snížená",J138,0)</f>
        <v>0</v>
      </c>
      <c r="BG138" s="202">
        <f>IF(N138="zákl. přenesená",J138,0)</f>
        <v>0</v>
      </c>
      <c r="BH138" s="202">
        <f>IF(N138="sníž. přenesená",J138,0)</f>
        <v>0</v>
      </c>
      <c r="BI138" s="202">
        <f>IF(N138="nulová",J138,0)</f>
        <v>0</v>
      </c>
      <c r="BJ138" s="23" t="s">
        <v>24</v>
      </c>
      <c r="BK138" s="202">
        <f>ROUND(I138*H138,2)</f>
        <v>0</v>
      </c>
      <c r="BL138" s="23" t="s">
        <v>175</v>
      </c>
      <c r="BM138" s="23" t="s">
        <v>1128</v>
      </c>
    </row>
    <row r="139" spans="2:51" s="11" customFormat="1" ht="13.5">
      <c r="B139" s="206"/>
      <c r="C139" s="207"/>
      <c r="D139" s="203" t="s">
        <v>179</v>
      </c>
      <c r="E139" s="208" t="s">
        <v>22</v>
      </c>
      <c r="F139" s="209" t="s">
        <v>1129</v>
      </c>
      <c r="G139" s="207"/>
      <c r="H139" s="210">
        <v>770</v>
      </c>
      <c r="I139" s="211"/>
      <c r="J139" s="207"/>
      <c r="K139" s="207"/>
      <c r="L139" s="212"/>
      <c r="M139" s="213"/>
      <c r="N139" s="214"/>
      <c r="O139" s="214"/>
      <c r="P139" s="214"/>
      <c r="Q139" s="214"/>
      <c r="R139" s="214"/>
      <c r="S139" s="214"/>
      <c r="T139" s="215"/>
      <c r="AT139" s="216" t="s">
        <v>179</v>
      </c>
      <c r="AU139" s="216" t="s">
        <v>86</v>
      </c>
      <c r="AV139" s="11" t="s">
        <v>86</v>
      </c>
      <c r="AW139" s="11" t="s">
        <v>41</v>
      </c>
      <c r="AX139" s="11" t="s">
        <v>77</v>
      </c>
      <c r="AY139" s="216" t="s">
        <v>168</v>
      </c>
    </row>
    <row r="140" spans="2:51" s="13" customFormat="1" ht="13.5">
      <c r="B140" s="227"/>
      <c r="C140" s="228"/>
      <c r="D140" s="203" t="s">
        <v>179</v>
      </c>
      <c r="E140" s="229" t="s">
        <v>22</v>
      </c>
      <c r="F140" s="230" t="s">
        <v>182</v>
      </c>
      <c r="G140" s="228"/>
      <c r="H140" s="231">
        <v>770</v>
      </c>
      <c r="I140" s="232"/>
      <c r="J140" s="228"/>
      <c r="K140" s="228"/>
      <c r="L140" s="233"/>
      <c r="M140" s="234"/>
      <c r="N140" s="235"/>
      <c r="O140" s="235"/>
      <c r="P140" s="235"/>
      <c r="Q140" s="235"/>
      <c r="R140" s="235"/>
      <c r="S140" s="235"/>
      <c r="T140" s="236"/>
      <c r="AT140" s="237" t="s">
        <v>179</v>
      </c>
      <c r="AU140" s="237" t="s">
        <v>86</v>
      </c>
      <c r="AV140" s="13" t="s">
        <v>175</v>
      </c>
      <c r="AW140" s="13" t="s">
        <v>41</v>
      </c>
      <c r="AX140" s="13" t="s">
        <v>24</v>
      </c>
      <c r="AY140" s="237" t="s">
        <v>168</v>
      </c>
    </row>
    <row r="141" spans="2:63" s="10" customFormat="1" ht="29.85" customHeight="1">
      <c r="B141" s="175"/>
      <c r="C141" s="176"/>
      <c r="D141" s="177" t="s">
        <v>76</v>
      </c>
      <c r="E141" s="189" t="s">
        <v>187</v>
      </c>
      <c r="F141" s="189" t="s">
        <v>310</v>
      </c>
      <c r="G141" s="176"/>
      <c r="H141" s="176"/>
      <c r="I141" s="179"/>
      <c r="J141" s="190">
        <f>BK141</f>
        <v>0</v>
      </c>
      <c r="K141" s="176"/>
      <c r="L141" s="181"/>
      <c r="M141" s="182"/>
      <c r="N141" s="183"/>
      <c r="O141" s="183"/>
      <c r="P141" s="184">
        <f>SUM(P142:P145)</f>
        <v>0</v>
      </c>
      <c r="Q141" s="183"/>
      <c r="R141" s="184">
        <f>SUM(R142:R145)</f>
        <v>0.003675</v>
      </c>
      <c r="S141" s="183"/>
      <c r="T141" s="185">
        <f>SUM(T142:T145)</f>
        <v>0</v>
      </c>
      <c r="AR141" s="186" t="s">
        <v>24</v>
      </c>
      <c r="AT141" s="187" t="s">
        <v>76</v>
      </c>
      <c r="AU141" s="187" t="s">
        <v>24</v>
      </c>
      <c r="AY141" s="186" t="s">
        <v>168</v>
      </c>
      <c r="BK141" s="188">
        <f>SUM(BK142:BK145)</f>
        <v>0</v>
      </c>
    </row>
    <row r="142" spans="2:65" s="1" customFormat="1" ht="16.5" customHeight="1">
      <c r="B142" s="40"/>
      <c r="C142" s="191" t="s">
        <v>258</v>
      </c>
      <c r="D142" s="191" t="s">
        <v>170</v>
      </c>
      <c r="E142" s="192" t="s">
        <v>312</v>
      </c>
      <c r="F142" s="193" t="s">
        <v>1130</v>
      </c>
      <c r="G142" s="194" t="s">
        <v>294</v>
      </c>
      <c r="H142" s="195">
        <v>2.5</v>
      </c>
      <c r="I142" s="196"/>
      <c r="J142" s="197">
        <f>ROUND(I142*H142,2)</f>
        <v>0</v>
      </c>
      <c r="K142" s="193" t="s">
        <v>174</v>
      </c>
      <c r="L142" s="60"/>
      <c r="M142" s="198" t="s">
        <v>22</v>
      </c>
      <c r="N142" s="199" t="s">
        <v>48</v>
      </c>
      <c r="O142" s="41"/>
      <c r="P142" s="200">
        <f>O142*H142</f>
        <v>0</v>
      </c>
      <c r="Q142" s="200">
        <v>0.00147</v>
      </c>
      <c r="R142" s="200">
        <f>Q142*H142</f>
        <v>0.003675</v>
      </c>
      <c r="S142" s="200">
        <v>0</v>
      </c>
      <c r="T142" s="201">
        <f>S142*H142</f>
        <v>0</v>
      </c>
      <c r="AR142" s="23" t="s">
        <v>175</v>
      </c>
      <c r="AT142" s="23" t="s">
        <v>170</v>
      </c>
      <c r="AU142" s="23" t="s">
        <v>86</v>
      </c>
      <c r="AY142" s="23" t="s">
        <v>168</v>
      </c>
      <c r="BE142" s="202">
        <f>IF(N142="základní",J142,0)</f>
        <v>0</v>
      </c>
      <c r="BF142" s="202">
        <f>IF(N142="snížená",J142,0)</f>
        <v>0</v>
      </c>
      <c r="BG142" s="202">
        <f>IF(N142="zákl. přenesená",J142,0)</f>
        <v>0</v>
      </c>
      <c r="BH142" s="202">
        <f>IF(N142="sníž. přenesená",J142,0)</f>
        <v>0</v>
      </c>
      <c r="BI142" s="202">
        <f>IF(N142="nulová",J142,0)</f>
        <v>0</v>
      </c>
      <c r="BJ142" s="23" t="s">
        <v>24</v>
      </c>
      <c r="BK142" s="202">
        <f>ROUND(I142*H142,2)</f>
        <v>0</v>
      </c>
      <c r="BL142" s="23" t="s">
        <v>175</v>
      </c>
      <c r="BM142" s="23" t="s">
        <v>1131</v>
      </c>
    </row>
    <row r="143" spans="2:51" s="11" customFormat="1" ht="13.5">
      <c r="B143" s="206"/>
      <c r="C143" s="207"/>
      <c r="D143" s="203" t="s">
        <v>179</v>
      </c>
      <c r="E143" s="208" t="s">
        <v>22</v>
      </c>
      <c r="F143" s="209" t="s">
        <v>1132</v>
      </c>
      <c r="G143" s="207"/>
      <c r="H143" s="210">
        <v>2.5</v>
      </c>
      <c r="I143" s="211"/>
      <c r="J143" s="207"/>
      <c r="K143" s="207"/>
      <c r="L143" s="212"/>
      <c r="M143" s="213"/>
      <c r="N143" s="214"/>
      <c r="O143" s="214"/>
      <c r="P143" s="214"/>
      <c r="Q143" s="214"/>
      <c r="R143" s="214"/>
      <c r="S143" s="214"/>
      <c r="T143" s="215"/>
      <c r="AT143" s="216" t="s">
        <v>179</v>
      </c>
      <c r="AU143" s="216" t="s">
        <v>86</v>
      </c>
      <c r="AV143" s="11" t="s">
        <v>86</v>
      </c>
      <c r="AW143" s="11" t="s">
        <v>41</v>
      </c>
      <c r="AX143" s="11" t="s">
        <v>77</v>
      </c>
      <c r="AY143" s="216" t="s">
        <v>168</v>
      </c>
    </row>
    <row r="144" spans="2:51" s="12" customFormat="1" ht="13.5">
      <c r="B144" s="217"/>
      <c r="C144" s="218"/>
      <c r="D144" s="203" t="s">
        <v>179</v>
      </c>
      <c r="E144" s="219" t="s">
        <v>22</v>
      </c>
      <c r="F144" s="220" t="s">
        <v>181</v>
      </c>
      <c r="G144" s="218"/>
      <c r="H144" s="219" t="s">
        <v>22</v>
      </c>
      <c r="I144" s="221"/>
      <c r="J144" s="218"/>
      <c r="K144" s="218"/>
      <c r="L144" s="222"/>
      <c r="M144" s="223"/>
      <c r="N144" s="224"/>
      <c r="O144" s="224"/>
      <c r="P144" s="224"/>
      <c r="Q144" s="224"/>
      <c r="R144" s="224"/>
      <c r="S144" s="224"/>
      <c r="T144" s="225"/>
      <c r="AT144" s="226" t="s">
        <v>179</v>
      </c>
      <c r="AU144" s="226" t="s">
        <v>86</v>
      </c>
      <c r="AV144" s="12" t="s">
        <v>24</v>
      </c>
      <c r="AW144" s="12" t="s">
        <v>41</v>
      </c>
      <c r="AX144" s="12" t="s">
        <v>77</v>
      </c>
      <c r="AY144" s="226" t="s">
        <v>168</v>
      </c>
    </row>
    <row r="145" spans="2:51" s="13" customFormat="1" ht="13.5">
      <c r="B145" s="227"/>
      <c r="C145" s="228"/>
      <c r="D145" s="203" t="s">
        <v>179</v>
      </c>
      <c r="E145" s="229" t="s">
        <v>22</v>
      </c>
      <c r="F145" s="230" t="s">
        <v>182</v>
      </c>
      <c r="G145" s="228"/>
      <c r="H145" s="231">
        <v>2.5</v>
      </c>
      <c r="I145" s="232"/>
      <c r="J145" s="228"/>
      <c r="K145" s="228"/>
      <c r="L145" s="233"/>
      <c r="M145" s="234"/>
      <c r="N145" s="235"/>
      <c r="O145" s="235"/>
      <c r="P145" s="235"/>
      <c r="Q145" s="235"/>
      <c r="R145" s="235"/>
      <c r="S145" s="235"/>
      <c r="T145" s="236"/>
      <c r="AT145" s="237" t="s">
        <v>179</v>
      </c>
      <c r="AU145" s="237" t="s">
        <v>86</v>
      </c>
      <c r="AV145" s="13" t="s">
        <v>175</v>
      </c>
      <c r="AW145" s="13" t="s">
        <v>41</v>
      </c>
      <c r="AX145" s="13" t="s">
        <v>24</v>
      </c>
      <c r="AY145" s="237" t="s">
        <v>168</v>
      </c>
    </row>
    <row r="146" spans="2:63" s="10" customFormat="1" ht="29.85" customHeight="1">
      <c r="B146" s="175"/>
      <c r="C146" s="176"/>
      <c r="D146" s="177" t="s">
        <v>76</v>
      </c>
      <c r="E146" s="189" t="s">
        <v>195</v>
      </c>
      <c r="F146" s="189" t="s">
        <v>329</v>
      </c>
      <c r="G146" s="176"/>
      <c r="H146" s="176"/>
      <c r="I146" s="179"/>
      <c r="J146" s="190">
        <f>BK146</f>
        <v>0</v>
      </c>
      <c r="K146" s="176"/>
      <c r="L146" s="181"/>
      <c r="M146" s="182"/>
      <c r="N146" s="183"/>
      <c r="O146" s="183"/>
      <c r="P146" s="184">
        <f>SUM(P147:P206)</f>
        <v>0</v>
      </c>
      <c r="Q146" s="183"/>
      <c r="R146" s="184">
        <f>SUM(R147:R206)</f>
        <v>188.308187</v>
      </c>
      <c r="S146" s="183"/>
      <c r="T146" s="185">
        <f>SUM(T147:T206)</f>
        <v>0</v>
      </c>
      <c r="AR146" s="186" t="s">
        <v>24</v>
      </c>
      <c r="AT146" s="187" t="s">
        <v>76</v>
      </c>
      <c r="AU146" s="187" t="s">
        <v>24</v>
      </c>
      <c r="AY146" s="186" t="s">
        <v>168</v>
      </c>
      <c r="BK146" s="188">
        <f>SUM(BK147:BK206)</f>
        <v>0</v>
      </c>
    </row>
    <row r="147" spans="2:65" s="1" customFormat="1" ht="16.5" customHeight="1">
      <c r="B147" s="40"/>
      <c r="C147" s="191" t="s">
        <v>264</v>
      </c>
      <c r="D147" s="191" t="s">
        <v>170</v>
      </c>
      <c r="E147" s="192" t="s">
        <v>1133</v>
      </c>
      <c r="F147" s="193" t="s">
        <v>1134</v>
      </c>
      <c r="G147" s="194" t="s">
        <v>173</v>
      </c>
      <c r="H147" s="195">
        <v>604.2</v>
      </c>
      <c r="I147" s="196"/>
      <c r="J147" s="197">
        <f>ROUND(I147*H147,2)</f>
        <v>0</v>
      </c>
      <c r="K147" s="193" t="s">
        <v>174</v>
      </c>
      <c r="L147" s="60"/>
      <c r="M147" s="198" t="s">
        <v>22</v>
      </c>
      <c r="N147" s="199" t="s">
        <v>48</v>
      </c>
      <c r="O147" s="41"/>
      <c r="P147" s="200">
        <f>O147*H147</f>
        <v>0</v>
      </c>
      <c r="Q147" s="200">
        <v>0</v>
      </c>
      <c r="R147" s="200">
        <f>Q147*H147</f>
        <v>0</v>
      </c>
      <c r="S147" s="200">
        <v>0</v>
      </c>
      <c r="T147" s="201">
        <f>S147*H147</f>
        <v>0</v>
      </c>
      <c r="AR147" s="23" t="s">
        <v>175</v>
      </c>
      <c r="AT147" s="23" t="s">
        <v>170</v>
      </c>
      <c r="AU147" s="23" t="s">
        <v>86</v>
      </c>
      <c r="AY147" s="23" t="s">
        <v>168</v>
      </c>
      <c r="BE147" s="202">
        <f>IF(N147="základní",J147,0)</f>
        <v>0</v>
      </c>
      <c r="BF147" s="202">
        <f>IF(N147="snížená",J147,0)</f>
        <v>0</v>
      </c>
      <c r="BG147" s="202">
        <f>IF(N147="zákl. přenesená",J147,0)</f>
        <v>0</v>
      </c>
      <c r="BH147" s="202">
        <f>IF(N147="sníž. přenesená",J147,0)</f>
        <v>0</v>
      </c>
      <c r="BI147" s="202">
        <f>IF(N147="nulová",J147,0)</f>
        <v>0</v>
      </c>
      <c r="BJ147" s="23" t="s">
        <v>24</v>
      </c>
      <c r="BK147" s="202">
        <f>ROUND(I147*H147,2)</f>
        <v>0</v>
      </c>
      <c r="BL147" s="23" t="s">
        <v>175</v>
      </c>
      <c r="BM147" s="23" t="s">
        <v>1135</v>
      </c>
    </row>
    <row r="148" spans="2:51" s="11" customFormat="1" ht="13.5">
      <c r="B148" s="206"/>
      <c r="C148" s="207"/>
      <c r="D148" s="203" t="s">
        <v>179</v>
      </c>
      <c r="E148" s="208" t="s">
        <v>22</v>
      </c>
      <c r="F148" s="209" t="s">
        <v>1136</v>
      </c>
      <c r="G148" s="207"/>
      <c r="H148" s="210">
        <v>604.2</v>
      </c>
      <c r="I148" s="211"/>
      <c r="J148" s="207"/>
      <c r="K148" s="207"/>
      <c r="L148" s="212"/>
      <c r="M148" s="213"/>
      <c r="N148" s="214"/>
      <c r="O148" s="214"/>
      <c r="P148" s="214"/>
      <c r="Q148" s="214"/>
      <c r="R148" s="214"/>
      <c r="S148" s="214"/>
      <c r="T148" s="215"/>
      <c r="AT148" s="216" t="s">
        <v>179</v>
      </c>
      <c r="AU148" s="216" t="s">
        <v>86</v>
      </c>
      <c r="AV148" s="11" t="s">
        <v>86</v>
      </c>
      <c r="AW148" s="11" t="s">
        <v>41</v>
      </c>
      <c r="AX148" s="11" t="s">
        <v>77</v>
      </c>
      <c r="AY148" s="216" t="s">
        <v>168</v>
      </c>
    </row>
    <row r="149" spans="2:51" s="12" customFormat="1" ht="13.5">
      <c r="B149" s="217"/>
      <c r="C149" s="218"/>
      <c r="D149" s="203" t="s">
        <v>179</v>
      </c>
      <c r="E149" s="219" t="s">
        <v>22</v>
      </c>
      <c r="F149" s="220" t="s">
        <v>181</v>
      </c>
      <c r="G149" s="218"/>
      <c r="H149" s="219" t="s">
        <v>22</v>
      </c>
      <c r="I149" s="221"/>
      <c r="J149" s="218"/>
      <c r="K149" s="218"/>
      <c r="L149" s="222"/>
      <c r="M149" s="223"/>
      <c r="N149" s="224"/>
      <c r="O149" s="224"/>
      <c r="P149" s="224"/>
      <c r="Q149" s="224"/>
      <c r="R149" s="224"/>
      <c r="S149" s="224"/>
      <c r="T149" s="225"/>
      <c r="AT149" s="226" t="s">
        <v>179</v>
      </c>
      <c r="AU149" s="226" t="s">
        <v>86</v>
      </c>
      <c r="AV149" s="12" t="s">
        <v>24</v>
      </c>
      <c r="AW149" s="12" t="s">
        <v>41</v>
      </c>
      <c r="AX149" s="12" t="s">
        <v>77</v>
      </c>
      <c r="AY149" s="226" t="s">
        <v>168</v>
      </c>
    </row>
    <row r="150" spans="2:51" s="13" customFormat="1" ht="13.5">
      <c r="B150" s="227"/>
      <c r="C150" s="228"/>
      <c r="D150" s="203" t="s">
        <v>179</v>
      </c>
      <c r="E150" s="229" t="s">
        <v>22</v>
      </c>
      <c r="F150" s="230" t="s">
        <v>182</v>
      </c>
      <c r="G150" s="228"/>
      <c r="H150" s="231">
        <v>604.2</v>
      </c>
      <c r="I150" s="232"/>
      <c r="J150" s="228"/>
      <c r="K150" s="228"/>
      <c r="L150" s="233"/>
      <c r="M150" s="234"/>
      <c r="N150" s="235"/>
      <c r="O150" s="235"/>
      <c r="P150" s="235"/>
      <c r="Q150" s="235"/>
      <c r="R150" s="235"/>
      <c r="S150" s="235"/>
      <c r="T150" s="236"/>
      <c r="AT150" s="237" t="s">
        <v>179</v>
      </c>
      <c r="AU150" s="237" t="s">
        <v>86</v>
      </c>
      <c r="AV150" s="13" t="s">
        <v>175</v>
      </c>
      <c r="AW150" s="13" t="s">
        <v>41</v>
      </c>
      <c r="AX150" s="13" t="s">
        <v>24</v>
      </c>
      <c r="AY150" s="237" t="s">
        <v>168</v>
      </c>
    </row>
    <row r="151" spans="2:65" s="1" customFormat="1" ht="16.5" customHeight="1">
      <c r="B151" s="40"/>
      <c r="C151" s="191" t="s">
        <v>269</v>
      </c>
      <c r="D151" s="191" t="s">
        <v>170</v>
      </c>
      <c r="E151" s="192" t="s">
        <v>945</v>
      </c>
      <c r="F151" s="193" t="s">
        <v>1137</v>
      </c>
      <c r="G151" s="194" t="s">
        <v>173</v>
      </c>
      <c r="H151" s="195">
        <v>144.1</v>
      </c>
      <c r="I151" s="196"/>
      <c r="J151" s="197">
        <f>ROUND(I151*H151,2)</f>
        <v>0</v>
      </c>
      <c r="K151" s="193" t="s">
        <v>174</v>
      </c>
      <c r="L151" s="60"/>
      <c r="M151" s="198" t="s">
        <v>22</v>
      </c>
      <c r="N151" s="199" t="s">
        <v>48</v>
      </c>
      <c r="O151" s="41"/>
      <c r="P151" s="200">
        <f>O151*H151</f>
        <v>0</v>
      </c>
      <c r="Q151" s="200">
        <v>0</v>
      </c>
      <c r="R151" s="200">
        <f>Q151*H151</f>
        <v>0</v>
      </c>
      <c r="S151" s="200">
        <v>0</v>
      </c>
      <c r="T151" s="201">
        <f>S151*H151</f>
        <v>0</v>
      </c>
      <c r="AR151" s="23" t="s">
        <v>175</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175</v>
      </c>
      <c r="BM151" s="23" t="s">
        <v>1138</v>
      </c>
    </row>
    <row r="152" spans="2:51" s="11" customFormat="1" ht="13.5">
      <c r="B152" s="206"/>
      <c r="C152" s="207"/>
      <c r="D152" s="203" t="s">
        <v>179</v>
      </c>
      <c r="E152" s="208" t="s">
        <v>22</v>
      </c>
      <c r="F152" s="209" t="s">
        <v>1139</v>
      </c>
      <c r="G152" s="207"/>
      <c r="H152" s="210">
        <v>128.1</v>
      </c>
      <c r="I152" s="211"/>
      <c r="J152" s="207"/>
      <c r="K152" s="207"/>
      <c r="L152" s="212"/>
      <c r="M152" s="213"/>
      <c r="N152" s="214"/>
      <c r="O152" s="214"/>
      <c r="P152" s="214"/>
      <c r="Q152" s="214"/>
      <c r="R152" s="214"/>
      <c r="S152" s="214"/>
      <c r="T152" s="215"/>
      <c r="AT152" s="216" t="s">
        <v>179</v>
      </c>
      <c r="AU152" s="216" t="s">
        <v>86</v>
      </c>
      <c r="AV152" s="11" t="s">
        <v>86</v>
      </c>
      <c r="AW152" s="11" t="s">
        <v>41</v>
      </c>
      <c r="AX152" s="11" t="s">
        <v>77</v>
      </c>
      <c r="AY152" s="216" t="s">
        <v>168</v>
      </c>
    </row>
    <row r="153" spans="2:51" s="11" customFormat="1" ht="13.5">
      <c r="B153" s="206"/>
      <c r="C153" s="207"/>
      <c r="D153" s="203" t="s">
        <v>179</v>
      </c>
      <c r="E153" s="208" t="s">
        <v>22</v>
      </c>
      <c r="F153" s="209" t="s">
        <v>254</v>
      </c>
      <c r="G153" s="207"/>
      <c r="H153" s="210">
        <v>16</v>
      </c>
      <c r="I153" s="211"/>
      <c r="J153" s="207"/>
      <c r="K153" s="207"/>
      <c r="L153" s="212"/>
      <c r="M153" s="213"/>
      <c r="N153" s="214"/>
      <c r="O153" s="214"/>
      <c r="P153" s="214"/>
      <c r="Q153" s="214"/>
      <c r="R153" s="214"/>
      <c r="S153" s="214"/>
      <c r="T153" s="215"/>
      <c r="AT153" s="216" t="s">
        <v>179</v>
      </c>
      <c r="AU153" s="216" t="s">
        <v>86</v>
      </c>
      <c r="AV153" s="11" t="s">
        <v>86</v>
      </c>
      <c r="AW153" s="11" t="s">
        <v>41</v>
      </c>
      <c r="AX153" s="11" t="s">
        <v>77</v>
      </c>
      <c r="AY153" s="216" t="s">
        <v>168</v>
      </c>
    </row>
    <row r="154" spans="2:51" s="12" customFormat="1" ht="13.5">
      <c r="B154" s="217"/>
      <c r="C154" s="218"/>
      <c r="D154" s="203" t="s">
        <v>179</v>
      </c>
      <c r="E154" s="219" t="s">
        <v>22</v>
      </c>
      <c r="F154" s="220" t="s">
        <v>949</v>
      </c>
      <c r="G154" s="218"/>
      <c r="H154" s="219" t="s">
        <v>22</v>
      </c>
      <c r="I154" s="221"/>
      <c r="J154" s="218"/>
      <c r="K154" s="218"/>
      <c r="L154" s="222"/>
      <c r="M154" s="223"/>
      <c r="N154" s="224"/>
      <c r="O154" s="224"/>
      <c r="P154" s="224"/>
      <c r="Q154" s="224"/>
      <c r="R154" s="224"/>
      <c r="S154" s="224"/>
      <c r="T154" s="225"/>
      <c r="AT154" s="226" t="s">
        <v>179</v>
      </c>
      <c r="AU154" s="226" t="s">
        <v>86</v>
      </c>
      <c r="AV154" s="12" t="s">
        <v>24</v>
      </c>
      <c r="AW154" s="12" t="s">
        <v>41</v>
      </c>
      <c r="AX154" s="12" t="s">
        <v>77</v>
      </c>
      <c r="AY154" s="226" t="s">
        <v>168</v>
      </c>
    </row>
    <row r="155" spans="2:51" s="13" customFormat="1" ht="13.5">
      <c r="B155" s="227"/>
      <c r="C155" s="228"/>
      <c r="D155" s="203" t="s">
        <v>179</v>
      </c>
      <c r="E155" s="229" t="s">
        <v>22</v>
      </c>
      <c r="F155" s="230" t="s">
        <v>182</v>
      </c>
      <c r="G155" s="228"/>
      <c r="H155" s="231">
        <v>144.1</v>
      </c>
      <c r="I155" s="232"/>
      <c r="J155" s="228"/>
      <c r="K155" s="228"/>
      <c r="L155" s="233"/>
      <c r="M155" s="234"/>
      <c r="N155" s="235"/>
      <c r="O155" s="235"/>
      <c r="P155" s="235"/>
      <c r="Q155" s="235"/>
      <c r="R155" s="235"/>
      <c r="S155" s="235"/>
      <c r="T155" s="236"/>
      <c r="AT155" s="237" t="s">
        <v>179</v>
      </c>
      <c r="AU155" s="237" t="s">
        <v>86</v>
      </c>
      <c r="AV155" s="13" t="s">
        <v>175</v>
      </c>
      <c r="AW155" s="13" t="s">
        <v>41</v>
      </c>
      <c r="AX155" s="13" t="s">
        <v>24</v>
      </c>
      <c r="AY155" s="237" t="s">
        <v>168</v>
      </c>
    </row>
    <row r="156" spans="2:65" s="1" customFormat="1" ht="16.5" customHeight="1">
      <c r="B156" s="40"/>
      <c r="C156" s="191" t="s">
        <v>275</v>
      </c>
      <c r="D156" s="191" t="s">
        <v>170</v>
      </c>
      <c r="E156" s="192" t="s">
        <v>950</v>
      </c>
      <c r="F156" s="193" t="s">
        <v>1140</v>
      </c>
      <c r="G156" s="194" t="s">
        <v>173</v>
      </c>
      <c r="H156" s="195">
        <v>16</v>
      </c>
      <c r="I156" s="196"/>
      <c r="J156" s="197">
        <f>ROUND(I156*H156,2)</f>
        <v>0</v>
      </c>
      <c r="K156" s="193" t="s">
        <v>22</v>
      </c>
      <c r="L156" s="60"/>
      <c r="M156" s="198" t="s">
        <v>22</v>
      </c>
      <c r="N156" s="199" t="s">
        <v>48</v>
      </c>
      <c r="O156" s="41"/>
      <c r="P156" s="200">
        <f>O156*H156</f>
        <v>0</v>
      </c>
      <c r="Q156" s="200">
        <v>0</v>
      </c>
      <c r="R156" s="200">
        <f>Q156*H156</f>
        <v>0</v>
      </c>
      <c r="S156" s="200">
        <v>0</v>
      </c>
      <c r="T156" s="201">
        <f>S156*H156</f>
        <v>0</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1141</v>
      </c>
    </row>
    <row r="157" spans="2:51" s="11" customFormat="1" ht="13.5">
      <c r="B157" s="206"/>
      <c r="C157" s="207"/>
      <c r="D157" s="203" t="s">
        <v>179</v>
      </c>
      <c r="E157" s="208" t="s">
        <v>22</v>
      </c>
      <c r="F157" s="209" t="s">
        <v>254</v>
      </c>
      <c r="G157" s="207"/>
      <c r="H157" s="210">
        <v>16</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51" s="12" customFormat="1" ht="13.5">
      <c r="B158" s="217"/>
      <c r="C158" s="218"/>
      <c r="D158" s="203" t="s">
        <v>179</v>
      </c>
      <c r="E158" s="219" t="s">
        <v>22</v>
      </c>
      <c r="F158" s="220" t="s">
        <v>1142</v>
      </c>
      <c r="G158" s="218"/>
      <c r="H158" s="219" t="s">
        <v>22</v>
      </c>
      <c r="I158" s="221"/>
      <c r="J158" s="218"/>
      <c r="K158" s="218"/>
      <c r="L158" s="222"/>
      <c r="M158" s="223"/>
      <c r="N158" s="224"/>
      <c r="O158" s="224"/>
      <c r="P158" s="224"/>
      <c r="Q158" s="224"/>
      <c r="R158" s="224"/>
      <c r="S158" s="224"/>
      <c r="T158" s="225"/>
      <c r="AT158" s="226" t="s">
        <v>179</v>
      </c>
      <c r="AU158" s="226" t="s">
        <v>86</v>
      </c>
      <c r="AV158" s="12" t="s">
        <v>24</v>
      </c>
      <c r="AW158" s="12" t="s">
        <v>41</v>
      </c>
      <c r="AX158" s="12" t="s">
        <v>77</v>
      </c>
      <c r="AY158" s="226" t="s">
        <v>168</v>
      </c>
    </row>
    <row r="159" spans="2:51" s="13" customFormat="1" ht="13.5">
      <c r="B159" s="227"/>
      <c r="C159" s="228"/>
      <c r="D159" s="203" t="s">
        <v>179</v>
      </c>
      <c r="E159" s="229" t="s">
        <v>22</v>
      </c>
      <c r="F159" s="230" t="s">
        <v>182</v>
      </c>
      <c r="G159" s="228"/>
      <c r="H159" s="231">
        <v>16</v>
      </c>
      <c r="I159" s="232"/>
      <c r="J159" s="228"/>
      <c r="K159" s="228"/>
      <c r="L159" s="233"/>
      <c r="M159" s="234"/>
      <c r="N159" s="235"/>
      <c r="O159" s="235"/>
      <c r="P159" s="235"/>
      <c r="Q159" s="235"/>
      <c r="R159" s="235"/>
      <c r="S159" s="235"/>
      <c r="T159" s="236"/>
      <c r="AT159" s="237" t="s">
        <v>179</v>
      </c>
      <c r="AU159" s="237" t="s">
        <v>86</v>
      </c>
      <c r="AV159" s="13" t="s">
        <v>175</v>
      </c>
      <c r="AW159" s="13" t="s">
        <v>41</v>
      </c>
      <c r="AX159" s="13" t="s">
        <v>24</v>
      </c>
      <c r="AY159" s="237" t="s">
        <v>168</v>
      </c>
    </row>
    <row r="160" spans="2:65" s="1" customFormat="1" ht="16.5" customHeight="1">
      <c r="B160" s="40"/>
      <c r="C160" s="191" t="s">
        <v>9</v>
      </c>
      <c r="D160" s="191" t="s">
        <v>170</v>
      </c>
      <c r="E160" s="192" t="s">
        <v>954</v>
      </c>
      <c r="F160" s="193" t="s">
        <v>960</v>
      </c>
      <c r="G160" s="194" t="s">
        <v>173</v>
      </c>
      <c r="H160" s="195">
        <v>21.7</v>
      </c>
      <c r="I160" s="196"/>
      <c r="J160" s="197">
        <f>ROUND(I160*H160,2)</f>
        <v>0</v>
      </c>
      <c r="K160" s="193" t="s">
        <v>22</v>
      </c>
      <c r="L160" s="60"/>
      <c r="M160" s="198" t="s">
        <v>22</v>
      </c>
      <c r="N160" s="199" t="s">
        <v>48</v>
      </c>
      <c r="O160" s="41"/>
      <c r="P160" s="200">
        <f>O160*H160</f>
        <v>0</v>
      </c>
      <c r="Q160" s="200">
        <v>0</v>
      </c>
      <c r="R160" s="200">
        <f>Q160*H160</f>
        <v>0</v>
      </c>
      <c r="S160" s="200">
        <v>0</v>
      </c>
      <c r="T160" s="201">
        <f>S160*H160</f>
        <v>0</v>
      </c>
      <c r="AR160" s="23" t="s">
        <v>175</v>
      </c>
      <c r="AT160" s="23" t="s">
        <v>170</v>
      </c>
      <c r="AU160" s="23" t="s">
        <v>86</v>
      </c>
      <c r="AY160" s="23" t="s">
        <v>168</v>
      </c>
      <c r="BE160" s="202">
        <f>IF(N160="základní",J160,0)</f>
        <v>0</v>
      </c>
      <c r="BF160" s="202">
        <f>IF(N160="snížená",J160,0)</f>
        <v>0</v>
      </c>
      <c r="BG160" s="202">
        <f>IF(N160="zákl. přenesená",J160,0)</f>
        <v>0</v>
      </c>
      <c r="BH160" s="202">
        <f>IF(N160="sníž. přenesená",J160,0)</f>
        <v>0</v>
      </c>
      <c r="BI160" s="202">
        <f>IF(N160="nulová",J160,0)</f>
        <v>0</v>
      </c>
      <c r="BJ160" s="23" t="s">
        <v>24</v>
      </c>
      <c r="BK160" s="202">
        <f>ROUND(I160*H160,2)</f>
        <v>0</v>
      </c>
      <c r="BL160" s="23" t="s">
        <v>175</v>
      </c>
      <c r="BM160" s="23" t="s">
        <v>1143</v>
      </c>
    </row>
    <row r="161" spans="2:51" s="11" customFormat="1" ht="13.5">
      <c r="B161" s="206"/>
      <c r="C161" s="207"/>
      <c r="D161" s="203" t="s">
        <v>179</v>
      </c>
      <c r="E161" s="208" t="s">
        <v>22</v>
      </c>
      <c r="F161" s="209" t="s">
        <v>1144</v>
      </c>
      <c r="G161" s="207"/>
      <c r="H161" s="210">
        <v>21.7</v>
      </c>
      <c r="I161" s="211"/>
      <c r="J161" s="207"/>
      <c r="K161" s="207"/>
      <c r="L161" s="212"/>
      <c r="M161" s="213"/>
      <c r="N161" s="214"/>
      <c r="O161" s="214"/>
      <c r="P161" s="214"/>
      <c r="Q161" s="214"/>
      <c r="R161" s="214"/>
      <c r="S161" s="214"/>
      <c r="T161" s="215"/>
      <c r="AT161" s="216" t="s">
        <v>179</v>
      </c>
      <c r="AU161" s="216" t="s">
        <v>86</v>
      </c>
      <c r="AV161" s="11" t="s">
        <v>86</v>
      </c>
      <c r="AW161" s="11" t="s">
        <v>41</v>
      </c>
      <c r="AX161" s="11" t="s">
        <v>77</v>
      </c>
      <c r="AY161" s="216" t="s">
        <v>168</v>
      </c>
    </row>
    <row r="162" spans="2:51" s="12" customFormat="1" ht="13.5">
      <c r="B162" s="217"/>
      <c r="C162" s="218"/>
      <c r="D162" s="203" t="s">
        <v>179</v>
      </c>
      <c r="E162" s="219" t="s">
        <v>22</v>
      </c>
      <c r="F162" s="220" t="s">
        <v>949</v>
      </c>
      <c r="G162" s="218"/>
      <c r="H162" s="219" t="s">
        <v>22</v>
      </c>
      <c r="I162" s="221"/>
      <c r="J162" s="218"/>
      <c r="K162" s="218"/>
      <c r="L162" s="222"/>
      <c r="M162" s="223"/>
      <c r="N162" s="224"/>
      <c r="O162" s="224"/>
      <c r="P162" s="224"/>
      <c r="Q162" s="224"/>
      <c r="R162" s="224"/>
      <c r="S162" s="224"/>
      <c r="T162" s="225"/>
      <c r="AT162" s="226" t="s">
        <v>179</v>
      </c>
      <c r="AU162" s="226" t="s">
        <v>86</v>
      </c>
      <c r="AV162" s="12" t="s">
        <v>24</v>
      </c>
      <c r="AW162" s="12" t="s">
        <v>41</v>
      </c>
      <c r="AX162" s="12" t="s">
        <v>77</v>
      </c>
      <c r="AY162" s="226" t="s">
        <v>168</v>
      </c>
    </row>
    <row r="163" spans="2:51" s="13" customFormat="1" ht="13.5">
      <c r="B163" s="227"/>
      <c r="C163" s="228"/>
      <c r="D163" s="203" t="s">
        <v>179</v>
      </c>
      <c r="E163" s="229" t="s">
        <v>22</v>
      </c>
      <c r="F163" s="230" t="s">
        <v>182</v>
      </c>
      <c r="G163" s="228"/>
      <c r="H163" s="231">
        <v>21.7</v>
      </c>
      <c r="I163" s="232"/>
      <c r="J163" s="228"/>
      <c r="K163" s="228"/>
      <c r="L163" s="233"/>
      <c r="M163" s="234"/>
      <c r="N163" s="235"/>
      <c r="O163" s="235"/>
      <c r="P163" s="235"/>
      <c r="Q163" s="235"/>
      <c r="R163" s="235"/>
      <c r="S163" s="235"/>
      <c r="T163" s="236"/>
      <c r="AT163" s="237" t="s">
        <v>179</v>
      </c>
      <c r="AU163" s="237" t="s">
        <v>86</v>
      </c>
      <c r="AV163" s="13" t="s">
        <v>175</v>
      </c>
      <c r="AW163" s="13" t="s">
        <v>41</v>
      </c>
      <c r="AX163" s="13" t="s">
        <v>24</v>
      </c>
      <c r="AY163" s="237" t="s">
        <v>168</v>
      </c>
    </row>
    <row r="164" spans="2:65" s="1" customFormat="1" ht="16.5" customHeight="1">
      <c r="B164" s="40"/>
      <c r="C164" s="191" t="s">
        <v>285</v>
      </c>
      <c r="D164" s="191" t="s">
        <v>170</v>
      </c>
      <c r="E164" s="192" t="s">
        <v>954</v>
      </c>
      <c r="F164" s="193" t="s">
        <v>960</v>
      </c>
      <c r="G164" s="194" t="s">
        <v>173</v>
      </c>
      <c r="H164" s="195">
        <v>16</v>
      </c>
      <c r="I164" s="196"/>
      <c r="J164" s="197">
        <f>ROUND(I164*H164,2)</f>
        <v>0</v>
      </c>
      <c r="K164" s="193" t="s">
        <v>22</v>
      </c>
      <c r="L164" s="60"/>
      <c r="M164" s="198" t="s">
        <v>22</v>
      </c>
      <c r="N164" s="199" t="s">
        <v>48</v>
      </c>
      <c r="O164" s="41"/>
      <c r="P164" s="200">
        <f>O164*H164</f>
        <v>0</v>
      </c>
      <c r="Q164" s="200">
        <v>0</v>
      </c>
      <c r="R164" s="200">
        <f>Q164*H164</f>
        <v>0</v>
      </c>
      <c r="S164" s="200">
        <v>0</v>
      </c>
      <c r="T164" s="201">
        <f>S164*H164</f>
        <v>0</v>
      </c>
      <c r="AR164" s="23" t="s">
        <v>175</v>
      </c>
      <c r="AT164" s="23" t="s">
        <v>170</v>
      </c>
      <c r="AU164" s="23" t="s">
        <v>86</v>
      </c>
      <c r="AY164" s="23" t="s">
        <v>168</v>
      </c>
      <c r="BE164" s="202">
        <f>IF(N164="základní",J164,0)</f>
        <v>0</v>
      </c>
      <c r="BF164" s="202">
        <f>IF(N164="snížená",J164,0)</f>
        <v>0</v>
      </c>
      <c r="BG164" s="202">
        <f>IF(N164="zákl. přenesená",J164,0)</f>
        <v>0</v>
      </c>
      <c r="BH164" s="202">
        <f>IF(N164="sníž. přenesená",J164,0)</f>
        <v>0</v>
      </c>
      <c r="BI164" s="202">
        <f>IF(N164="nulová",J164,0)</f>
        <v>0</v>
      </c>
      <c r="BJ164" s="23" t="s">
        <v>24</v>
      </c>
      <c r="BK164" s="202">
        <f>ROUND(I164*H164,2)</f>
        <v>0</v>
      </c>
      <c r="BL164" s="23" t="s">
        <v>175</v>
      </c>
      <c r="BM164" s="23" t="s">
        <v>1145</v>
      </c>
    </row>
    <row r="165" spans="2:51" s="11" customFormat="1" ht="13.5">
      <c r="B165" s="206"/>
      <c r="C165" s="207"/>
      <c r="D165" s="203" t="s">
        <v>179</v>
      </c>
      <c r="E165" s="208" t="s">
        <v>22</v>
      </c>
      <c r="F165" s="209" t="s">
        <v>254</v>
      </c>
      <c r="G165" s="207"/>
      <c r="H165" s="210">
        <v>16</v>
      </c>
      <c r="I165" s="211"/>
      <c r="J165" s="207"/>
      <c r="K165" s="207"/>
      <c r="L165" s="212"/>
      <c r="M165" s="213"/>
      <c r="N165" s="214"/>
      <c r="O165" s="214"/>
      <c r="P165" s="214"/>
      <c r="Q165" s="214"/>
      <c r="R165" s="214"/>
      <c r="S165" s="214"/>
      <c r="T165" s="215"/>
      <c r="AT165" s="216" t="s">
        <v>179</v>
      </c>
      <c r="AU165" s="216" t="s">
        <v>86</v>
      </c>
      <c r="AV165" s="11" t="s">
        <v>86</v>
      </c>
      <c r="AW165" s="11" t="s">
        <v>41</v>
      </c>
      <c r="AX165" s="11" t="s">
        <v>77</v>
      </c>
      <c r="AY165" s="216" t="s">
        <v>168</v>
      </c>
    </row>
    <row r="166" spans="2:51" s="12" customFormat="1" ht="13.5">
      <c r="B166" s="217"/>
      <c r="C166" s="218"/>
      <c r="D166" s="203" t="s">
        <v>179</v>
      </c>
      <c r="E166" s="219" t="s">
        <v>22</v>
      </c>
      <c r="F166" s="220" t="s">
        <v>1146</v>
      </c>
      <c r="G166" s="218"/>
      <c r="H166" s="219" t="s">
        <v>22</v>
      </c>
      <c r="I166" s="221"/>
      <c r="J166" s="218"/>
      <c r="K166" s="218"/>
      <c r="L166" s="222"/>
      <c r="M166" s="223"/>
      <c r="N166" s="224"/>
      <c r="O166" s="224"/>
      <c r="P166" s="224"/>
      <c r="Q166" s="224"/>
      <c r="R166" s="224"/>
      <c r="S166" s="224"/>
      <c r="T166" s="225"/>
      <c r="AT166" s="226" t="s">
        <v>179</v>
      </c>
      <c r="AU166" s="226" t="s">
        <v>86</v>
      </c>
      <c r="AV166" s="12" t="s">
        <v>24</v>
      </c>
      <c r="AW166" s="12" t="s">
        <v>41</v>
      </c>
      <c r="AX166" s="12" t="s">
        <v>77</v>
      </c>
      <c r="AY166" s="226" t="s">
        <v>168</v>
      </c>
    </row>
    <row r="167" spans="2:51" s="13" customFormat="1" ht="13.5">
      <c r="B167" s="227"/>
      <c r="C167" s="228"/>
      <c r="D167" s="203" t="s">
        <v>179</v>
      </c>
      <c r="E167" s="229" t="s">
        <v>22</v>
      </c>
      <c r="F167" s="230" t="s">
        <v>182</v>
      </c>
      <c r="G167" s="228"/>
      <c r="H167" s="231">
        <v>16</v>
      </c>
      <c r="I167" s="232"/>
      <c r="J167" s="228"/>
      <c r="K167" s="228"/>
      <c r="L167" s="233"/>
      <c r="M167" s="234"/>
      <c r="N167" s="235"/>
      <c r="O167" s="235"/>
      <c r="P167" s="235"/>
      <c r="Q167" s="235"/>
      <c r="R167" s="235"/>
      <c r="S167" s="235"/>
      <c r="T167" s="236"/>
      <c r="AT167" s="237" t="s">
        <v>179</v>
      </c>
      <c r="AU167" s="237" t="s">
        <v>86</v>
      </c>
      <c r="AV167" s="13" t="s">
        <v>175</v>
      </c>
      <c r="AW167" s="13" t="s">
        <v>41</v>
      </c>
      <c r="AX167" s="13" t="s">
        <v>24</v>
      </c>
      <c r="AY167" s="237" t="s">
        <v>168</v>
      </c>
    </row>
    <row r="168" spans="2:65" s="1" customFormat="1" ht="16.5" customHeight="1">
      <c r="B168" s="40"/>
      <c r="C168" s="191" t="s">
        <v>291</v>
      </c>
      <c r="D168" s="191" t="s">
        <v>170</v>
      </c>
      <c r="E168" s="192" t="s">
        <v>959</v>
      </c>
      <c r="F168" s="193" t="s">
        <v>960</v>
      </c>
      <c r="G168" s="194" t="s">
        <v>173</v>
      </c>
      <c r="H168" s="195">
        <v>128.1</v>
      </c>
      <c r="I168" s="196"/>
      <c r="J168" s="197">
        <f>ROUND(I168*H168,2)</f>
        <v>0</v>
      </c>
      <c r="K168" s="193" t="s">
        <v>22</v>
      </c>
      <c r="L168" s="60"/>
      <c r="M168" s="198" t="s">
        <v>22</v>
      </c>
      <c r="N168" s="199" t="s">
        <v>48</v>
      </c>
      <c r="O168" s="41"/>
      <c r="P168" s="200">
        <f>O168*H168</f>
        <v>0</v>
      </c>
      <c r="Q168" s="200">
        <v>0</v>
      </c>
      <c r="R168" s="200">
        <f>Q168*H168</f>
        <v>0</v>
      </c>
      <c r="S168" s="200">
        <v>0</v>
      </c>
      <c r="T168" s="201">
        <f>S168*H168</f>
        <v>0</v>
      </c>
      <c r="AR168" s="23" t="s">
        <v>175</v>
      </c>
      <c r="AT168" s="23" t="s">
        <v>170</v>
      </c>
      <c r="AU168" s="23" t="s">
        <v>86</v>
      </c>
      <c r="AY168" s="23" t="s">
        <v>168</v>
      </c>
      <c r="BE168" s="202">
        <f>IF(N168="základní",J168,0)</f>
        <v>0</v>
      </c>
      <c r="BF168" s="202">
        <f>IF(N168="snížená",J168,0)</f>
        <v>0</v>
      </c>
      <c r="BG168" s="202">
        <f>IF(N168="zákl. přenesená",J168,0)</f>
        <v>0</v>
      </c>
      <c r="BH168" s="202">
        <f>IF(N168="sníž. přenesená",J168,0)</f>
        <v>0</v>
      </c>
      <c r="BI168" s="202">
        <f>IF(N168="nulová",J168,0)</f>
        <v>0</v>
      </c>
      <c r="BJ168" s="23" t="s">
        <v>24</v>
      </c>
      <c r="BK168" s="202">
        <f>ROUND(I168*H168,2)</f>
        <v>0</v>
      </c>
      <c r="BL168" s="23" t="s">
        <v>175</v>
      </c>
      <c r="BM168" s="23" t="s">
        <v>1147</v>
      </c>
    </row>
    <row r="169" spans="2:51" s="11" customFormat="1" ht="13.5">
      <c r="B169" s="206"/>
      <c r="C169" s="207"/>
      <c r="D169" s="203" t="s">
        <v>179</v>
      </c>
      <c r="E169" s="208" t="s">
        <v>22</v>
      </c>
      <c r="F169" s="209" t="s">
        <v>1148</v>
      </c>
      <c r="G169" s="207"/>
      <c r="H169" s="210">
        <v>128.1</v>
      </c>
      <c r="I169" s="211"/>
      <c r="J169" s="207"/>
      <c r="K169" s="207"/>
      <c r="L169" s="212"/>
      <c r="M169" s="213"/>
      <c r="N169" s="214"/>
      <c r="O169" s="214"/>
      <c r="P169" s="214"/>
      <c r="Q169" s="214"/>
      <c r="R169" s="214"/>
      <c r="S169" s="214"/>
      <c r="T169" s="215"/>
      <c r="AT169" s="216" t="s">
        <v>179</v>
      </c>
      <c r="AU169" s="216" t="s">
        <v>86</v>
      </c>
      <c r="AV169" s="11" t="s">
        <v>86</v>
      </c>
      <c r="AW169" s="11" t="s">
        <v>41</v>
      </c>
      <c r="AX169" s="11" t="s">
        <v>77</v>
      </c>
      <c r="AY169" s="216" t="s">
        <v>168</v>
      </c>
    </row>
    <row r="170" spans="2:51" s="12" customFormat="1" ht="13.5">
      <c r="B170" s="217"/>
      <c r="C170" s="218"/>
      <c r="D170" s="203" t="s">
        <v>179</v>
      </c>
      <c r="E170" s="219" t="s">
        <v>22</v>
      </c>
      <c r="F170" s="220" t="s">
        <v>1149</v>
      </c>
      <c r="G170" s="218"/>
      <c r="H170" s="219" t="s">
        <v>22</v>
      </c>
      <c r="I170" s="221"/>
      <c r="J170" s="218"/>
      <c r="K170" s="218"/>
      <c r="L170" s="222"/>
      <c r="M170" s="223"/>
      <c r="N170" s="224"/>
      <c r="O170" s="224"/>
      <c r="P170" s="224"/>
      <c r="Q170" s="224"/>
      <c r="R170" s="224"/>
      <c r="S170" s="224"/>
      <c r="T170" s="225"/>
      <c r="AT170" s="226" t="s">
        <v>179</v>
      </c>
      <c r="AU170" s="226" t="s">
        <v>86</v>
      </c>
      <c r="AV170" s="12" t="s">
        <v>24</v>
      </c>
      <c r="AW170" s="12" t="s">
        <v>41</v>
      </c>
      <c r="AX170" s="12" t="s">
        <v>77</v>
      </c>
      <c r="AY170" s="226" t="s">
        <v>168</v>
      </c>
    </row>
    <row r="171" spans="2:51" s="13" customFormat="1" ht="13.5">
      <c r="B171" s="227"/>
      <c r="C171" s="228"/>
      <c r="D171" s="203" t="s">
        <v>179</v>
      </c>
      <c r="E171" s="229" t="s">
        <v>22</v>
      </c>
      <c r="F171" s="230" t="s">
        <v>182</v>
      </c>
      <c r="G171" s="228"/>
      <c r="H171" s="231">
        <v>128.1</v>
      </c>
      <c r="I171" s="232"/>
      <c r="J171" s="228"/>
      <c r="K171" s="228"/>
      <c r="L171" s="233"/>
      <c r="M171" s="234"/>
      <c r="N171" s="235"/>
      <c r="O171" s="235"/>
      <c r="P171" s="235"/>
      <c r="Q171" s="235"/>
      <c r="R171" s="235"/>
      <c r="S171" s="235"/>
      <c r="T171" s="236"/>
      <c r="AT171" s="237" t="s">
        <v>179</v>
      </c>
      <c r="AU171" s="237" t="s">
        <v>86</v>
      </c>
      <c r="AV171" s="13" t="s">
        <v>175</v>
      </c>
      <c r="AW171" s="13" t="s">
        <v>41</v>
      </c>
      <c r="AX171" s="13" t="s">
        <v>24</v>
      </c>
      <c r="AY171" s="237" t="s">
        <v>168</v>
      </c>
    </row>
    <row r="172" spans="2:65" s="1" customFormat="1" ht="16.5" customHeight="1">
      <c r="B172" s="40"/>
      <c r="C172" s="191" t="s">
        <v>297</v>
      </c>
      <c r="D172" s="191" t="s">
        <v>170</v>
      </c>
      <c r="E172" s="192" t="s">
        <v>964</v>
      </c>
      <c r="F172" s="193" t="s">
        <v>1150</v>
      </c>
      <c r="G172" s="194" t="s">
        <v>173</v>
      </c>
      <c r="H172" s="195">
        <v>128.1</v>
      </c>
      <c r="I172" s="196"/>
      <c r="J172" s="197">
        <f>ROUND(I172*H172,2)</f>
        <v>0</v>
      </c>
      <c r="K172" s="193" t="s">
        <v>22</v>
      </c>
      <c r="L172" s="60"/>
      <c r="M172" s="198" t="s">
        <v>22</v>
      </c>
      <c r="N172" s="199" t="s">
        <v>48</v>
      </c>
      <c r="O172" s="41"/>
      <c r="P172" s="200">
        <f>O172*H172</f>
        <v>0</v>
      </c>
      <c r="Q172" s="200">
        <v>0</v>
      </c>
      <c r="R172" s="200">
        <f>Q172*H172</f>
        <v>0</v>
      </c>
      <c r="S172" s="200">
        <v>0</v>
      </c>
      <c r="T172" s="201">
        <f>S172*H172</f>
        <v>0</v>
      </c>
      <c r="AR172" s="23" t="s">
        <v>175</v>
      </c>
      <c r="AT172" s="23" t="s">
        <v>170</v>
      </c>
      <c r="AU172" s="23" t="s">
        <v>86</v>
      </c>
      <c r="AY172" s="23" t="s">
        <v>168</v>
      </c>
      <c r="BE172" s="202">
        <f>IF(N172="základní",J172,0)</f>
        <v>0</v>
      </c>
      <c r="BF172" s="202">
        <f>IF(N172="snížená",J172,0)</f>
        <v>0</v>
      </c>
      <c r="BG172" s="202">
        <f>IF(N172="zákl. přenesená",J172,0)</f>
        <v>0</v>
      </c>
      <c r="BH172" s="202">
        <f>IF(N172="sníž. přenesená",J172,0)</f>
        <v>0</v>
      </c>
      <c r="BI172" s="202">
        <f>IF(N172="nulová",J172,0)</f>
        <v>0</v>
      </c>
      <c r="BJ172" s="23" t="s">
        <v>24</v>
      </c>
      <c r="BK172" s="202">
        <f>ROUND(I172*H172,2)</f>
        <v>0</v>
      </c>
      <c r="BL172" s="23" t="s">
        <v>175</v>
      </c>
      <c r="BM172" s="23" t="s">
        <v>1151</v>
      </c>
    </row>
    <row r="173" spans="2:51" s="11" customFormat="1" ht="13.5">
      <c r="B173" s="206"/>
      <c r="C173" s="207"/>
      <c r="D173" s="203" t="s">
        <v>179</v>
      </c>
      <c r="E173" s="208" t="s">
        <v>22</v>
      </c>
      <c r="F173" s="209" t="s">
        <v>1139</v>
      </c>
      <c r="G173" s="207"/>
      <c r="H173" s="210">
        <v>128.1</v>
      </c>
      <c r="I173" s="211"/>
      <c r="J173" s="207"/>
      <c r="K173" s="207"/>
      <c r="L173" s="212"/>
      <c r="M173" s="213"/>
      <c r="N173" s="214"/>
      <c r="O173" s="214"/>
      <c r="P173" s="214"/>
      <c r="Q173" s="214"/>
      <c r="R173" s="214"/>
      <c r="S173" s="214"/>
      <c r="T173" s="215"/>
      <c r="AT173" s="216" t="s">
        <v>179</v>
      </c>
      <c r="AU173" s="216" t="s">
        <v>86</v>
      </c>
      <c r="AV173" s="11" t="s">
        <v>86</v>
      </c>
      <c r="AW173" s="11" t="s">
        <v>41</v>
      </c>
      <c r="AX173" s="11" t="s">
        <v>77</v>
      </c>
      <c r="AY173" s="216" t="s">
        <v>168</v>
      </c>
    </row>
    <row r="174" spans="2:51" s="12" customFormat="1" ht="13.5">
      <c r="B174" s="217"/>
      <c r="C174" s="218"/>
      <c r="D174" s="203" t="s">
        <v>179</v>
      </c>
      <c r="E174" s="219" t="s">
        <v>22</v>
      </c>
      <c r="F174" s="220" t="s">
        <v>1152</v>
      </c>
      <c r="G174" s="218"/>
      <c r="H174" s="219" t="s">
        <v>22</v>
      </c>
      <c r="I174" s="221"/>
      <c r="J174" s="218"/>
      <c r="K174" s="218"/>
      <c r="L174" s="222"/>
      <c r="M174" s="223"/>
      <c r="N174" s="224"/>
      <c r="O174" s="224"/>
      <c r="P174" s="224"/>
      <c r="Q174" s="224"/>
      <c r="R174" s="224"/>
      <c r="S174" s="224"/>
      <c r="T174" s="225"/>
      <c r="AT174" s="226" t="s">
        <v>179</v>
      </c>
      <c r="AU174" s="226" t="s">
        <v>86</v>
      </c>
      <c r="AV174" s="12" t="s">
        <v>24</v>
      </c>
      <c r="AW174" s="12" t="s">
        <v>41</v>
      </c>
      <c r="AX174" s="12" t="s">
        <v>77</v>
      </c>
      <c r="AY174" s="226" t="s">
        <v>168</v>
      </c>
    </row>
    <row r="175" spans="2:51" s="13" customFormat="1" ht="13.5">
      <c r="B175" s="227"/>
      <c r="C175" s="228"/>
      <c r="D175" s="203" t="s">
        <v>179</v>
      </c>
      <c r="E175" s="229" t="s">
        <v>22</v>
      </c>
      <c r="F175" s="230" t="s">
        <v>182</v>
      </c>
      <c r="G175" s="228"/>
      <c r="H175" s="231">
        <v>128.1</v>
      </c>
      <c r="I175" s="232"/>
      <c r="J175" s="228"/>
      <c r="K175" s="228"/>
      <c r="L175" s="233"/>
      <c r="M175" s="234"/>
      <c r="N175" s="235"/>
      <c r="O175" s="235"/>
      <c r="P175" s="235"/>
      <c r="Q175" s="235"/>
      <c r="R175" s="235"/>
      <c r="S175" s="235"/>
      <c r="T175" s="236"/>
      <c r="AT175" s="237" t="s">
        <v>179</v>
      </c>
      <c r="AU175" s="237" t="s">
        <v>86</v>
      </c>
      <c r="AV175" s="13" t="s">
        <v>175</v>
      </c>
      <c r="AW175" s="13" t="s">
        <v>41</v>
      </c>
      <c r="AX175" s="13" t="s">
        <v>24</v>
      </c>
      <c r="AY175" s="237" t="s">
        <v>168</v>
      </c>
    </row>
    <row r="176" spans="2:65" s="1" customFormat="1" ht="16.5" customHeight="1">
      <c r="B176" s="40"/>
      <c r="C176" s="191" t="s">
        <v>301</v>
      </c>
      <c r="D176" s="191" t="s">
        <v>170</v>
      </c>
      <c r="E176" s="192" t="s">
        <v>969</v>
      </c>
      <c r="F176" s="193" t="s">
        <v>1153</v>
      </c>
      <c r="G176" s="194" t="s">
        <v>173</v>
      </c>
      <c r="H176" s="195">
        <v>21.7</v>
      </c>
      <c r="I176" s="196"/>
      <c r="J176" s="197">
        <f>ROUND(I176*H176,2)</f>
        <v>0</v>
      </c>
      <c r="K176" s="193" t="s">
        <v>22</v>
      </c>
      <c r="L176" s="60"/>
      <c r="M176" s="198" t="s">
        <v>22</v>
      </c>
      <c r="N176" s="199" t="s">
        <v>48</v>
      </c>
      <c r="O176" s="41"/>
      <c r="P176" s="200">
        <f>O176*H176</f>
        <v>0</v>
      </c>
      <c r="Q176" s="200">
        <v>0</v>
      </c>
      <c r="R176" s="200">
        <f>Q176*H176</f>
        <v>0</v>
      </c>
      <c r="S176" s="200">
        <v>0</v>
      </c>
      <c r="T176" s="201">
        <f>S176*H176</f>
        <v>0</v>
      </c>
      <c r="AR176" s="23" t="s">
        <v>175</v>
      </c>
      <c r="AT176" s="23" t="s">
        <v>170</v>
      </c>
      <c r="AU176" s="23" t="s">
        <v>86</v>
      </c>
      <c r="AY176" s="23" t="s">
        <v>168</v>
      </c>
      <c r="BE176" s="202">
        <f>IF(N176="základní",J176,0)</f>
        <v>0</v>
      </c>
      <c r="BF176" s="202">
        <f>IF(N176="snížená",J176,0)</f>
        <v>0</v>
      </c>
      <c r="BG176" s="202">
        <f>IF(N176="zákl. přenesená",J176,0)</f>
        <v>0</v>
      </c>
      <c r="BH176" s="202">
        <f>IF(N176="sníž. přenesená",J176,0)</f>
        <v>0</v>
      </c>
      <c r="BI176" s="202">
        <f>IF(N176="nulová",J176,0)</f>
        <v>0</v>
      </c>
      <c r="BJ176" s="23" t="s">
        <v>24</v>
      </c>
      <c r="BK176" s="202">
        <f>ROUND(I176*H176,2)</f>
        <v>0</v>
      </c>
      <c r="BL176" s="23" t="s">
        <v>175</v>
      </c>
      <c r="BM176" s="23" t="s">
        <v>1154</v>
      </c>
    </row>
    <row r="177" spans="2:51" s="11" customFormat="1" ht="13.5">
      <c r="B177" s="206"/>
      <c r="C177" s="207"/>
      <c r="D177" s="203" t="s">
        <v>179</v>
      </c>
      <c r="E177" s="208" t="s">
        <v>22</v>
      </c>
      <c r="F177" s="209" t="s">
        <v>1144</v>
      </c>
      <c r="G177" s="207"/>
      <c r="H177" s="210">
        <v>21.7</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51" s="12" customFormat="1" ht="13.5">
      <c r="B178" s="217"/>
      <c r="C178" s="218"/>
      <c r="D178" s="203" t="s">
        <v>179</v>
      </c>
      <c r="E178" s="219" t="s">
        <v>22</v>
      </c>
      <c r="F178" s="220" t="s">
        <v>949</v>
      </c>
      <c r="G178" s="218"/>
      <c r="H178" s="219" t="s">
        <v>22</v>
      </c>
      <c r="I178" s="221"/>
      <c r="J178" s="218"/>
      <c r="K178" s="218"/>
      <c r="L178" s="222"/>
      <c r="M178" s="223"/>
      <c r="N178" s="224"/>
      <c r="O178" s="224"/>
      <c r="P178" s="224"/>
      <c r="Q178" s="224"/>
      <c r="R178" s="224"/>
      <c r="S178" s="224"/>
      <c r="T178" s="225"/>
      <c r="AT178" s="226" t="s">
        <v>179</v>
      </c>
      <c r="AU178" s="226" t="s">
        <v>86</v>
      </c>
      <c r="AV178" s="12" t="s">
        <v>24</v>
      </c>
      <c r="AW178" s="12" t="s">
        <v>41</v>
      </c>
      <c r="AX178" s="12" t="s">
        <v>77</v>
      </c>
      <c r="AY178" s="226" t="s">
        <v>168</v>
      </c>
    </row>
    <row r="179" spans="2:51" s="13" customFormat="1" ht="13.5">
      <c r="B179" s="227"/>
      <c r="C179" s="228"/>
      <c r="D179" s="203" t="s">
        <v>179</v>
      </c>
      <c r="E179" s="229" t="s">
        <v>22</v>
      </c>
      <c r="F179" s="230" t="s">
        <v>182</v>
      </c>
      <c r="G179" s="228"/>
      <c r="H179" s="231">
        <v>21.7</v>
      </c>
      <c r="I179" s="232"/>
      <c r="J179" s="228"/>
      <c r="K179" s="228"/>
      <c r="L179" s="233"/>
      <c r="M179" s="234"/>
      <c r="N179" s="235"/>
      <c r="O179" s="235"/>
      <c r="P179" s="235"/>
      <c r="Q179" s="235"/>
      <c r="R179" s="235"/>
      <c r="S179" s="235"/>
      <c r="T179" s="236"/>
      <c r="AT179" s="237" t="s">
        <v>179</v>
      </c>
      <c r="AU179" s="237" t="s">
        <v>86</v>
      </c>
      <c r="AV179" s="13" t="s">
        <v>175</v>
      </c>
      <c r="AW179" s="13" t="s">
        <v>41</v>
      </c>
      <c r="AX179" s="13" t="s">
        <v>24</v>
      </c>
      <c r="AY179" s="237" t="s">
        <v>168</v>
      </c>
    </row>
    <row r="180" spans="2:65" s="1" customFormat="1" ht="16.5" customHeight="1">
      <c r="B180" s="40"/>
      <c r="C180" s="191" t="s">
        <v>305</v>
      </c>
      <c r="D180" s="191" t="s">
        <v>170</v>
      </c>
      <c r="E180" s="192" t="s">
        <v>969</v>
      </c>
      <c r="F180" s="193" t="s">
        <v>1153</v>
      </c>
      <c r="G180" s="194" t="s">
        <v>173</v>
      </c>
      <c r="H180" s="195">
        <v>16</v>
      </c>
      <c r="I180" s="196"/>
      <c r="J180" s="197">
        <f>ROUND(I180*H180,2)</f>
        <v>0</v>
      </c>
      <c r="K180" s="193" t="s">
        <v>22</v>
      </c>
      <c r="L180" s="60"/>
      <c r="M180" s="198" t="s">
        <v>22</v>
      </c>
      <c r="N180" s="199" t="s">
        <v>48</v>
      </c>
      <c r="O180" s="41"/>
      <c r="P180" s="200">
        <f>O180*H180</f>
        <v>0</v>
      </c>
      <c r="Q180" s="200">
        <v>0</v>
      </c>
      <c r="R180" s="200">
        <f>Q180*H180</f>
        <v>0</v>
      </c>
      <c r="S180" s="200">
        <v>0</v>
      </c>
      <c r="T180" s="201">
        <f>S180*H180</f>
        <v>0</v>
      </c>
      <c r="AR180" s="23" t="s">
        <v>175</v>
      </c>
      <c r="AT180" s="23" t="s">
        <v>170</v>
      </c>
      <c r="AU180" s="23" t="s">
        <v>86</v>
      </c>
      <c r="AY180" s="23" t="s">
        <v>168</v>
      </c>
      <c r="BE180" s="202">
        <f>IF(N180="základní",J180,0)</f>
        <v>0</v>
      </c>
      <c r="BF180" s="202">
        <f>IF(N180="snížená",J180,0)</f>
        <v>0</v>
      </c>
      <c r="BG180" s="202">
        <f>IF(N180="zákl. přenesená",J180,0)</f>
        <v>0</v>
      </c>
      <c r="BH180" s="202">
        <f>IF(N180="sníž. přenesená",J180,0)</f>
        <v>0</v>
      </c>
      <c r="BI180" s="202">
        <f>IF(N180="nulová",J180,0)</f>
        <v>0</v>
      </c>
      <c r="BJ180" s="23" t="s">
        <v>24</v>
      </c>
      <c r="BK180" s="202">
        <f>ROUND(I180*H180,2)</f>
        <v>0</v>
      </c>
      <c r="BL180" s="23" t="s">
        <v>175</v>
      </c>
      <c r="BM180" s="23" t="s">
        <v>1155</v>
      </c>
    </row>
    <row r="181" spans="2:51" s="11" customFormat="1" ht="13.5">
      <c r="B181" s="206"/>
      <c r="C181" s="207"/>
      <c r="D181" s="203" t="s">
        <v>179</v>
      </c>
      <c r="E181" s="208" t="s">
        <v>22</v>
      </c>
      <c r="F181" s="209" t="s">
        <v>254</v>
      </c>
      <c r="G181" s="207"/>
      <c r="H181" s="210">
        <v>16</v>
      </c>
      <c r="I181" s="211"/>
      <c r="J181" s="207"/>
      <c r="K181" s="207"/>
      <c r="L181" s="212"/>
      <c r="M181" s="213"/>
      <c r="N181" s="214"/>
      <c r="O181" s="214"/>
      <c r="P181" s="214"/>
      <c r="Q181" s="214"/>
      <c r="R181" s="214"/>
      <c r="S181" s="214"/>
      <c r="T181" s="215"/>
      <c r="AT181" s="216" t="s">
        <v>179</v>
      </c>
      <c r="AU181" s="216" t="s">
        <v>86</v>
      </c>
      <c r="AV181" s="11" t="s">
        <v>86</v>
      </c>
      <c r="AW181" s="11" t="s">
        <v>41</v>
      </c>
      <c r="AX181" s="11" t="s">
        <v>77</v>
      </c>
      <c r="AY181" s="216" t="s">
        <v>168</v>
      </c>
    </row>
    <row r="182" spans="2:51" s="12" customFormat="1" ht="13.5">
      <c r="B182" s="217"/>
      <c r="C182" s="218"/>
      <c r="D182" s="203" t="s">
        <v>179</v>
      </c>
      <c r="E182" s="219" t="s">
        <v>22</v>
      </c>
      <c r="F182" s="220" t="s">
        <v>1156</v>
      </c>
      <c r="G182" s="218"/>
      <c r="H182" s="219" t="s">
        <v>22</v>
      </c>
      <c r="I182" s="221"/>
      <c r="J182" s="218"/>
      <c r="K182" s="218"/>
      <c r="L182" s="222"/>
      <c r="M182" s="223"/>
      <c r="N182" s="224"/>
      <c r="O182" s="224"/>
      <c r="P182" s="224"/>
      <c r="Q182" s="224"/>
      <c r="R182" s="224"/>
      <c r="S182" s="224"/>
      <c r="T182" s="225"/>
      <c r="AT182" s="226" t="s">
        <v>179</v>
      </c>
      <c r="AU182" s="226" t="s">
        <v>86</v>
      </c>
      <c r="AV182" s="12" t="s">
        <v>24</v>
      </c>
      <c r="AW182" s="12" t="s">
        <v>41</v>
      </c>
      <c r="AX182" s="12" t="s">
        <v>77</v>
      </c>
      <c r="AY182" s="226" t="s">
        <v>168</v>
      </c>
    </row>
    <row r="183" spans="2:51" s="13" customFormat="1" ht="13.5">
      <c r="B183" s="227"/>
      <c r="C183" s="228"/>
      <c r="D183" s="203" t="s">
        <v>179</v>
      </c>
      <c r="E183" s="229" t="s">
        <v>22</v>
      </c>
      <c r="F183" s="230" t="s">
        <v>182</v>
      </c>
      <c r="G183" s="228"/>
      <c r="H183" s="231">
        <v>16</v>
      </c>
      <c r="I183" s="232"/>
      <c r="J183" s="228"/>
      <c r="K183" s="228"/>
      <c r="L183" s="233"/>
      <c r="M183" s="234"/>
      <c r="N183" s="235"/>
      <c r="O183" s="235"/>
      <c r="P183" s="235"/>
      <c r="Q183" s="235"/>
      <c r="R183" s="235"/>
      <c r="S183" s="235"/>
      <c r="T183" s="236"/>
      <c r="AT183" s="237" t="s">
        <v>179</v>
      </c>
      <c r="AU183" s="237" t="s">
        <v>86</v>
      </c>
      <c r="AV183" s="13" t="s">
        <v>175</v>
      </c>
      <c r="AW183" s="13" t="s">
        <v>41</v>
      </c>
      <c r="AX183" s="13" t="s">
        <v>24</v>
      </c>
      <c r="AY183" s="237" t="s">
        <v>168</v>
      </c>
    </row>
    <row r="184" spans="2:65" s="1" customFormat="1" ht="25.5" customHeight="1">
      <c r="B184" s="40"/>
      <c r="C184" s="191" t="s">
        <v>311</v>
      </c>
      <c r="D184" s="191" t="s">
        <v>170</v>
      </c>
      <c r="E184" s="192" t="s">
        <v>980</v>
      </c>
      <c r="F184" s="193" t="s">
        <v>981</v>
      </c>
      <c r="G184" s="194" t="s">
        <v>173</v>
      </c>
      <c r="H184" s="195">
        <v>604.2</v>
      </c>
      <c r="I184" s="196"/>
      <c r="J184" s="197">
        <f>ROUND(I184*H184,2)</f>
        <v>0</v>
      </c>
      <c r="K184" s="193" t="s">
        <v>174</v>
      </c>
      <c r="L184" s="60"/>
      <c r="M184" s="198" t="s">
        <v>22</v>
      </c>
      <c r="N184" s="199" t="s">
        <v>48</v>
      </c>
      <c r="O184" s="41"/>
      <c r="P184" s="200">
        <f>O184*H184</f>
        <v>0</v>
      </c>
      <c r="Q184" s="200">
        <v>0.08425</v>
      </c>
      <c r="R184" s="200">
        <f>Q184*H184</f>
        <v>50.903850000000006</v>
      </c>
      <c r="S184" s="200">
        <v>0</v>
      </c>
      <c r="T184" s="201">
        <f>S184*H184</f>
        <v>0</v>
      </c>
      <c r="AR184" s="23" t="s">
        <v>175</v>
      </c>
      <c r="AT184" s="23" t="s">
        <v>170</v>
      </c>
      <c r="AU184" s="23" t="s">
        <v>86</v>
      </c>
      <c r="AY184" s="23" t="s">
        <v>168</v>
      </c>
      <c r="BE184" s="202">
        <f>IF(N184="základní",J184,0)</f>
        <v>0</v>
      </c>
      <c r="BF184" s="202">
        <f>IF(N184="snížená",J184,0)</f>
        <v>0</v>
      </c>
      <c r="BG184" s="202">
        <f>IF(N184="zákl. přenesená",J184,0)</f>
        <v>0</v>
      </c>
      <c r="BH184" s="202">
        <f>IF(N184="sníž. přenesená",J184,0)</f>
        <v>0</v>
      </c>
      <c r="BI184" s="202">
        <f>IF(N184="nulová",J184,0)</f>
        <v>0</v>
      </c>
      <c r="BJ184" s="23" t="s">
        <v>24</v>
      </c>
      <c r="BK184" s="202">
        <f>ROUND(I184*H184,2)</f>
        <v>0</v>
      </c>
      <c r="BL184" s="23" t="s">
        <v>175</v>
      </c>
      <c r="BM184" s="23" t="s">
        <v>1157</v>
      </c>
    </row>
    <row r="185" spans="2:51" s="11" customFormat="1" ht="13.5">
      <c r="B185" s="206"/>
      <c r="C185" s="207"/>
      <c r="D185" s="203" t="s">
        <v>179</v>
      </c>
      <c r="E185" s="208" t="s">
        <v>22</v>
      </c>
      <c r="F185" s="209" t="s">
        <v>1158</v>
      </c>
      <c r="G185" s="207"/>
      <c r="H185" s="210">
        <v>604.2</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51" s="13" customFormat="1" ht="13.5">
      <c r="B186" s="227"/>
      <c r="C186" s="228"/>
      <c r="D186" s="203" t="s">
        <v>179</v>
      </c>
      <c r="E186" s="229" t="s">
        <v>22</v>
      </c>
      <c r="F186" s="230" t="s">
        <v>182</v>
      </c>
      <c r="G186" s="228"/>
      <c r="H186" s="231">
        <v>604.2</v>
      </c>
      <c r="I186" s="232"/>
      <c r="J186" s="228"/>
      <c r="K186" s="228"/>
      <c r="L186" s="233"/>
      <c r="M186" s="234"/>
      <c r="N186" s="235"/>
      <c r="O186" s="235"/>
      <c r="P186" s="235"/>
      <c r="Q186" s="235"/>
      <c r="R186" s="235"/>
      <c r="S186" s="235"/>
      <c r="T186" s="236"/>
      <c r="AT186" s="237" t="s">
        <v>179</v>
      </c>
      <c r="AU186" s="237" t="s">
        <v>86</v>
      </c>
      <c r="AV186" s="13" t="s">
        <v>175</v>
      </c>
      <c r="AW186" s="13" t="s">
        <v>41</v>
      </c>
      <c r="AX186" s="13" t="s">
        <v>24</v>
      </c>
      <c r="AY186" s="237" t="s">
        <v>168</v>
      </c>
    </row>
    <row r="187" spans="2:65" s="1" customFormat="1" ht="16.5" customHeight="1">
      <c r="B187" s="40"/>
      <c r="C187" s="238" t="s">
        <v>317</v>
      </c>
      <c r="D187" s="238" t="s">
        <v>270</v>
      </c>
      <c r="E187" s="239" t="s">
        <v>985</v>
      </c>
      <c r="F187" s="240" t="s">
        <v>1159</v>
      </c>
      <c r="G187" s="241" t="s">
        <v>173</v>
      </c>
      <c r="H187" s="242">
        <v>610.242</v>
      </c>
      <c r="I187" s="243"/>
      <c r="J187" s="244">
        <f>ROUND(I187*H187,2)</f>
        <v>0</v>
      </c>
      <c r="K187" s="240" t="s">
        <v>174</v>
      </c>
      <c r="L187" s="245"/>
      <c r="M187" s="246" t="s">
        <v>22</v>
      </c>
      <c r="N187" s="247" t="s">
        <v>48</v>
      </c>
      <c r="O187" s="41"/>
      <c r="P187" s="200">
        <f>O187*H187</f>
        <v>0</v>
      </c>
      <c r="Q187" s="200">
        <v>0.14</v>
      </c>
      <c r="R187" s="200">
        <f>Q187*H187</f>
        <v>85.43388</v>
      </c>
      <c r="S187" s="200">
        <v>0</v>
      </c>
      <c r="T187" s="201">
        <f>S187*H187</f>
        <v>0</v>
      </c>
      <c r="AR187" s="23" t="s">
        <v>214</v>
      </c>
      <c r="AT187" s="23" t="s">
        <v>270</v>
      </c>
      <c r="AU187" s="23" t="s">
        <v>86</v>
      </c>
      <c r="AY187" s="23" t="s">
        <v>168</v>
      </c>
      <c r="BE187" s="202">
        <f>IF(N187="základní",J187,0)</f>
        <v>0</v>
      </c>
      <c r="BF187" s="202">
        <f>IF(N187="snížená",J187,0)</f>
        <v>0</v>
      </c>
      <c r="BG187" s="202">
        <f>IF(N187="zákl. přenesená",J187,0)</f>
        <v>0</v>
      </c>
      <c r="BH187" s="202">
        <f>IF(N187="sníž. přenesená",J187,0)</f>
        <v>0</v>
      </c>
      <c r="BI187" s="202">
        <f>IF(N187="nulová",J187,0)</f>
        <v>0</v>
      </c>
      <c r="BJ187" s="23" t="s">
        <v>24</v>
      </c>
      <c r="BK187" s="202">
        <f>ROUND(I187*H187,2)</f>
        <v>0</v>
      </c>
      <c r="BL187" s="23" t="s">
        <v>175</v>
      </c>
      <c r="BM187" s="23" t="s">
        <v>1160</v>
      </c>
    </row>
    <row r="188" spans="2:47" s="1" customFormat="1" ht="27">
      <c r="B188" s="40"/>
      <c r="C188" s="62"/>
      <c r="D188" s="203" t="s">
        <v>789</v>
      </c>
      <c r="E188" s="62"/>
      <c r="F188" s="204" t="s">
        <v>988</v>
      </c>
      <c r="G188" s="62"/>
      <c r="H188" s="62"/>
      <c r="I188" s="162"/>
      <c r="J188" s="62"/>
      <c r="K188" s="62"/>
      <c r="L188" s="60"/>
      <c r="M188" s="205"/>
      <c r="N188" s="41"/>
      <c r="O188" s="41"/>
      <c r="P188" s="41"/>
      <c r="Q188" s="41"/>
      <c r="R188" s="41"/>
      <c r="S188" s="41"/>
      <c r="T188" s="77"/>
      <c r="AT188" s="23" t="s">
        <v>789</v>
      </c>
      <c r="AU188" s="23" t="s">
        <v>86</v>
      </c>
    </row>
    <row r="189" spans="2:51" s="11" customFormat="1" ht="13.5">
      <c r="B189" s="206"/>
      <c r="C189" s="207"/>
      <c r="D189" s="203" t="s">
        <v>179</v>
      </c>
      <c r="E189" s="207"/>
      <c r="F189" s="209" t="s">
        <v>1161</v>
      </c>
      <c r="G189" s="207"/>
      <c r="H189" s="210">
        <v>610.242</v>
      </c>
      <c r="I189" s="211"/>
      <c r="J189" s="207"/>
      <c r="K189" s="207"/>
      <c r="L189" s="212"/>
      <c r="M189" s="213"/>
      <c r="N189" s="214"/>
      <c r="O189" s="214"/>
      <c r="P189" s="214"/>
      <c r="Q189" s="214"/>
      <c r="R189" s="214"/>
      <c r="S189" s="214"/>
      <c r="T189" s="215"/>
      <c r="AT189" s="216" t="s">
        <v>179</v>
      </c>
      <c r="AU189" s="216" t="s">
        <v>86</v>
      </c>
      <c r="AV189" s="11" t="s">
        <v>86</v>
      </c>
      <c r="AW189" s="11" t="s">
        <v>6</v>
      </c>
      <c r="AX189" s="11" t="s">
        <v>24</v>
      </c>
      <c r="AY189" s="216" t="s">
        <v>168</v>
      </c>
    </row>
    <row r="190" spans="2:65" s="1" customFormat="1" ht="25.5" customHeight="1">
      <c r="B190" s="40"/>
      <c r="C190" s="191" t="s">
        <v>323</v>
      </c>
      <c r="D190" s="191" t="s">
        <v>170</v>
      </c>
      <c r="E190" s="192" t="s">
        <v>994</v>
      </c>
      <c r="F190" s="193" t="s">
        <v>995</v>
      </c>
      <c r="G190" s="194" t="s">
        <v>173</v>
      </c>
      <c r="H190" s="195">
        <v>185.5</v>
      </c>
      <c r="I190" s="196"/>
      <c r="J190" s="197">
        <f>ROUND(I190*H190,2)</f>
        <v>0</v>
      </c>
      <c r="K190" s="193" t="s">
        <v>174</v>
      </c>
      <c r="L190" s="60"/>
      <c r="M190" s="198" t="s">
        <v>22</v>
      </c>
      <c r="N190" s="199" t="s">
        <v>48</v>
      </c>
      <c r="O190" s="41"/>
      <c r="P190" s="200">
        <f>O190*H190</f>
        <v>0</v>
      </c>
      <c r="Q190" s="200">
        <v>0.10362</v>
      </c>
      <c r="R190" s="200">
        <f>Q190*H190</f>
        <v>19.221510000000002</v>
      </c>
      <c r="S190" s="200">
        <v>0</v>
      </c>
      <c r="T190" s="201">
        <f>S190*H190</f>
        <v>0</v>
      </c>
      <c r="AR190" s="23" t="s">
        <v>175</v>
      </c>
      <c r="AT190" s="23" t="s">
        <v>170</v>
      </c>
      <c r="AU190" s="23" t="s">
        <v>86</v>
      </c>
      <c r="AY190" s="23" t="s">
        <v>168</v>
      </c>
      <c r="BE190" s="202">
        <f>IF(N190="základní",J190,0)</f>
        <v>0</v>
      </c>
      <c r="BF190" s="202">
        <f>IF(N190="snížená",J190,0)</f>
        <v>0</v>
      </c>
      <c r="BG190" s="202">
        <f>IF(N190="zákl. přenesená",J190,0)</f>
        <v>0</v>
      </c>
      <c r="BH190" s="202">
        <f>IF(N190="sníž. přenesená",J190,0)</f>
        <v>0</v>
      </c>
      <c r="BI190" s="202">
        <f>IF(N190="nulová",J190,0)</f>
        <v>0</v>
      </c>
      <c r="BJ190" s="23" t="s">
        <v>24</v>
      </c>
      <c r="BK190" s="202">
        <f>ROUND(I190*H190,2)</f>
        <v>0</v>
      </c>
      <c r="BL190" s="23" t="s">
        <v>175</v>
      </c>
      <c r="BM190" s="23" t="s">
        <v>1162</v>
      </c>
    </row>
    <row r="191" spans="2:51" s="11" customFormat="1" ht="13.5">
      <c r="B191" s="206"/>
      <c r="C191" s="207"/>
      <c r="D191" s="203" t="s">
        <v>179</v>
      </c>
      <c r="E191" s="208" t="s">
        <v>22</v>
      </c>
      <c r="F191" s="209" t="s">
        <v>1139</v>
      </c>
      <c r="G191" s="207"/>
      <c r="H191" s="210">
        <v>128.1</v>
      </c>
      <c r="I191" s="211"/>
      <c r="J191" s="207"/>
      <c r="K191" s="207"/>
      <c r="L191" s="212"/>
      <c r="M191" s="213"/>
      <c r="N191" s="214"/>
      <c r="O191" s="214"/>
      <c r="P191" s="214"/>
      <c r="Q191" s="214"/>
      <c r="R191" s="214"/>
      <c r="S191" s="214"/>
      <c r="T191" s="215"/>
      <c r="AT191" s="216" t="s">
        <v>179</v>
      </c>
      <c r="AU191" s="216" t="s">
        <v>86</v>
      </c>
      <c r="AV191" s="11" t="s">
        <v>86</v>
      </c>
      <c r="AW191" s="11" t="s">
        <v>41</v>
      </c>
      <c r="AX191" s="11" t="s">
        <v>77</v>
      </c>
      <c r="AY191" s="216" t="s">
        <v>168</v>
      </c>
    </row>
    <row r="192" spans="2:51" s="12" customFormat="1" ht="13.5">
      <c r="B192" s="217"/>
      <c r="C192" s="218"/>
      <c r="D192" s="203" t="s">
        <v>179</v>
      </c>
      <c r="E192" s="219" t="s">
        <v>22</v>
      </c>
      <c r="F192" s="220" t="s">
        <v>963</v>
      </c>
      <c r="G192" s="218"/>
      <c r="H192" s="219" t="s">
        <v>22</v>
      </c>
      <c r="I192" s="221"/>
      <c r="J192" s="218"/>
      <c r="K192" s="218"/>
      <c r="L192" s="222"/>
      <c r="M192" s="223"/>
      <c r="N192" s="224"/>
      <c r="O192" s="224"/>
      <c r="P192" s="224"/>
      <c r="Q192" s="224"/>
      <c r="R192" s="224"/>
      <c r="S192" s="224"/>
      <c r="T192" s="225"/>
      <c r="AT192" s="226" t="s">
        <v>179</v>
      </c>
      <c r="AU192" s="226" t="s">
        <v>86</v>
      </c>
      <c r="AV192" s="12" t="s">
        <v>24</v>
      </c>
      <c r="AW192" s="12" t="s">
        <v>41</v>
      </c>
      <c r="AX192" s="12" t="s">
        <v>77</v>
      </c>
      <c r="AY192" s="226" t="s">
        <v>168</v>
      </c>
    </row>
    <row r="193" spans="2:51" s="11" customFormat="1" ht="13.5">
      <c r="B193" s="206"/>
      <c r="C193" s="207"/>
      <c r="D193" s="203" t="s">
        <v>179</v>
      </c>
      <c r="E193" s="208" t="s">
        <v>22</v>
      </c>
      <c r="F193" s="209" t="s">
        <v>1144</v>
      </c>
      <c r="G193" s="207"/>
      <c r="H193" s="210">
        <v>21.7</v>
      </c>
      <c r="I193" s="211"/>
      <c r="J193" s="207"/>
      <c r="K193" s="207"/>
      <c r="L193" s="212"/>
      <c r="M193" s="213"/>
      <c r="N193" s="214"/>
      <c r="O193" s="214"/>
      <c r="P193" s="214"/>
      <c r="Q193" s="214"/>
      <c r="R193" s="214"/>
      <c r="S193" s="214"/>
      <c r="T193" s="215"/>
      <c r="AT193" s="216" t="s">
        <v>179</v>
      </c>
      <c r="AU193" s="216" t="s">
        <v>86</v>
      </c>
      <c r="AV193" s="11" t="s">
        <v>86</v>
      </c>
      <c r="AW193" s="11" t="s">
        <v>41</v>
      </c>
      <c r="AX193" s="11" t="s">
        <v>77</v>
      </c>
      <c r="AY193" s="216" t="s">
        <v>168</v>
      </c>
    </row>
    <row r="194" spans="2:51" s="12" customFormat="1" ht="13.5">
      <c r="B194" s="217"/>
      <c r="C194" s="218"/>
      <c r="D194" s="203" t="s">
        <v>179</v>
      </c>
      <c r="E194" s="219" t="s">
        <v>22</v>
      </c>
      <c r="F194" s="220" t="s">
        <v>897</v>
      </c>
      <c r="G194" s="218"/>
      <c r="H194" s="219" t="s">
        <v>22</v>
      </c>
      <c r="I194" s="221"/>
      <c r="J194" s="218"/>
      <c r="K194" s="218"/>
      <c r="L194" s="222"/>
      <c r="M194" s="223"/>
      <c r="N194" s="224"/>
      <c r="O194" s="224"/>
      <c r="P194" s="224"/>
      <c r="Q194" s="224"/>
      <c r="R194" s="224"/>
      <c r="S194" s="224"/>
      <c r="T194" s="225"/>
      <c r="AT194" s="226" t="s">
        <v>179</v>
      </c>
      <c r="AU194" s="226" t="s">
        <v>86</v>
      </c>
      <c r="AV194" s="12" t="s">
        <v>24</v>
      </c>
      <c r="AW194" s="12" t="s">
        <v>41</v>
      </c>
      <c r="AX194" s="12" t="s">
        <v>77</v>
      </c>
      <c r="AY194" s="226" t="s">
        <v>168</v>
      </c>
    </row>
    <row r="195" spans="2:51" s="11" customFormat="1" ht="13.5">
      <c r="B195" s="206"/>
      <c r="C195" s="207"/>
      <c r="D195" s="203" t="s">
        <v>179</v>
      </c>
      <c r="E195" s="208" t="s">
        <v>22</v>
      </c>
      <c r="F195" s="209" t="s">
        <v>254</v>
      </c>
      <c r="G195" s="207"/>
      <c r="H195" s="210">
        <v>16</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51" s="12" customFormat="1" ht="13.5">
      <c r="B196" s="217"/>
      <c r="C196" s="218"/>
      <c r="D196" s="203" t="s">
        <v>179</v>
      </c>
      <c r="E196" s="219" t="s">
        <v>22</v>
      </c>
      <c r="F196" s="220" t="s">
        <v>999</v>
      </c>
      <c r="G196" s="218"/>
      <c r="H196" s="219" t="s">
        <v>22</v>
      </c>
      <c r="I196" s="221"/>
      <c r="J196" s="218"/>
      <c r="K196" s="218"/>
      <c r="L196" s="222"/>
      <c r="M196" s="223"/>
      <c r="N196" s="224"/>
      <c r="O196" s="224"/>
      <c r="P196" s="224"/>
      <c r="Q196" s="224"/>
      <c r="R196" s="224"/>
      <c r="S196" s="224"/>
      <c r="T196" s="225"/>
      <c r="AT196" s="226" t="s">
        <v>179</v>
      </c>
      <c r="AU196" s="226" t="s">
        <v>86</v>
      </c>
      <c r="AV196" s="12" t="s">
        <v>24</v>
      </c>
      <c r="AW196" s="12" t="s">
        <v>41</v>
      </c>
      <c r="AX196" s="12" t="s">
        <v>77</v>
      </c>
      <c r="AY196" s="226" t="s">
        <v>168</v>
      </c>
    </row>
    <row r="197" spans="2:51" s="11" customFormat="1" ht="13.5">
      <c r="B197" s="206"/>
      <c r="C197" s="207"/>
      <c r="D197" s="203" t="s">
        <v>179</v>
      </c>
      <c r="E197" s="208" t="s">
        <v>22</v>
      </c>
      <c r="F197" s="209" t="s">
        <v>1163</v>
      </c>
      <c r="G197" s="207"/>
      <c r="H197" s="210">
        <v>19.7</v>
      </c>
      <c r="I197" s="211"/>
      <c r="J197" s="207"/>
      <c r="K197" s="207"/>
      <c r="L197" s="212"/>
      <c r="M197" s="213"/>
      <c r="N197" s="214"/>
      <c r="O197" s="214"/>
      <c r="P197" s="214"/>
      <c r="Q197" s="214"/>
      <c r="R197" s="214"/>
      <c r="S197" s="214"/>
      <c r="T197" s="215"/>
      <c r="AT197" s="216" t="s">
        <v>179</v>
      </c>
      <c r="AU197" s="216" t="s">
        <v>86</v>
      </c>
      <c r="AV197" s="11" t="s">
        <v>86</v>
      </c>
      <c r="AW197" s="11" t="s">
        <v>41</v>
      </c>
      <c r="AX197" s="11" t="s">
        <v>77</v>
      </c>
      <c r="AY197" s="216" t="s">
        <v>168</v>
      </c>
    </row>
    <row r="198" spans="2:51" s="12" customFormat="1" ht="13.5">
      <c r="B198" s="217"/>
      <c r="C198" s="218"/>
      <c r="D198" s="203" t="s">
        <v>179</v>
      </c>
      <c r="E198" s="219" t="s">
        <v>22</v>
      </c>
      <c r="F198" s="220" t="s">
        <v>1001</v>
      </c>
      <c r="G198" s="218"/>
      <c r="H198" s="219" t="s">
        <v>22</v>
      </c>
      <c r="I198" s="221"/>
      <c r="J198" s="218"/>
      <c r="K198" s="218"/>
      <c r="L198" s="222"/>
      <c r="M198" s="223"/>
      <c r="N198" s="224"/>
      <c r="O198" s="224"/>
      <c r="P198" s="224"/>
      <c r="Q198" s="224"/>
      <c r="R198" s="224"/>
      <c r="S198" s="224"/>
      <c r="T198" s="225"/>
      <c r="AT198" s="226" t="s">
        <v>179</v>
      </c>
      <c r="AU198" s="226" t="s">
        <v>86</v>
      </c>
      <c r="AV198" s="12" t="s">
        <v>24</v>
      </c>
      <c r="AW198" s="12" t="s">
        <v>41</v>
      </c>
      <c r="AX198" s="12" t="s">
        <v>77</v>
      </c>
      <c r="AY198" s="226" t="s">
        <v>168</v>
      </c>
    </row>
    <row r="199" spans="2:51" s="13" customFormat="1" ht="13.5">
      <c r="B199" s="227"/>
      <c r="C199" s="228"/>
      <c r="D199" s="203" t="s">
        <v>179</v>
      </c>
      <c r="E199" s="229" t="s">
        <v>22</v>
      </c>
      <c r="F199" s="230" t="s">
        <v>182</v>
      </c>
      <c r="G199" s="228"/>
      <c r="H199" s="231">
        <v>185.5</v>
      </c>
      <c r="I199" s="232"/>
      <c r="J199" s="228"/>
      <c r="K199" s="228"/>
      <c r="L199" s="233"/>
      <c r="M199" s="234"/>
      <c r="N199" s="235"/>
      <c r="O199" s="235"/>
      <c r="P199" s="235"/>
      <c r="Q199" s="235"/>
      <c r="R199" s="235"/>
      <c r="S199" s="235"/>
      <c r="T199" s="236"/>
      <c r="AT199" s="237" t="s">
        <v>179</v>
      </c>
      <c r="AU199" s="237" t="s">
        <v>86</v>
      </c>
      <c r="AV199" s="13" t="s">
        <v>175</v>
      </c>
      <c r="AW199" s="13" t="s">
        <v>41</v>
      </c>
      <c r="AX199" s="13" t="s">
        <v>24</v>
      </c>
      <c r="AY199" s="237" t="s">
        <v>168</v>
      </c>
    </row>
    <row r="200" spans="2:65" s="1" customFormat="1" ht="16.5" customHeight="1">
      <c r="B200" s="40"/>
      <c r="C200" s="238" t="s">
        <v>330</v>
      </c>
      <c r="D200" s="238" t="s">
        <v>270</v>
      </c>
      <c r="E200" s="239" t="s">
        <v>1164</v>
      </c>
      <c r="F200" s="240" t="s">
        <v>1165</v>
      </c>
      <c r="G200" s="241" t="s">
        <v>173</v>
      </c>
      <c r="H200" s="242">
        <v>167.458</v>
      </c>
      <c r="I200" s="243"/>
      <c r="J200" s="244">
        <f>ROUND(I200*H200,2)</f>
        <v>0</v>
      </c>
      <c r="K200" s="240" t="s">
        <v>174</v>
      </c>
      <c r="L200" s="245"/>
      <c r="M200" s="246" t="s">
        <v>22</v>
      </c>
      <c r="N200" s="247" t="s">
        <v>48</v>
      </c>
      <c r="O200" s="41"/>
      <c r="P200" s="200">
        <f>O200*H200</f>
        <v>0</v>
      </c>
      <c r="Q200" s="200">
        <v>0.18</v>
      </c>
      <c r="R200" s="200">
        <f>Q200*H200</f>
        <v>30.142439999999997</v>
      </c>
      <c r="S200" s="200">
        <v>0</v>
      </c>
      <c r="T200" s="201">
        <f>S200*H200</f>
        <v>0</v>
      </c>
      <c r="AR200" s="23" t="s">
        <v>214</v>
      </c>
      <c r="AT200" s="23" t="s">
        <v>270</v>
      </c>
      <c r="AU200" s="23" t="s">
        <v>86</v>
      </c>
      <c r="AY200" s="23" t="s">
        <v>168</v>
      </c>
      <c r="BE200" s="202">
        <f>IF(N200="základní",J200,0)</f>
        <v>0</v>
      </c>
      <c r="BF200" s="202">
        <f>IF(N200="snížená",J200,0)</f>
        <v>0</v>
      </c>
      <c r="BG200" s="202">
        <f>IF(N200="zákl. přenesená",J200,0)</f>
        <v>0</v>
      </c>
      <c r="BH200" s="202">
        <f>IF(N200="sníž. přenesená",J200,0)</f>
        <v>0</v>
      </c>
      <c r="BI200" s="202">
        <f>IF(N200="nulová",J200,0)</f>
        <v>0</v>
      </c>
      <c r="BJ200" s="23" t="s">
        <v>24</v>
      </c>
      <c r="BK200" s="202">
        <f>ROUND(I200*H200,2)</f>
        <v>0</v>
      </c>
      <c r="BL200" s="23" t="s">
        <v>175</v>
      </c>
      <c r="BM200" s="23" t="s">
        <v>1166</v>
      </c>
    </row>
    <row r="201" spans="2:47" s="1" customFormat="1" ht="27">
      <c r="B201" s="40"/>
      <c r="C201" s="62"/>
      <c r="D201" s="203" t="s">
        <v>789</v>
      </c>
      <c r="E201" s="62"/>
      <c r="F201" s="204" t="s">
        <v>988</v>
      </c>
      <c r="G201" s="62"/>
      <c r="H201" s="62"/>
      <c r="I201" s="162"/>
      <c r="J201" s="62"/>
      <c r="K201" s="62"/>
      <c r="L201" s="60"/>
      <c r="M201" s="205"/>
      <c r="N201" s="41"/>
      <c r="O201" s="41"/>
      <c r="P201" s="41"/>
      <c r="Q201" s="41"/>
      <c r="R201" s="41"/>
      <c r="S201" s="41"/>
      <c r="T201" s="77"/>
      <c r="AT201" s="23" t="s">
        <v>789</v>
      </c>
      <c r="AU201" s="23" t="s">
        <v>86</v>
      </c>
    </row>
    <row r="202" spans="2:51" s="11" customFormat="1" ht="13.5">
      <c r="B202" s="206"/>
      <c r="C202" s="207"/>
      <c r="D202" s="203" t="s">
        <v>179</v>
      </c>
      <c r="E202" s="208" t="s">
        <v>22</v>
      </c>
      <c r="F202" s="209" t="s">
        <v>1167</v>
      </c>
      <c r="G202" s="207"/>
      <c r="H202" s="210">
        <v>167.458</v>
      </c>
      <c r="I202" s="211"/>
      <c r="J202" s="207"/>
      <c r="K202" s="207"/>
      <c r="L202" s="212"/>
      <c r="M202" s="213"/>
      <c r="N202" s="214"/>
      <c r="O202" s="214"/>
      <c r="P202" s="214"/>
      <c r="Q202" s="214"/>
      <c r="R202" s="214"/>
      <c r="S202" s="214"/>
      <c r="T202" s="215"/>
      <c r="AT202" s="216" t="s">
        <v>179</v>
      </c>
      <c r="AU202" s="216" t="s">
        <v>86</v>
      </c>
      <c r="AV202" s="11" t="s">
        <v>86</v>
      </c>
      <c r="AW202" s="11" t="s">
        <v>41</v>
      </c>
      <c r="AX202" s="11" t="s">
        <v>77</v>
      </c>
      <c r="AY202" s="216" t="s">
        <v>168</v>
      </c>
    </row>
    <row r="203" spans="2:51" s="13" customFormat="1" ht="13.5">
      <c r="B203" s="227"/>
      <c r="C203" s="228"/>
      <c r="D203" s="203" t="s">
        <v>179</v>
      </c>
      <c r="E203" s="229" t="s">
        <v>22</v>
      </c>
      <c r="F203" s="230" t="s">
        <v>182</v>
      </c>
      <c r="G203" s="228"/>
      <c r="H203" s="231">
        <v>167.458</v>
      </c>
      <c r="I203" s="232"/>
      <c r="J203" s="228"/>
      <c r="K203" s="228"/>
      <c r="L203" s="233"/>
      <c r="M203" s="234"/>
      <c r="N203" s="235"/>
      <c r="O203" s="235"/>
      <c r="P203" s="235"/>
      <c r="Q203" s="235"/>
      <c r="R203" s="235"/>
      <c r="S203" s="235"/>
      <c r="T203" s="236"/>
      <c r="AT203" s="237" t="s">
        <v>179</v>
      </c>
      <c r="AU203" s="237" t="s">
        <v>86</v>
      </c>
      <c r="AV203" s="13" t="s">
        <v>175</v>
      </c>
      <c r="AW203" s="13" t="s">
        <v>41</v>
      </c>
      <c r="AX203" s="13" t="s">
        <v>24</v>
      </c>
      <c r="AY203" s="237" t="s">
        <v>168</v>
      </c>
    </row>
    <row r="204" spans="2:65" s="1" customFormat="1" ht="16.5" customHeight="1">
      <c r="B204" s="40"/>
      <c r="C204" s="238" t="s">
        <v>334</v>
      </c>
      <c r="D204" s="238" t="s">
        <v>270</v>
      </c>
      <c r="E204" s="239" t="s">
        <v>1007</v>
      </c>
      <c r="F204" s="240" t="s">
        <v>1008</v>
      </c>
      <c r="G204" s="241" t="s">
        <v>173</v>
      </c>
      <c r="H204" s="242">
        <v>19.897</v>
      </c>
      <c r="I204" s="243"/>
      <c r="J204" s="244">
        <f>ROUND(I204*H204,2)</f>
        <v>0</v>
      </c>
      <c r="K204" s="240" t="s">
        <v>22</v>
      </c>
      <c r="L204" s="245"/>
      <c r="M204" s="246" t="s">
        <v>22</v>
      </c>
      <c r="N204" s="247" t="s">
        <v>48</v>
      </c>
      <c r="O204" s="41"/>
      <c r="P204" s="200">
        <f>O204*H204</f>
        <v>0</v>
      </c>
      <c r="Q204" s="200">
        <v>0.131</v>
      </c>
      <c r="R204" s="200">
        <f>Q204*H204</f>
        <v>2.6065069999999997</v>
      </c>
      <c r="S204" s="200">
        <v>0</v>
      </c>
      <c r="T204" s="201">
        <f>S204*H204</f>
        <v>0</v>
      </c>
      <c r="AR204" s="23" t="s">
        <v>214</v>
      </c>
      <c r="AT204" s="23" t="s">
        <v>270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1168</v>
      </c>
    </row>
    <row r="205" spans="2:51" s="11" customFormat="1" ht="13.5">
      <c r="B205" s="206"/>
      <c r="C205" s="207"/>
      <c r="D205" s="203" t="s">
        <v>179</v>
      </c>
      <c r="E205" s="208" t="s">
        <v>22</v>
      </c>
      <c r="F205" s="209" t="s">
        <v>1169</v>
      </c>
      <c r="G205" s="207"/>
      <c r="H205" s="210">
        <v>19.897</v>
      </c>
      <c r="I205" s="211"/>
      <c r="J205" s="207"/>
      <c r="K205" s="207"/>
      <c r="L205" s="212"/>
      <c r="M205" s="213"/>
      <c r="N205" s="214"/>
      <c r="O205" s="214"/>
      <c r="P205" s="214"/>
      <c r="Q205" s="214"/>
      <c r="R205" s="214"/>
      <c r="S205" s="214"/>
      <c r="T205" s="215"/>
      <c r="AT205" s="216" t="s">
        <v>179</v>
      </c>
      <c r="AU205" s="216" t="s">
        <v>86</v>
      </c>
      <c r="AV205" s="11" t="s">
        <v>86</v>
      </c>
      <c r="AW205" s="11" t="s">
        <v>41</v>
      </c>
      <c r="AX205" s="11" t="s">
        <v>77</v>
      </c>
      <c r="AY205" s="216" t="s">
        <v>168</v>
      </c>
    </row>
    <row r="206" spans="2:51" s="13" customFormat="1" ht="13.5">
      <c r="B206" s="227"/>
      <c r="C206" s="228"/>
      <c r="D206" s="203" t="s">
        <v>179</v>
      </c>
      <c r="E206" s="229" t="s">
        <v>22</v>
      </c>
      <c r="F206" s="230" t="s">
        <v>182</v>
      </c>
      <c r="G206" s="228"/>
      <c r="H206" s="231">
        <v>19.897</v>
      </c>
      <c r="I206" s="232"/>
      <c r="J206" s="228"/>
      <c r="K206" s="228"/>
      <c r="L206" s="233"/>
      <c r="M206" s="234"/>
      <c r="N206" s="235"/>
      <c r="O206" s="235"/>
      <c r="P206" s="235"/>
      <c r="Q206" s="235"/>
      <c r="R206" s="235"/>
      <c r="S206" s="235"/>
      <c r="T206" s="236"/>
      <c r="AT206" s="237" t="s">
        <v>179</v>
      </c>
      <c r="AU206" s="237" t="s">
        <v>86</v>
      </c>
      <c r="AV206" s="13" t="s">
        <v>175</v>
      </c>
      <c r="AW206" s="13" t="s">
        <v>41</v>
      </c>
      <c r="AX206" s="13" t="s">
        <v>24</v>
      </c>
      <c r="AY206" s="237" t="s">
        <v>168</v>
      </c>
    </row>
    <row r="207" spans="2:63" s="10" customFormat="1" ht="29.85" customHeight="1">
      <c r="B207" s="175"/>
      <c r="C207" s="176"/>
      <c r="D207" s="177" t="s">
        <v>76</v>
      </c>
      <c r="E207" s="189" t="s">
        <v>220</v>
      </c>
      <c r="F207" s="189" t="s">
        <v>429</v>
      </c>
      <c r="G207" s="176"/>
      <c r="H207" s="176"/>
      <c r="I207" s="179"/>
      <c r="J207" s="190">
        <f>BK207</f>
        <v>0</v>
      </c>
      <c r="K207" s="176"/>
      <c r="L207" s="181"/>
      <c r="M207" s="182"/>
      <c r="N207" s="183"/>
      <c r="O207" s="183"/>
      <c r="P207" s="184">
        <f>SUM(P208:P227)</f>
        <v>0</v>
      </c>
      <c r="Q207" s="183"/>
      <c r="R207" s="184">
        <f>SUM(R208:R227)</f>
        <v>169.736395</v>
      </c>
      <c r="S207" s="183"/>
      <c r="T207" s="185">
        <f>SUM(T208:T227)</f>
        <v>0</v>
      </c>
      <c r="AR207" s="186" t="s">
        <v>24</v>
      </c>
      <c r="AT207" s="187" t="s">
        <v>76</v>
      </c>
      <c r="AU207" s="187" t="s">
        <v>24</v>
      </c>
      <c r="AY207" s="186" t="s">
        <v>168</v>
      </c>
      <c r="BK207" s="188">
        <f>SUM(BK208:BK227)</f>
        <v>0</v>
      </c>
    </row>
    <row r="208" spans="2:65" s="1" customFormat="1" ht="25.5" customHeight="1">
      <c r="B208" s="40"/>
      <c r="C208" s="191" t="s">
        <v>342</v>
      </c>
      <c r="D208" s="191" t="s">
        <v>170</v>
      </c>
      <c r="E208" s="192" t="s">
        <v>502</v>
      </c>
      <c r="F208" s="193" t="s">
        <v>1170</v>
      </c>
      <c r="G208" s="194" t="s">
        <v>294</v>
      </c>
      <c r="H208" s="195">
        <v>389</v>
      </c>
      <c r="I208" s="196"/>
      <c r="J208" s="197">
        <f>ROUND(I208*H208,2)</f>
        <v>0</v>
      </c>
      <c r="K208" s="193" t="s">
        <v>174</v>
      </c>
      <c r="L208" s="60"/>
      <c r="M208" s="198" t="s">
        <v>22</v>
      </c>
      <c r="N208" s="199" t="s">
        <v>48</v>
      </c>
      <c r="O208" s="41"/>
      <c r="P208" s="200">
        <f>O208*H208</f>
        <v>0</v>
      </c>
      <c r="Q208" s="200">
        <v>0.1554</v>
      </c>
      <c r="R208" s="200">
        <f>Q208*H208</f>
        <v>60.4506</v>
      </c>
      <c r="S208" s="200">
        <v>0</v>
      </c>
      <c r="T208" s="201">
        <f>S208*H208</f>
        <v>0</v>
      </c>
      <c r="AR208" s="23" t="s">
        <v>175</v>
      </c>
      <c r="AT208" s="23" t="s">
        <v>170</v>
      </c>
      <c r="AU208" s="23" t="s">
        <v>86</v>
      </c>
      <c r="AY208" s="23" t="s">
        <v>168</v>
      </c>
      <c r="BE208" s="202">
        <f>IF(N208="základní",J208,0)</f>
        <v>0</v>
      </c>
      <c r="BF208" s="202">
        <f>IF(N208="snížená",J208,0)</f>
        <v>0</v>
      </c>
      <c r="BG208" s="202">
        <f>IF(N208="zákl. přenesená",J208,0)</f>
        <v>0</v>
      </c>
      <c r="BH208" s="202">
        <f>IF(N208="sníž. přenesená",J208,0)</f>
        <v>0</v>
      </c>
      <c r="BI208" s="202">
        <f>IF(N208="nulová",J208,0)</f>
        <v>0</v>
      </c>
      <c r="BJ208" s="23" t="s">
        <v>24</v>
      </c>
      <c r="BK208" s="202">
        <f>ROUND(I208*H208,2)</f>
        <v>0</v>
      </c>
      <c r="BL208" s="23" t="s">
        <v>175</v>
      </c>
      <c r="BM208" s="23" t="s">
        <v>1171</v>
      </c>
    </row>
    <row r="209" spans="2:51" s="11" customFormat="1" ht="13.5">
      <c r="B209" s="206"/>
      <c r="C209" s="207"/>
      <c r="D209" s="203" t="s">
        <v>179</v>
      </c>
      <c r="E209" s="208" t="s">
        <v>22</v>
      </c>
      <c r="F209" s="209" t="s">
        <v>1172</v>
      </c>
      <c r="G209" s="207"/>
      <c r="H209" s="210">
        <v>389</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51" s="12" customFormat="1" ht="13.5">
      <c r="B210" s="217"/>
      <c r="C210" s="218"/>
      <c r="D210" s="203" t="s">
        <v>179</v>
      </c>
      <c r="E210" s="219" t="s">
        <v>22</v>
      </c>
      <c r="F210" s="220" t="s">
        <v>181</v>
      </c>
      <c r="G210" s="218"/>
      <c r="H210" s="219" t="s">
        <v>22</v>
      </c>
      <c r="I210" s="221"/>
      <c r="J210" s="218"/>
      <c r="K210" s="218"/>
      <c r="L210" s="222"/>
      <c r="M210" s="223"/>
      <c r="N210" s="224"/>
      <c r="O210" s="224"/>
      <c r="P210" s="224"/>
      <c r="Q210" s="224"/>
      <c r="R210" s="224"/>
      <c r="S210" s="224"/>
      <c r="T210" s="225"/>
      <c r="AT210" s="226" t="s">
        <v>179</v>
      </c>
      <c r="AU210" s="226" t="s">
        <v>86</v>
      </c>
      <c r="AV210" s="12" t="s">
        <v>24</v>
      </c>
      <c r="AW210" s="12" t="s">
        <v>41</v>
      </c>
      <c r="AX210" s="12" t="s">
        <v>77</v>
      </c>
      <c r="AY210" s="226" t="s">
        <v>168</v>
      </c>
    </row>
    <row r="211" spans="2:51" s="13" customFormat="1" ht="13.5">
      <c r="B211" s="227"/>
      <c r="C211" s="228"/>
      <c r="D211" s="203" t="s">
        <v>179</v>
      </c>
      <c r="E211" s="229" t="s">
        <v>22</v>
      </c>
      <c r="F211" s="230" t="s">
        <v>182</v>
      </c>
      <c r="G211" s="228"/>
      <c r="H211" s="231">
        <v>389</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16.5" customHeight="1">
      <c r="B212" s="40"/>
      <c r="C212" s="238" t="s">
        <v>347</v>
      </c>
      <c r="D212" s="238" t="s">
        <v>270</v>
      </c>
      <c r="E212" s="239" t="s">
        <v>507</v>
      </c>
      <c r="F212" s="240" t="s">
        <v>508</v>
      </c>
      <c r="G212" s="241" t="s">
        <v>396</v>
      </c>
      <c r="H212" s="242">
        <v>392.89</v>
      </c>
      <c r="I212" s="243"/>
      <c r="J212" s="244">
        <f>ROUND(I212*H212,2)</f>
        <v>0</v>
      </c>
      <c r="K212" s="240" t="s">
        <v>174</v>
      </c>
      <c r="L212" s="245"/>
      <c r="M212" s="246" t="s">
        <v>22</v>
      </c>
      <c r="N212" s="247" t="s">
        <v>48</v>
      </c>
      <c r="O212" s="41"/>
      <c r="P212" s="200">
        <f>O212*H212</f>
        <v>0</v>
      </c>
      <c r="Q212" s="200">
        <v>0.085</v>
      </c>
      <c r="R212" s="200">
        <f>Q212*H212</f>
        <v>33.39565</v>
      </c>
      <c r="S212" s="200">
        <v>0</v>
      </c>
      <c r="T212" s="201">
        <f>S212*H212</f>
        <v>0</v>
      </c>
      <c r="AR212" s="23" t="s">
        <v>214</v>
      </c>
      <c r="AT212" s="23" t="s">
        <v>270</v>
      </c>
      <c r="AU212" s="23" t="s">
        <v>86</v>
      </c>
      <c r="AY212" s="23" t="s">
        <v>168</v>
      </c>
      <c r="BE212" s="202">
        <f>IF(N212="základní",J212,0)</f>
        <v>0</v>
      </c>
      <c r="BF212" s="202">
        <f>IF(N212="snížená",J212,0)</f>
        <v>0</v>
      </c>
      <c r="BG212" s="202">
        <f>IF(N212="zákl. přenesená",J212,0)</f>
        <v>0</v>
      </c>
      <c r="BH212" s="202">
        <f>IF(N212="sníž. přenesená",J212,0)</f>
        <v>0</v>
      </c>
      <c r="BI212" s="202">
        <f>IF(N212="nulová",J212,0)</f>
        <v>0</v>
      </c>
      <c r="BJ212" s="23" t="s">
        <v>24</v>
      </c>
      <c r="BK212" s="202">
        <f>ROUND(I212*H212,2)</f>
        <v>0</v>
      </c>
      <c r="BL212" s="23" t="s">
        <v>175</v>
      </c>
      <c r="BM212" s="23" t="s">
        <v>1173</v>
      </c>
    </row>
    <row r="213" spans="2:51" s="11" customFormat="1" ht="13.5">
      <c r="B213" s="206"/>
      <c r="C213" s="207"/>
      <c r="D213" s="203" t="s">
        <v>179</v>
      </c>
      <c r="E213" s="207"/>
      <c r="F213" s="209" t="s">
        <v>1174</v>
      </c>
      <c r="G213" s="207"/>
      <c r="H213" s="210">
        <v>392.89</v>
      </c>
      <c r="I213" s="211"/>
      <c r="J213" s="207"/>
      <c r="K213" s="207"/>
      <c r="L213" s="212"/>
      <c r="M213" s="213"/>
      <c r="N213" s="214"/>
      <c r="O213" s="214"/>
      <c r="P213" s="214"/>
      <c r="Q213" s="214"/>
      <c r="R213" s="214"/>
      <c r="S213" s="214"/>
      <c r="T213" s="215"/>
      <c r="AT213" s="216" t="s">
        <v>179</v>
      </c>
      <c r="AU213" s="216" t="s">
        <v>86</v>
      </c>
      <c r="AV213" s="11" t="s">
        <v>86</v>
      </c>
      <c r="AW213" s="11" t="s">
        <v>6</v>
      </c>
      <c r="AX213" s="11" t="s">
        <v>24</v>
      </c>
      <c r="AY213" s="216" t="s">
        <v>168</v>
      </c>
    </row>
    <row r="214" spans="2:65" s="1" customFormat="1" ht="25.5" customHeight="1">
      <c r="B214" s="40"/>
      <c r="C214" s="191" t="s">
        <v>352</v>
      </c>
      <c r="D214" s="191" t="s">
        <v>170</v>
      </c>
      <c r="E214" s="192" t="s">
        <v>512</v>
      </c>
      <c r="F214" s="193" t="s">
        <v>513</v>
      </c>
      <c r="G214" s="194" t="s">
        <v>294</v>
      </c>
      <c r="H214" s="195">
        <v>200.8</v>
      </c>
      <c r="I214" s="196"/>
      <c r="J214" s="197">
        <f>ROUND(I214*H214,2)</f>
        <v>0</v>
      </c>
      <c r="K214" s="193" t="s">
        <v>174</v>
      </c>
      <c r="L214" s="60"/>
      <c r="M214" s="198" t="s">
        <v>22</v>
      </c>
      <c r="N214" s="199" t="s">
        <v>48</v>
      </c>
      <c r="O214" s="41"/>
      <c r="P214" s="200">
        <f>O214*H214</f>
        <v>0</v>
      </c>
      <c r="Q214" s="200">
        <v>0.1295</v>
      </c>
      <c r="R214" s="200">
        <f>Q214*H214</f>
        <v>26.003600000000002</v>
      </c>
      <c r="S214" s="200">
        <v>0</v>
      </c>
      <c r="T214" s="201">
        <f>S214*H214</f>
        <v>0</v>
      </c>
      <c r="AR214" s="23" t="s">
        <v>175</v>
      </c>
      <c r="AT214" s="23" t="s">
        <v>170</v>
      </c>
      <c r="AU214" s="23" t="s">
        <v>86</v>
      </c>
      <c r="AY214" s="23" t="s">
        <v>168</v>
      </c>
      <c r="BE214" s="202">
        <f>IF(N214="základní",J214,0)</f>
        <v>0</v>
      </c>
      <c r="BF214" s="202">
        <f>IF(N214="snížená",J214,0)</f>
        <v>0</v>
      </c>
      <c r="BG214" s="202">
        <f>IF(N214="zákl. přenesená",J214,0)</f>
        <v>0</v>
      </c>
      <c r="BH214" s="202">
        <f>IF(N214="sníž. přenesená",J214,0)</f>
        <v>0</v>
      </c>
      <c r="BI214" s="202">
        <f>IF(N214="nulová",J214,0)</f>
        <v>0</v>
      </c>
      <c r="BJ214" s="23" t="s">
        <v>24</v>
      </c>
      <c r="BK214" s="202">
        <f>ROUND(I214*H214,2)</f>
        <v>0</v>
      </c>
      <c r="BL214" s="23" t="s">
        <v>175</v>
      </c>
      <c r="BM214" s="23" t="s">
        <v>1175</v>
      </c>
    </row>
    <row r="215" spans="2:51" s="11" customFormat="1" ht="13.5">
      <c r="B215" s="206"/>
      <c r="C215" s="207"/>
      <c r="D215" s="203" t="s">
        <v>179</v>
      </c>
      <c r="E215" s="208" t="s">
        <v>22</v>
      </c>
      <c r="F215" s="209" t="s">
        <v>1176</v>
      </c>
      <c r="G215" s="207"/>
      <c r="H215" s="210">
        <v>200.8</v>
      </c>
      <c r="I215" s="211"/>
      <c r="J215" s="207"/>
      <c r="K215" s="207"/>
      <c r="L215" s="212"/>
      <c r="M215" s="213"/>
      <c r="N215" s="214"/>
      <c r="O215" s="214"/>
      <c r="P215" s="214"/>
      <c r="Q215" s="214"/>
      <c r="R215" s="214"/>
      <c r="S215" s="214"/>
      <c r="T215" s="215"/>
      <c r="AT215" s="216" t="s">
        <v>179</v>
      </c>
      <c r="AU215" s="216" t="s">
        <v>86</v>
      </c>
      <c r="AV215" s="11" t="s">
        <v>86</v>
      </c>
      <c r="AW215" s="11" t="s">
        <v>41</v>
      </c>
      <c r="AX215" s="11" t="s">
        <v>77</v>
      </c>
      <c r="AY215" s="216" t="s">
        <v>168</v>
      </c>
    </row>
    <row r="216" spans="2:51" s="12" customFormat="1" ht="13.5">
      <c r="B216" s="217"/>
      <c r="C216" s="218"/>
      <c r="D216" s="203" t="s">
        <v>179</v>
      </c>
      <c r="E216" s="219" t="s">
        <v>22</v>
      </c>
      <c r="F216" s="220" t="s">
        <v>1177</v>
      </c>
      <c r="G216" s="218"/>
      <c r="H216" s="219" t="s">
        <v>22</v>
      </c>
      <c r="I216" s="221"/>
      <c r="J216" s="218"/>
      <c r="K216" s="218"/>
      <c r="L216" s="222"/>
      <c r="M216" s="223"/>
      <c r="N216" s="224"/>
      <c r="O216" s="224"/>
      <c r="P216" s="224"/>
      <c r="Q216" s="224"/>
      <c r="R216" s="224"/>
      <c r="S216" s="224"/>
      <c r="T216" s="225"/>
      <c r="AT216" s="226" t="s">
        <v>179</v>
      </c>
      <c r="AU216" s="226" t="s">
        <v>86</v>
      </c>
      <c r="AV216" s="12" t="s">
        <v>24</v>
      </c>
      <c r="AW216" s="12" t="s">
        <v>41</v>
      </c>
      <c r="AX216" s="12" t="s">
        <v>77</v>
      </c>
      <c r="AY216" s="226" t="s">
        <v>168</v>
      </c>
    </row>
    <row r="217" spans="2:51" s="13" customFormat="1" ht="13.5">
      <c r="B217" s="227"/>
      <c r="C217" s="228"/>
      <c r="D217" s="203" t="s">
        <v>179</v>
      </c>
      <c r="E217" s="229" t="s">
        <v>22</v>
      </c>
      <c r="F217" s="230" t="s">
        <v>182</v>
      </c>
      <c r="G217" s="228"/>
      <c r="H217" s="231">
        <v>200.8</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16.5" customHeight="1">
      <c r="B218" s="40"/>
      <c r="C218" s="238" t="s">
        <v>358</v>
      </c>
      <c r="D218" s="238" t="s">
        <v>270</v>
      </c>
      <c r="E218" s="239" t="s">
        <v>516</v>
      </c>
      <c r="F218" s="240" t="s">
        <v>517</v>
      </c>
      <c r="G218" s="241" t="s">
        <v>396</v>
      </c>
      <c r="H218" s="242">
        <v>405.616</v>
      </c>
      <c r="I218" s="243"/>
      <c r="J218" s="244">
        <f>ROUND(I218*H218,2)</f>
        <v>0</v>
      </c>
      <c r="K218" s="240" t="s">
        <v>174</v>
      </c>
      <c r="L218" s="245"/>
      <c r="M218" s="246" t="s">
        <v>22</v>
      </c>
      <c r="N218" s="247" t="s">
        <v>48</v>
      </c>
      <c r="O218" s="41"/>
      <c r="P218" s="200">
        <f>O218*H218</f>
        <v>0</v>
      </c>
      <c r="Q218" s="200">
        <v>0.024</v>
      </c>
      <c r="R218" s="200">
        <f>Q218*H218</f>
        <v>9.734784</v>
      </c>
      <c r="S218" s="200">
        <v>0</v>
      </c>
      <c r="T218" s="201">
        <f>S218*H218</f>
        <v>0</v>
      </c>
      <c r="AR218" s="23" t="s">
        <v>214</v>
      </c>
      <c r="AT218" s="23" t="s">
        <v>270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1178</v>
      </c>
    </row>
    <row r="219" spans="2:51" s="11" customFormat="1" ht="13.5">
      <c r="B219" s="206"/>
      <c r="C219" s="207"/>
      <c r="D219" s="203" t="s">
        <v>179</v>
      </c>
      <c r="E219" s="208" t="s">
        <v>22</v>
      </c>
      <c r="F219" s="209" t="s">
        <v>1179</v>
      </c>
      <c r="G219" s="207"/>
      <c r="H219" s="210">
        <v>405.616</v>
      </c>
      <c r="I219" s="211"/>
      <c r="J219" s="207"/>
      <c r="K219" s="207"/>
      <c r="L219" s="212"/>
      <c r="M219" s="213"/>
      <c r="N219" s="214"/>
      <c r="O219" s="214"/>
      <c r="P219" s="214"/>
      <c r="Q219" s="214"/>
      <c r="R219" s="214"/>
      <c r="S219" s="214"/>
      <c r="T219" s="215"/>
      <c r="AT219" s="216" t="s">
        <v>179</v>
      </c>
      <c r="AU219" s="216" t="s">
        <v>86</v>
      </c>
      <c r="AV219" s="11" t="s">
        <v>86</v>
      </c>
      <c r="AW219" s="11" t="s">
        <v>41</v>
      </c>
      <c r="AX219" s="11" t="s">
        <v>77</v>
      </c>
      <c r="AY219" s="216" t="s">
        <v>168</v>
      </c>
    </row>
    <row r="220" spans="2:51" s="13" customFormat="1" ht="13.5">
      <c r="B220" s="227"/>
      <c r="C220" s="228"/>
      <c r="D220" s="203" t="s">
        <v>179</v>
      </c>
      <c r="E220" s="229" t="s">
        <v>22</v>
      </c>
      <c r="F220" s="230" t="s">
        <v>182</v>
      </c>
      <c r="G220" s="228"/>
      <c r="H220" s="231">
        <v>405.616</v>
      </c>
      <c r="I220" s="232"/>
      <c r="J220" s="228"/>
      <c r="K220" s="228"/>
      <c r="L220" s="233"/>
      <c r="M220" s="234"/>
      <c r="N220" s="235"/>
      <c r="O220" s="235"/>
      <c r="P220" s="235"/>
      <c r="Q220" s="235"/>
      <c r="R220" s="235"/>
      <c r="S220" s="235"/>
      <c r="T220" s="236"/>
      <c r="AT220" s="237" t="s">
        <v>179</v>
      </c>
      <c r="AU220" s="237" t="s">
        <v>86</v>
      </c>
      <c r="AV220" s="13" t="s">
        <v>175</v>
      </c>
      <c r="AW220" s="13" t="s">
        <v>41</v>
      </c>
      <c r="AX220" s="13" t="s">
        <v>24</v>
      </c>
      <c r="AY220" s="237" t="s">
        <v>168</v>
      </c>
    </row>
    <row r="221" spans="2:65" s="1" customFormat="1" ht="16.5" customHeight="1">
      <c r="B221" s="40"/>
      <c r="C221" s="191" t="s">
        <v>315</v>
      </c>
      <c r="D221" s="191" t="s">
        <v>170</v>
      </c>
      <c r="E221" s="192" t="s">
        <v>1039</v>
      </c>
      <c r="F221" s="193" t="s">
        <v>1040</v>
      </c>
      <c r="G221" s="194" t="s">
        <v>294</v>
      </c>
      <c r="H221" s="195">
        <v>310.7</v>
      </c>
      <c r="I221" s="196"/>
      <c r="J221" s="197">
        <f>ROUND(I221*H221,2)</f>
        <v>0</v>
      </c>
      <c r="K221" s="193" t="s">
        <v>174</v>
      </c>
      <c r="L221" s="60"/>
      <c r="M221" s="198" t="s">
        <v>22</v>
      </c>
      <c r="N221" s="199" t="s">
        <v>48</v>
      </c>
      <c r="O221" s="41"/>
      <c r="P221" s="200">
        <f>O221*H221</f>
        <v>0</v>
      </c>
      <c r="Q221" s="200">
        <v>0.10095</v>
      </c>
      <c r="R221" s="200">
        <f>Q221*H221</f>
        <v>31.365164999999998</v>
      </c>
      <c r="S221" s="200">
        <v>0</v>
      </c>
      <c r="T221" s="201">
        <f>S221*H221</f>
        <v>0</v>
      </c>
      <c r="AR221" s="23" t="s">
        <v>175</v>
      </c>
      <c r="AT221" s="23" t="s">
        <v>170</v>
      </c>
      <c r="AU221" s="23" t="s">
        <v>86</v>
      </c>
      <c r="AY221" s="23" t="s">
        <v>168</v>
      </c>
      <c r="BE221" s="202">
        <f>IF(N221="základní",J221,0)</f>
        <v>0</v>
      </c>
      <c r="BF221" s="202">
        <f>IF(N221="snížená",J221,0)</f>
        <v>0</v>
      </c>
      <c r="BG221" s="202">
        <f>IF(N221="zákl. přenesená",J221,0)</f>
        <v>0</v>
      </c>
      <c r="BH221" s="202">
        <f>IF(N221="sníž. přenesená",J221,0)</f>
        <v>0</v>
      </c>
      <c r="BI221" s="202">
        <f>IF(N221="nulová",J221,0)</f>
        <v>0</v>
      </c>
      <c r="BJ221" s="23" t="s">
        <v>24</v>
      </c>
      <c r="BK221" s="202">
        <f>ROUND(I221*H221,2)</f>
        <v>0</v>
      </c>
      <c r="BL221" s="23" t="s">
        <v>175</v>
      </c>
      <c r="BM221" s="23" t="s">
        <v>1180</v>
      </c>
    </row>
    <row r="222" spans="2:51" s="11" customFormat="1" ht="13.5">
      <c r="B222" s="206"/>
      <c r="C222" s="207"/>
      <c r="D222" s="203" t="s">
        <v>179</v>
      </c>
      <c r="E222" s="208" t="s">
        <v>22</v>
      </c>
      <c r="F222" s="209" t="s">
        <v>1181</v>
      </c>
      <c r="G222" s="207"/>
      <c r="H222" s="210">
        <v>310.7</v>
      </c>
      <c r="I222" s="211"/>
      <c r="J222" s="207"/>
      <c r="K222" s="207"/>
      <c r="L222" s="212"/>
      <c r="M222" s="213"/>
      <c r="N222" s="214"/>
      <c r="O222" s="214"/>
      <c r="P222" s="214"/>
      <c r="Q222" s="214"/>
      <c r="R222" s="214"/>
      <c r="S222" s="214"/>
      <c r="T222" s="215"/>
      <c r="AT222" s="216" t="s">
        <v>179</v>
      </c>
      <c r="AU222" s="216" t="s">
        <v>86</v>
      </c>
      <c r="AV222" s="11" t="s">
        <v>86</v>
      </c>
      <c r="AW222" s="11" t="s">
        <v>41</v>
      </c>
      <c r="AX222" s="11" t="s">
        <v>77</v>
      </c>
      <c r="AY222" s="216" t="s">
        <v>168</v>
      </c>
    </row>
    <row r="223" spans="2:51" s="12" customFormat="1" ht="13.5">
      <c r="B223" s="217"/>
      <c r="C223" s="218"/>
      <c r="D223" s="203" t="s">
        <v>179</v>
      </c>
      <c r="E223" s="219" t="s">
        <v>22</v>
      </c>
      <c r="F223" s="220" t="s">
        <v>181</v>
      </c>
      <c r="G223" s="218"/>
      <c r="H223" s="219" t="s">
        <v>22</v>
      </c>
      <c r="I223" s="221"/>
      <c r="J223" s="218"/>
      <c r="K223" s="218"/>
      <c r="L223" s="222"/>
      <c r="M223" s="223"/>
      <c r="N223" s="224"/>
      <c r="O223" s="224"/>
      <c r="P223" s="224"/>
      <c r="Q223" s="224"/>
      <c r="R223" s="224"/>
      <c r="S223" s="224"/>
      <c r="T223" s="225"/>
      <c r="AT223" s="226" t="s">
        <v>179</v>
      </c>
      <c r="AU223" s="226" t="s">
        <v>86</v>
      </c>
      <c r="AV223" s="12" t="s">
        <v>24</v>
      </c>
      <c r="AW223" s="12" t="s">
        <v>41</v>
      </c>
      <c r="AX223" s="12" t="s">
        <v>77</v>
      </c>
      <c r="AY223" s="226" t="s">
        <v>168</v>
      </c>
    </row>
    <row r="224" spans="2:51" s="13" customFormat="1" ht="13.5">
      <c r="B224" s="227"/>
      <c r="C224" s="228"/>
      <c r="D224" s="203" t="s">
        <v>179</v>
      </c>
      <c r="E224" s="229" t="s">
        <v>22</v>
      </c>
      <c r="F224" s="230" t="s">
        <v>182</v>
      </c>
      <c r="G224" s="228"/>
      <c r="H224" s="231">
        <v>310.7</v>
      </c>
      <c r="I224" s="232"/>
      <c r="J224" s="228"/>
      <c r="K224" s="228"/>
      <c r="L224" s="233"/>
      <c r="M224" s="234"/>
      <c r="N224" s="235"/>
      <c r="O224" s="235"/>
      <c r="P224" s="235"/>
      <c r="Q224" s="235"/>
      <c r="R224" s="235"/>
      <c r="S224" s="235"/>
      <c r="T224" s="236"/>
      <c r="AT224" s="237" t="s">
        <v>179</v>
      </c>
      <c r="AU224" s="237" t="s">
        <v>86</v>
      </c>
      <c r="AV224" s="13" t="s">
        <v>175</v>
      </c>
      <c r="AW224" s="13" t="s">
        <v>41</v>
      </c>
      <c r="AX224" s="13" t="s">
        <v>24</v>
      </c>
      <c r="AY224" s="237" t="s">
        <v>168</v>
      </c>
    </row>
    <row r="225" spans="2:65" s="1" customFormat="1" ht="16.5" customHeight="1">
      <c r="B225" s="40"/>
      <c r="C225" s="238" t="s">
        <v>367</v>
      </c>
      <c r="D225" s="238" t="s">
        <v>270</v>
      </c>
      <c r="E225" s="239" t="s">
        <v>1182</v>
      </c>
      <c r="F225" s="240" t="s">
        <v>1183</v>
      </c>
      <c r="G225" s="241" t="s">
        <v>396</v>
      </c>
      <c r="H225" s="242">
        <v>627.614</v>
      </c>
      <c r="I225" s="243"/>
      <c r="J225" s="244">
        <f>ROUND(I225*H225,2)</f>
        <v>0</v>
      </c>
      <c r="K225" s="240" t="s">
        <v>174</v>
      </c>
      <c r="L225" s="245"/>
      <c r="M225" s="246" t="s">
        <v>22</v>
      </c>
      <c r="N225" s="247" t="s">
        <v>48</v>
      </c>
      <c r="O225" s="41"/>
      <c r="P225" s="200">
        <f>O225*H225</f>
        <v>0</v>
      </c>
      <c r="Q225" s="200">
        <v>0.014</v>
      </c>
      <c r="R225" s="200">
        <f>Q225*H225</f>
        <v>8.786596000000001</v>
      </c>
      <c r="S225" s="200">
        <v>0</v>
      </c>
      <c r="T225" s="201">
        <f>S225*H225</f>
        <v>0</v>
      </c>
      <c r="AR225" s="23" t="s">
        <v>214</v>
      </c>
      <c r="AT225" s="23" t="s">
        <v>270</v>
      </c>
      <c r="AU225" s="23" t="s">
        <v>86</v>
      </c>
      <c r="AY225" s="23" t="s">
        <v>168</v>
      </c>
      <c r="BE225" s="202">
        <f>IF(N225="základní",J225,0)</f>
        <v>0</v>
      </c>
      <c r="BF225" s="202">
        <f>IF(N225="snížená",J225,0)</f>
        <v>0</v>
      </c>
      <c r="BG225" s="202">
        <f>IF(N225="zákl. přenesená",J225,0)</f>
        <v>0</v>
      </c>
      <c r="BH225" s="202">
        <f>IF(N225="sníž. přenesená",J225,0)</f>
        <v>0</v>
      </c>
      <c r="BI225" s="202">
        <f>IF(N225="nulová",J225,0)</f>
        <v>0</v>
      </c>
      <c r="BJ225" s="23" t="s">
        <v>24</v>
      </c>
      <c r="BK225" s="202">
        <f>ROUND(I225*H225,2)</f>
        <v>0</v>
      </c>
      <c r="BL225" s="23" t="s">
        <v>175</v>
      </c>
      <c r="BM225" s="23" t="s">
        <v>1184</v>
      </c>
    </row>
    <row r="226" spans="2:51" s="11" customFormat="1" ht="13.5">
      <c r="B226" s="206"/>
      <c r="C226" s="207"/>
      <c r="D226" s="203" t="s">
        <v>179</v>
      </c>
      <c r="E226" s="208" t="s">
        <v>22</v>
      </c>
      <c r="F226" s="209" t="s">
        <v>1185</v>
      </c>
      <c r="G226" s="207"/>
      <c r="H226" s="210">
        <v>627.614</v>
      </c>
      <c r="I226" s="211"/>
      <c r="J226" s="207"/>
      <c r="K226" s="207"/>
      <c r="L226" s="212"/>
      <c r="M226" s="213"/>
      <c r="N226" s="214"/>
      <c r="O226" s="214"/>
      <c r="P226" s="214"/>
      <c r="Q226" s="214"/>
      <c r="R226" s="214"/>
      <c r="S226" s="214"/>
      <c r="T226" s="215"/>
      <c r="AT226" s="216" t="s">
        <v>179</v>
      </c>
      <c r="AU226" s="216" t="s">
        <v>86</v>
      </c>
      <c r="AV226" s="11" t="s">
        <v>86</v>
      </c>
      <c r="AW226" s="11" t="s">
        <v>41</v>
      </c>
      <c r="AX226" s="11" t="s">
        <v>77</v>
      </c>
      <c r="AY226" s="216" t="s">
        <v>168</v>
      </c>
    </row>
    <row r="227" spans="2:51" s="13" customFormat="1" ht="13.5">
      <c r="B227" s="227"/>
      <c r="C227" s="228"/>
      <c r="D227" s="203" t="s">
        <v>179</v>
      </c>
      <c r="E227" s="229" t="s">
        <v>22</v>
      </c>
      <c r="F227" s="230" t="s">
        <v>182</v>
      </c>
      <c r="G227" s="228"/>
      <c r="H227" s="231">
        <v>627.614</v>
      </c>
      <c r="I227" s="232"/>
      <c r="J227" s="228"/>
      <c r="K227" s="228"/>
      <c r="L227" s="233"/>
      <c r="M227" s="234"/>
      <c r="N227" s="235"/>
      <c r="O227" s="235"/>
      <c r="P227" s="235"/>
      <c r="Q227" s="235"/>
      <c r="R227" s="235"/>
      <c r="S227" s="235"/>
      <c r="T227" s="236"/>
      <c r="AT227" s="237" t="s">
        <v>179</v>
      </c>
      <c r="AU227" s="237" t="s">
        <v>86</v>
      </c>
      <c r="AV227" s="13" t="s">
        <v>175</v>
      </c>
      <c r="AW227" s="13" t="s">
        <v>41</v>
      </c>
      <c r="AX227" s="13" t="s">
        <v>24</v>
      </c>
      <c r="AY227" s="237" t="s">
        <v>168</v>
      </c>
    </row>
    <row r="228" spans="2:63" s="10" customFormat="1" ht="29.85" customHeight="1">
      <c r="B228" s="175"/>
      <c r="C228" s="176"/>
      <c r="D228" s="177" t="s">
        <v>76</v>
      </c>
      <c r="E228" s="189" t="s">
        <v>534</v>
      </c>
      <c r="F228" s="189" t="s">
        <v>535</v>
      </c>
      <c r="G228" s="176"/>
      <c r="H228" s="176"/>
      <c r="I228" s="179"/>
      <c r="J228" s="190">
        <f>BK228</f>
        <v>0</v>
      </c>
      <c r="K228" s="176"/>
      <c r="L228" s="181"/>
      <c r="M228" s="182"/>
      <c r="N228" s="183"/>
      <c r="O228" s="183"/>
      <c r="P228" s="184">
        <f>SUM(P229:P251)</f>
        <v>0</v>
      </c>
      <c r="Q228" s="183"/>
      <c r="R228" s="184">
        <f>SUM(R229:R251)</f>
        <v>0</v>
      </c>
      <c r="S228" s="183"/>
      <c r="T228" s="185">
        <f>SUM(T229:T251)</f>
        <v>0</v>
      </c>
      <c r="AR228" s="186" t="s">
        <v>24</v>
      </c>
      <c r="AT228" s="187" t="s">
        <v>76</v>
      </c>
      <c r="AU228" s="187" t="s">
        <v>24</v>
      </c>
      <c r="AY228" s="186" t="s">
        <v>168</v>
      </c>
      <c r="BK228" s="188">
        <f>SUM(BK229:BK251)</f>
        <v>0</v>
      </c>
    </row>
    <row r="229" spans="2:65" s="1" customFormat="1" ht="16.5" customHeight="1">
      <c r="B229" s="40"/>
      <c r="C229" s="191" t="s">
        <v>372</v>
      </c>
      <c r="D229" s="191" t="s">
        <v>170</v>
      </c>
      <c r="E229" s="192" t="s">
        <v>537</v>
      </c>
      <c r="F229" s="193" t="s">
        <v>538</v>
      </c>
      <c r="G229" s="194" t="s">
        <v>261</v>
      </c>
      <c r="H229" s="195">
        <v>29.201</v>
      </c>
      <c r="I229" s="196"/>
      <c r="J229" s="197">
        <f>ROUND(I229*H229,2)</f>
        <v>0</v>
      </c>
      <c r="K229" s="193" t="s">
        <v>174</v>
      </c>
      <c r="L229" s="60"/>
      <c r="M229" s="198" t="s">
        <v>22</v>
      </c>
      <c r="N229" s="199" t="s">
        <v>48</v>
      </c>
      <c r="O229" s="41"/>
      <c r="P229" s="200">
        <f>O229*H229</f>
        <v>0</v>
      </c>
      <c r="Q229" s="200">
        <v>0</v>
      </c>
      <c r="R229" s="200">
        <f>Q229*H229</f>
        <v>0</v>
      </c>
      <c r="S229" s="200">
        <v>0</v>
      </c>
      <c r="T229" s="201">
        <f>S229*H229</f>
        <v>0</v>
      </c>
      <c r="AR229" s="23" t="s">
        <v>175</v>
      </c>
      <c r="AT229" s="23" t="s">
        <v>170</v>
      </c>
      <c r="AU229" s="23" t="s">
        <v>86</v>
      </c>
      <c r="AY229" s="23" t="s">
        <v>168</v>
      </c>
      <c r="BE229" s="202">
        <f>IF(N229="základní",J229,0)</f>
        <v>0</v>
      </c>
      <c r="BF229" s="202">
        <f>IF(N229="snížená",J229,0)</f>
        <v>0</v>
      </c>
      <c r="BG229" s="202">
        <f>IF(N229="zákl. přenesená",J229,0)</f>
        <v>0</v>
      </c>
      <c r="BH229" s="202">
        <f>IF(N229="sníž. přenesená",J229,0)</f>
        <v>0</v>
      </c>
      <c r="BI229" s="202">
        <f>IF(N229="nulová",J229,0)</f>
        <v>0</v>
      </c>
      <c r="BJ229" s="23" t="s">
        <v>24</v>
      </c>
      <c r="BK229" s="202">
        <f>ROUND(I229*H229,2)</f>
        <v>0</v>
      </c>
      <c r="BL229" s="23" t="s">
        <v>175</v>
      </c>
      <c r="BM229" s="23" t="s">
        <v>1186</v>
      </c>
    </row>
    <row r="230" spans="2:51" s="11" customFormat="1" ht="13.5">
      <c r="B230" s="206"/>
      <c r="C230" s="207"/>
      <c r="D230" s="203" t="s">
        <v>179</v>
      </c>
      <c r="E230" s="208" t="s">
        <v>22</v>
      </c>
      <c r="F230" s="209" t="s">
        <v>1187</v>
      </c>
      <c r="G230" s="207"/>
      <c r="H230" s="210">
        <v>29.201</v>
      </c>
      <c r="I230" s="211"/>
      <c r="J230" s="207"/>
      <c r="K230" s="207"/>
      <c r="L230" s="212"/>
      <c r="M230" s="213"/>
      <c r="N230" s="214"/>
      <c r="O230" s="214"/>
      <c r="P230" s="214"/>
      <c r="Q230" s="214"/>
      <c r="R230" s="214"/>
      <c r="S230" s="214"/>
      <c r="T230" s="215"/>
      <c r="AT230" s="216" t="s">
        <v>179</v>
      </c>
      <c r="AU230" s="216" t="s">
        <v>86</v>
      </c>
      <c r="AV230" s="11" t="s">
        <v>86</v>
      </c>
      <c r="AW230" s="11" t="s">
        <v>41</v>
      </c>
      <c r="AX230" s="11" t="s">
        <v>77</v>
      </c>
      <c r="AY230" s="216" t="s">
        <v>168</v>
      </c>
    </row>
    <row r="231" spans="2:51" s="13" customFormat="1" ht="13.5">
      <c r="B231" s="227"/>
      <c r="C231" s="228"/>
      <c r="D231" s="203" t="s">
        <v>179</v>
      </c>
      <c r="E231" s="229" t="s">
        <v>22</v>
      </c>
      <c r="F231" s="230" t="s">
        <v>182</v>
      </c>
      <c r="G231" s="228"/>
      <c r="H231" s="231">
        <v>29.201</v>
      </c>
      <c r="I231" s="232"/>
      <c r="J231" s="228"/>
      <c r="K231" s="228"/>
      <c r="L231" s="233"/>
      <c r="M231" s="234"/>
      <c r="N231" s="235"/>
      <c r="O231" s="235"/>
      <c r="P231" s="235"/>
      <c r="Q231" s="235"/>
      <c r="R231" s="235"/>
      <c r="S231" s="235"/>
      <c r="T231" s="236"/>
      <c r="AT231" s="237" t="s">
        <v>179</v>
      </c>
      <c r="AU231" s="237" t="s">
        <v>86</v>
      </c>
      <c r="AV231" s="13" t="s">
        <v>175</v>
      </c>
      <c r="AW231" s="13" t="s">
        <v>41</v>
      </c>
      <c r="AX231" s="13" t="s">
        <v>24</v>
      </c>
      <c r="AY231" s="237" t="s">
        <v>168</v>
      </c>
    </row>
    <row r="232" spans="2:65" s="1" customFormat="1" ht="16.5" customHeight="1">
      <c r="B232" s="40"/>
      <c r="C232" s="191" t="s">
        <v>378</v>
      </c>
      <c r="D232" s="191" t="s">
        <v>170</v>
      </c>
      <c r="E232" s="192" t="s">
        <v>545</v>
      </c>
      <c r="F232" s="193" t="s">
        <v>546</v>
      </c>
      <c r="G232" s="194" t="s">
        <v>261</v>
      </c>
      <c r="H232" s="195">
        <v>350.412</v>
      </c>
      <c r="I232" s="196"/>
      <c r="J232" s="197">
        <f>ROUND(I232*H232,2)</f>
        <v>0</v>
      </c>
      <c r="K232" s="193" t="s">
        <v>174</v>
      </c>
      <c r="L232" s="60"/>
      <c r="M232" s="198" t="s">
        <v>22</v>
      </c>
      <c r="N232" s="199" t="s">
        <v>48</v>
      </c>
      <c r="O232" s="41"/>
      <c r="P232" s="200">
        <f>O232*H232</f>
        <v>0</v>
      </c>
      <c r="Q232" s="200">
        <v>0</v>
      </c>
      <c r="R232" s="200">
        <f>Q232*H232</f>
        <v>0</v>
      </c>
      <c r="S232" s="200">
        <v>0</v>
      </c>
      <c r="T232" s="201">
        <f>S232*H232</f>
        <v>0</v>
      </c>
      <c r="AR232" s="23" t="s">
        <v>175</v>
      </c>
      <c r="AT232" s="23" t="s">
        <v>170</v>
      </c>
      <c r="AU232" s="23" t="s">
        <v>86</v>
      </c>
      <c r="AY232" s="23" t="s">
        <v>168</v>
      </c>
      <c r="BE232" s="202">
        <f>IF(N232="základní",J232,0)</f>
        <v>0</v>
      </c>
      <c r="BF232" s="202">
        <f>IF(N232="snížená",J232,0)</f>
        <v>0</v>
      </c>
      <c r="BG232" s="202">
        <f>IF(N232="zákl. přenesená",J232,0)</f>
        <v>0</v>
      </c>
      <c r="BH232" s="202">
        <f>IF(N232="sníž. přenesená",J232,0)</f>
        <v>0</v>
      </c>
      <c r="BI232" s="202">
        <f>IF(N232="nulová",J232,0)</f>
        <v>0</v>
      </c>
      <c r="BJ232" s="23" t="s">
        <v>24</v>
      </c>
      <c r="BK232" s="202">
        <f>ROUND(I232*H232,2)</f>
        <v>0</v>
      </c>
      <c r="BL232" s="23" t="s">
        <v>175</v>
      </c>
      <c r="BM232" s="23" t="s">
        <v>1188</v>
      </c>
    </row>
    <row r="233" spans="2:51" s="11" customFormat="1" ht="13.5">
      <c r="B233" s="206"/>
      <c r="C233" s="207"/>
      <c r="D233" s="203" t="s">
        <v>179</v>
      </c>
      <c r="E233" s="208" t="s">
        <v>22</v>
      </c>
      <c r="F233" s="209" t="s">
        <v>1189</v>
      </c>
      <c r="G233" s="207"/>
      <c r="H233" s="210">
        <v>350.412</v>
      </c>
      <c r="I233" s="211"/>
      <c r="J233" s="207"/>
      <c r="K233" s="207"/>
      <c r="L233" s="212"/>
      <c r="M233" s="213"/>
      <c r="N233" s="214"/>
      <c r="O233" s="214"/>
      <c r="P233" s="214"/>
      <c r="Q233" s="214"/>
      <c r="R233" s="214"/>
      <c r="S233" s="214"/>
      <c r="T233" s="215"/>
      <c r="AT233" s="216" t="s">
        <v>179</v>
      </c>
      <c r="AU233" s="216" t="s">
        <v>86</v>
      </c>
      <c r="AV233" s="11" t="s">
        <v>86</v>
      </c>
      <c r="AW233" s="11" t="s">
        <v>41</v>
      </c>
      <c r="AX233" s="11" t="s">
        <v>77</v>
      </c>
      <c r="AY233" s="216" t="s">
        <v>168</v>
      </c>
    </row>
    <row r="234" spans="2:51" s="13" customFormat="1" ht="13.5">
      <c r="B234" s="227"/>
      <c r="C234" s="228"/>
      <c r="D234" s="203" t="s">
        <v>179</v>
      </c>
      <c r="E234" s="229" t="s">
        <v>22</v>
      </c>
      <c r="F234" s="230" t="s">
        <v>182</v>
      </c>
      <c r="G234" s="228"/>
      <c r="H234" s="231">
        <v>350.412</v>
      </c>
      <c r="I234" s="232"/>
      <c r="J234" s="228"/>
      <c r="K234" s="228"/>
      <c r="L234" s="233"/>
      <c r="M234" s="234"/>
      <c r="N234" s="235"/>
      <c r="O234" s="235"/>
      <c r="P234" s="235"/>
      <c r="Q234" s="235"/>
      <c r="R234" s="235"/>
      <c r="S234" s="235"/>
      <c r="T234" s="236"/>
      <c r="AT234" s="237" t="s">
        <v>179</v>
      </c>
      <c r="AU234" s="237" t="s">
        <v>86</v>
      </c>
      <c r="AV234" s="13" t="s">
        <v>175</v>
      </c>
      <c r="AW234" s="13" t="s">
        <v>41</v>
      </c>
      <c r="AX234" s="13" t="s">
        <v>24</v>
      </c>
      <c r="AY234" s="237" t="s">
        <v>168</v>
      </c>
    </row>
    <row r="235" spans="2:65" s="1" customFormat="1" ht="16.5" customHeight="1">
      <c r="B235" s="40"/>
      <c r="C235" s="191" t="s">
        <v>380</v>
      </c>
      <c r="D235" s="191" t="s">
        <v>170</v>
      </c>
      <c r="E235" s="192" t="s">
        <v>1062</v>
      </c>
      <c r="F235" s="193" t="s">
        <v>1063</v>
      </c>
      <c r="G235" s="194" t="s">
        <v>261</v>
      </c>
      <c r="H235" s="195">
        <v>15.296</v>
      </c>
      <c r="I235" s="196"/>
      <c r="J235" s="197">
        <f>ROUND(I235*H235,2)</f>
        <v>0</v>
      </c>
      <c r="K235" s="193" t="s">
        <v>174</v>
      </c>
      <c r="L235" s="60"/>
      <c r="M235" s="198" t="s">
        <v>22</v>
      </c>
      <c r="N235" s="199" t="s">
        <v>48</v>
      </c>
      <c r="O235" s="41"/>
      <c r="P235" s="200">
        <f>O235*H235</f>
        <v>0</v>
      </c>
      <c r="Q235" s="200">
        <v>0</v>
      </c>
      <c r="R235" s="200">
        <f>Q235*H235</f>
        <v>0</v>
      </c>
      <c r="S235" s="200">
        <v>0</v>
      </c>
      <c r="T235" s="201">
        <f>S235*H235</f>
        <v>0</v>
      </c>
      <c r="AR235" s="23" t="s">
        <v>175</v>
      </c>
      <c r="AT235" s="23" t="s">
        <v>170</v>
      </c>
      <c r="AU235" s="23" t="s">
        <v>86</v>
      </c>
      <c r="AY235" s="23" t="s">
        <v>168</v>
      </c>
      <c r="BE235" s="202">
        <f>IF(N235="základní",J235,0)</f>
        <v>0</v>
      </c>
      <c r="BF235" s="202">
        <f>IF(N235="snížená",J235,0)</f>
        <v>0</v>
      </c>
      <c r="BG235" s="202">
        <f>IF(N235="zákl. přenesená",J235,0)</f>
        <v>0</v>
      </c>
      <c r="BH235" s="202">
        <f>IF(N235="sníž. přenesená",J235,0)</f>
        <v>0</v>
      </c>
      <c r="BI235" s="202">
        <f>IF(N235="nulová",J235,0)</f>
        <v>0</v>
      </c>
      <c r="BJ235" s="23" t="s">
        <v>24</v>
      </c>
      <c r="BK235" s="202">
        <f>ROUND(I235*H235,2)</f>
        <v>0</v>
      </c>
      <c r="BL235" s="23" t="s">
        <v>175</v>
      </c>
      <c r="BM235" s="23" t="s">
        <v>1190</v>
      </c>
    </row>
    <row r="236" spans="2:51" s="11" customFormat="1" ht="13.5">
      <c r="B236" s="206"/>
      <c r="C236" s="207"/>
      <c r="D236" s="203" t="s">
        <v>179</v>
      </c>
      <c r="E236" s="208" t="s">
        <v>22</v>
      </c>
      <c r="F236" s="209" t="s">
        <v>1191</v>
      </c>
      <c r="G236" s="207"/>
      <c r="H236" s="210">
        <v>15.296</v>
      </c>
      <c r="I236" s="211"/>
      <c r="J236" s="207"/>
      <c r="K236" s="207"/>
      <c r="L236" s="212"/>
      <c r="M236" s="213"/>
      <c r="N236" s="214"/>
      <c r="O236" s="214"/>
      <c r="P236" s="214"/>
      <c r="Q236" s="214"/>
      <c r="R236" s="214"/>
      <c r="S236" s="214"/>
      <c r="T236" s="215"/>
      <c r="AT236" s="216" t="s">
        <v>179</v>
      </c>
      <c r="AU236" s="216" t="s">
        <v>86</v>
      </c>
      <c r="AV236" s="11" t="s">
        <v>86</v>
      </c>
      <c r="AW236" s="11" t="s">
        <v>41</v>
      </c>
      <c r="AX236" s="11" t="s">
        <v>77</v>
      </c>
      <c r="AY236" s="216" t="s">
        <v>168</v>
      </c>
    </row>
    <row r="237" spans="2:51" s="13" customFormat="1" ht="13.5">
      <c r="B237" s="227"/>
      <c r="C237" s="228"/>
      <c r="D237" s="203" t="s">
        <v>179</v>
      </c>
      <c r="E237" s="229" t="s">
        <v>22</v>
      </c>
      <c r="F237" s="230" t="s">
        <v>182</v>
      </c>
      <c r="G237" s="228"/>
      <c r="H237" s="231">
        <v>15.296</v>
      </c>
      <c r="I237" s="232"/>
      <c r="J237" s="228"/>
      <c r="K237" s="228"/>
      <c r="L237" s="233"/>
      <c r="M237" s="234"/>
      <c r="N237" s="235"/>
      <c r="O237" s="235"/>
      <c r="P237" s="235"/>
      <c r="Q237" s="235"/>
      <c r="R237" s="235"/>
      <c r="S237" s="235"/>
      <c r="T237" s="236"/>
      <c r="AT237" s="237" t="s">
        <v>179</v>
      </c>
      <c r="AU237" s="237" t="s">
        <v>86</v>
      </c>
      <c r="AV237" s="13" t="s">
        <v>175</v>
      </c>
      <c r="AW237" s="13" t="s">
        <v>41</v>
      </c>
      <c r="AX237" s="13" t="s">
        <v>24</v>
      </c>
      <c r="AY237" s="237" t="s">
        <v>168</v>
      </c>
    </row>
    <row r="238" spans="2:65" s="1" customFormat="1" ht="16.5" customHeight="1">
      <c r="B238" s="40"/>
      <c r="C238" s="191" t="s">
        <v>385</v>
      </c>
      <c r="D238" s="191" t="s">
        <v>170</v>
      </c>
      <c r="E238" s="192" t="s">
        <v>1066</v>
      </c>
      <c r="F238" s="193" t="s">
        <v>1067</v>
      </c>
      <c r="G238" s="194" t="s">
        <v>261</v>
      </c>
      <c r="H238" s="195">
        <v>183.552</v>
      </c>
      <c r="I238" s="196"/>
      <c r="J238" s="197">
        <f>ROUND(I238*H238,2)</f>
        <v>0</v>
      </c>
      <c r="K238" s="193" t="s">
        <v>174</v>
      </c>
      <c r="L238" s="60"/>
      <c r="M238" s="198" t="s">
        <v>22</v>
      </c>
      <c r="N238" s="199" t="s">
        <v>48</v>
      </c>
      <c r="O238" s="41"/>
      <c r="P238" s="200">
        <f>O238*H238</f>
        <v>0</v>
      </c>
      <c r="Q238" s="200">
        <v>0</v>
      </c>
      <c r="R238" s="200">
        <f>Q238*H238</f>
        <v>0</v>
      </c>
      <c r="S238" s="200">
        <v>0</v>
      </c>
      <c r="T238" s="201">
        <f>S238*H238</f>
        <v>0</v>
      </c>
      <c r="AR238" s="23" t="s">
        <v>175</v>
      </c>
      <c r="AT238" s="23" t="s">
        <v>170</v>
      </c>
      <c r="AU238" s="23" t="s">
        <v>86</v>
      </c>
      <c r="AY238" s="23" t="s">
        <v>168</v>
      </c>
      <c r="BE238" s="202">
        <f>IF(N238="základní",J238,0)</f>
        <v>0</v>
      </c>
      <c r="BF238" s="202">
        <f>IF(N238="snížená",J238,0)</f>
        <v>0</v>
      </c>
      <c r="BG238" s="202">
        <f>IF(N238="zákl. přenesená",J238,0)</f>
        <v>0</v>
      </c>
      <c r="BH238" s="202">
        <f>IF(N238="sníž. přenesená",J238,0)</f>
        <v>0</v>
      </c>
      <c r="BI238" s="202">
        <f>IF(N238="nulová",J238,0)</f>
        <v>0</v>
      </c>
      <c r="BJ238" s="23" t="s">
        <v>24</v>
      </c>
      <c r="BK238" s="202">
        <f>ROUND(I238*H238,2)</f>
        <v>0</v>
      </c>
      <c r="BL238" s="23" t="s">
        <v>175</v>
      </c>
      <c r="BM238" s="23" t="s">
        <v>1192</v>
      </c>
    </row>
    <row r="239" spans="2:51" s="11" customFormat="1" ht="13.5">
      <c r="B239" s="206"/>
      <c r="C239" s="207"/>
      <c r="D239" s="203" t="s">
        <v>179</v>
      </c>
      <c r="E239" s="208" t="s">
        <v>22</v>
      </c>
      <c r="F239" s="209" t="s">
        <v>1193</v>
      </c>
      <c r="G239" s="207"/>
      <c r="H239" s="210">
        <v>183.552</v>
      </c>
      <c r="I239" s="211"/>
      <c r="J239" s="207"/>
      <c r="K239" s="207"/>
      <c r="L239" s="212"/>
      <c r="M239" s="213"/>
      <c r="N239" s="214"/>
      <c r="O239" s="214"/>
      <c r="P239" s="214"/>
      <c r="Q239" s="214"/>
      <c r="R239" s="214"/>
      <c r="S239" s="214"/>
      <c r="T239" s="215"/>
      <c r="AT239" s="216" t="s">
        <v>179</v>
      </c>
      <c r="AU239" s="216" t="s">
        <v>86</v>
      </c>
      <c r="AV239" s="11" t="s">
        <v>86</v>
      </c>
      <c r="AW239" s="11" t="s">
        <v>41</v>
      </c>
      <c r="AX239" s="11" t="s">
        <v>77</v>
      </c>
      <c r="AY239" s="216" t="s">
        <v>168</v>
      </c>
    </row>
    <row r="240" spans="2:51" s="13" customFormat="1" ht="13.5">
      <c r="B240" s="227"/>
      <c r="C240" s="228"/>
      <c r="D240" s="203" t="s">
        <v>179</v>
      </c>
      <c r="E240" s="229" t="s">
        <v>22</v>
      </c>
      <c r="F240" s="230" t="s">
        <v>182</v>
      </c>
      <c r="G240" s="228"/>
      <c r="H240" s="231">
        <v>183.552</v>
      </c>
      <c r="I240" s="232"/>
      <c r="J240" s="228"/>
      <c r="K240" s="228"/>
      <c r="L240" s="233"/>
      <c r="M240" s="234"/>
      <c r="N240" s="235"/>
      <c r="O240" s="235"/>
      <c r="P240" s="235"/>
      <c r="Q240" s="235"/>
      <c r="R240" s="235"/>
      <c r="S240" s="235"/>
      <c r="T240" s="236"/>
      <c r="AT240" s="237" t="s">
        <v>179</v>
      </c>
      <c r="AU240" s="237" t="s">
        <v>86</v>
      </c>
      <c r="AV240" s="13" t="s">
        <v>175</v>
      </c>
      <c r="AW240" s="13" t="s">
        <v>41</v>
      </c>
      <c r="AX240" s="13" t="s">
        <v>24</v>
      </c>
      <c r="AY240" s="237" t="s">
        <v>168</v>
      </c>
    </row>
    <row r="241" spans="2:65" s="1" customFormat="1" ht="16.5" customHeight="1">
      <c r="B241" s="40"/>
      <c r="C241" s="191" t="s">
        <v>388</v>
      </c>
      <c r="D241" s="191" t="s">
        <v>170</v>
      </c>
      <c r="E241" s="192" t="s">
        <v>550</v>
      </c>
      <c r="F241" s="193" t="s">
        <v>551</v>
      </c>
      <c r="G241" s="194" t="s">
        <v>261</v>
      </c>
      <c r="H241" s="195">
        <v>29.201</v>
      </c>
      <c r="I241" s="196"/>
      <c r="J241" s="197">
        <f>ROUND(I241*H241,2)</f>
        <v>0</v>
      </c>
      <c r="K241" s="193" t="s">
        <v>174</v>
      </c>
      <c r="L241" s="60"/>
      <c r="M241" s="198" t="s">
        <v>22</v>
      </c>
      <c r="N241" s="199" t="s">
        <v>48</v>
      </c>
      <c r="O241" s="41"/>
      <c r="P241" s="200">
        <f>O241*H241</f>
        <v>0</v>
      </c>
      <c r="Q241" s="200">
        <v>0</v>
      </c>
      <c r="R241" s="200">
        <f>Q241*H241</f>
        <v>0</v>
      </c>
      <c r="S241" s="200">
        <v>0</v>
      </c>
      <c r="T241" s="201">
        <f>S241*H241</f>
        <v>0</v>
      </c>
      <c r="AR241" s="23" t="s">
        <v>175</v>
      </c>
      <c r="AT241" s="23" t="s">
        <v>170</v>
      </c>
      <c r="AU241" s="23" t="s">
        <v>86</v>
      </c>
      <c r="AY241" s="23" t="s">
        <v>168</v>
      </c>
      <c r="BE241" s="202">
        <f>IF(N241="základní",J241,0)</f>
        <v>0</v>
      </c>
      <c r="BF241" s="202">
        <f>IF(N241="snížená",J241,0)</f>
        <v>0</v>
      </c>
      <c r="BG241" s="202">
        <f>IF(N241="zákl. přenesená",J241,0)</f>
        <v>0</v>
      </c>
      <c r="BH241" s="202">
        <f>IF(N241="sníž. přenesená",J241,0)</f>
        <v>0</v>
      </c>
      <c r="BI241" s="202">
        <f>IF(N241="nulová",J241,0)</f>
        <v>0</v>
      </c>
      <c r="BJ241" s="23" t="s">
        <v>24</v>
      </c>
      <c r="BK241" s="202">
        <f>ROUND(I241*H241,2)</f>
        <v>0</v>
      </c>
      <c r="BL241" s="23" t="s">
        <v>175</v>
      </c>
      <c r="BM241" s="23" t="s">
        <v>1194</v>
      </c>
    </row>
    <row r="242" spans="2:51" s="11" customFormat="1" ht="13.5">
      <c r="B242" s="206"/>
      <c r="C242" s="207"/>
      <c r="D242" s="203" t="s">
        <v>179</v>
      </c>
      <c r="E242" s="208" t="s">
        <v>22</v>
      </c>
      <c r="F242" s="209" t="s">
        <v>1195</v>
      </c>
      <c r="G242" s="207"/>
      <c r="H242" s="210">
        <v>29.201</v>
      </c>
      <c r="I242" s="211"/>
      <c r="J242" s="207"/>
      <c r="K242" s="207"/>
      <c r="L242" s="212"/>
      <c r="M242" s="213"/>
      <c r="N242" s="214"/>
      <c r="O242" s="214"/>
      <c r="P242" s="214"/>
      <c r="Q242" s="214"/>
      <c r="R242" s="214"/>
      <c r="S242" s="214"/>
      <c r="T242" s="215"/>
      <c r="AT242" s="216" t="s">
        <v>179</v>
      </c>
      <c r="AU242" s="216" t="s">
        <v>86</v>
      </c>
      <c r="AV242" s="11" t="s">
        <v>86</v>
      </c>
      <c r="AW242" s="11" t="s">
        <v>41</v>
      </c>
      <c r="AX242" s="11" t="s">
        <v>77</v>
      </c>
      <c r="AY242" s="216" t="s">
        <v>168</v>
      </c>
    </row>
    <row r="243" spans="2:51" s="13" customFormat="1" ht="13.5">
      <c r="B243" s="227"/>
      <c r="C243" s="228"/>
      <c r="D243" s="203" t="s">
        <v>179</v>
      </c>
      <c r="E243" s="229" t="s">
        <v>22</v>
      </c>
      <c r="F243" s="230" t="s">
        <v>182</v>
      </c>
      <c r="G243" s="228"/>
      <c r="H243" s="231">
        <v>29.201</v>
      </c>
      <c r="I243" s="232"/>
      <c r="J243" s="228"/>
      <c r="K243" s="228"/>
      <c r="L243" s="233"/>
      <c r="M243" s="234"/>
      <c r="N243" s="235"/>
      <c r="O243" s="235"/>
      <c r="P243" s="235"/>
      <c r="Q243" s="235"/>
      <c r="R243" s="235"/>
      <c r="S243" s="235"/>
      <c r="T243" s="236"/>
      <c r="AT243" s="237" t="s">
        <v>179</v>
      </c>
      <c r="AU243" s="237" t="s">
        <v>86</v>
      </c>
      <c r="AV243" s="13" t="s">
        <v>175</v>
      </c>
      <c r="AW243" s="13" t="s">
        <v>41</v>
      </c>
      <c r="AX243" s="13" t="s">
        <v>24</v>
      </c>
      <c r="AY243" s="237" t="s">
        <v>168</v>
      </c>
    </row>
    <row r="244" spans="2:65" s="1" customFormat="1" ht="16.5" customHeight="1">
      <c r="B244" s="40"/>
      <c r="C244" s="191" t="s">
        <v>393</v>
      </c>
      <c r="D244" s="191" t="s">
        <v>170</v>
      </c>
      <c r="E244" s="192" t="s">
        <v>1072</v>
      </c>
      <c r="F244" s="193" t="s">
        <v>1073</v>
      </c>
      <c r="G244" s="194" t="s">
        <v>261</v>
      </c>
      <c r="H244" s="195">
        <v>15.296</v>
      </c>
      <c r="I244" s="196"/>
      <c r="J244" s="197">
        <f>ROUND(I244*H244,2)</f>
        <v>0</v>
      </c>
      <c r="K244" s="193" t="s">
        <v>174</v>
      </c>
      <c r="L244" s="60"/>
      <c r="M244" s="198" t="s">
        <v>22</v>
      </c>
      <c r="N244" s="199" t="s">
        <v>48</v>
      </c>
      <c r="O244" s="41"/>
      <c r="P244" s="200">
        <f>O244*H244</f>
        <v>0</v>
      </c>
      <c r="Q244" s="200">
        <v>0</v>
      </c>
      <c r="R244" s="200">
        <f>Q244*H244</f>
        <v>0</v>
      </c>
      <c r="S244" s="200">
        <v>0</v>
      </c>
      <c r="T244" s="201">
        <f>S244*H244</f>
        <v>0</v>
      </c>
      <c r="AR244" s="23" t="s">
        <v>175</v>
      </c>
      <c r="AT244" s="23" t="s">
        <v>170</v>
      </c>
      <c r="AU244" s="23" t="s">
        <v>86</v>
      </c>
      <c r="AY244" s="23" t="s">
        <v>168</v>
      </c>
      <c r="BE244" s="202">
        <f>IF(N244="základní",J244,0)</f>
        <v>0</v>
      </c>
      <c r="BF244" s="202">
        <f>IF(N244="snížená",J244,0)</f>
        <v>0</v>
      </c>
      <c r="BG244" s="202">
        <f>IF(N244="zákl. přenesená",J244,0)</f>
        <v>0</v>
      </c>
      <c r="BH244" s="202">
        <f>IF(N244="sníž. přenesená",J244,0)</f>
        <v>0</v>
      </c>
      <c r="BI244" s="202">
        <f>IF(N244="nulová",J244,0)</f>
        <v>0</v>
      </c>
      <c r="BJ244" s="23" t="s">
        <v>24</v>
      </c>
      <c r="BK244" s="202">
        <f>ROUND(I244*H244,2)</f>
        <v>0</v>
      </c>
      <c r="BL244" s="23" t="s">
        <v>175</v>
      </c>
      <c r="BM244" s="23" t="s">
        <v>1196</v>
      </c>
    </row>
    <row r="245" spans="2:51" s="11" customFormat="1" ht="13.5">
      <c r="B245" s="206"/>
      <c r="C245" s="207"/>
      <c r="D245" s="203" t="s">
        <v>179</v>
      </c>
      <c r="E245" s="208" t="s">
        <v>22</v>
      </c>
      <c r="F245" s="209" t="s">
        <v>1197</v>
      </c>
      <c r="G245" s="207"/>
      <c r="H245" s="210">
        <v>15.296</v>
      </c>
      <c r="I245" s="211"/>
      <c r="J245" s="207"/>
      <c r="K245" s="207"/>
      <c r="L245" s="212"/>
      <c r="M245" s="213"/>
      <c r="N245" s="214"/>
      <c r="O245" s="214"/>
      <c r="P245" s="214"/>
      <c r="Q245" s="214"/>
      <c r="R245" s="214"/>
      <c r="S245" s="214"/>
      <c r="T245" s="215"/>
      <c r="AT245" s="216" t="s">
        <v>179</v>
      </c>
      <c r="AU245" s="216" t="s">
        <v>86</v>
      </c>
      <c r="AV245" s="11" t="s">
        <v>86</v>
      </c>
      <c r="AW245" s="11" t="s">
        <v>41</v>
      </c>
      <c r="AX245" s="11" t="s">
        <v>77</v>
      </c>
      <c r="AY245" s="216" t="s">
        <v>168</v>
      </c>
    </row>
    <row r="246" spans="2:51" s="13" customFormat="1" ht="13.5">
      <c r="B246" s="227"/>
      <c r="C246" s="228"/>
      <c r="D246" s="203" t="s">
        <v>179</v>
      </c>
      <c r="E246" s="229" t="s">
        <v>22</v>
      </c>
      <c r="F246" s="230" t="s">
        <v>182</v>
      </c>
      <c r="G246" s="228"/>
      <c r="H246" s="231">
        <v>15.296</v>
      </c>
      <c r="I246" s="232"/>
      <c r="J246" s="228"/>
      <c r="K246" s="228"/>
      <c r="L246" s="233"/>
      <c r="M246" s="234"/>
      <c r="N246" s="235"/>
      <c r="O246" s="235"/>
      <c r="P246" s="235"/>
      <c r="Q246" s="235"/>
      <c r="R246" s="235"/>
      <c r="S246" s="235"/>
      <c r="T246" s="236"/>
      <c r="AT246" s="237" t="s">
        <v>179</v>
      </c>
      <c r="AU246" s="237" t="s">
        <v>86</v>
      </c>
      <c r="AV246" s="13" t="s">
        <v>175</v>
      </c>
      <c r="AW246" s="13" t="s">
        <v>41</v>
      </c>
      <c r="AX246" s="13" t="s">
        <v>24</v>
      </c>
      <c r="AY246" s="237" t="s">
        <v>168</v>
      </c>
    </row>
    <row r="247" spans="2:65" s="1" customFormat="1" ht="16.5" customHeight="1">
      <c r="B247" s="40"/>
      <c r="C247" s="191" t="s">
        <v>398</v>
      </c>
      <c r="D247" s="191" t="s">
        <v>170</v>
      </c>
      <c r="E247" s="192" t="s">
        <v>562</v>
      </c>
      <c r="F247" s="193" t="s">
        <v>563</v>
      </c>
      <c r="G247" s="194" t="s">
        <v>261</v>
      </c>
      <c r="H247" s="195">
        <v>40.949</v>
      </c>
      <c r="I247" s="196"/>
      <c r="J247" s="197">
        <f>ROUND(I247*H247,2)</f>
        <v>0</v>
      </c>
      <c r="K247" s="193" t="s">
        <v>174</v>
      </c>
      <c r="L247" s="60"/>
      <c r="M247" s="198" t="s">
        <v>22</v>
      </c>
      <c r="N247" s="199" t="s">
        <v>48</v>
      </c>
      <c r="O247" s="41"/>
      <c r="P247" s="200">
        <f>O247*H247</f>
        <v>0</v>
      </c>
      <c r="Q247" s="200">
        <v>0</v>
      </c>
      <c r="R247" s="200">
        <f>Q247*H247</f>
        <v>0</v>
      </c>
      <c r="S247" s="200">
        <v>0</v>
      </c>
      <c r="T247" s="201">
        <f>S247*H247</f>
        <v>0</v>
      </c>
      <c r="AR247" s="23" t="s">
        <v>175</v>
      </c>
      <c r="AT247" s="23" t="s">
        <v>170</v>
      </c>
      <c r="AU247" s="23" t="s">
        <v>86</v>
      </c>
      <c r="AY247" s="23" t="s">
        <v>168</v>
      </c>
      <c r="BE247" s="202">
        <f>IF(N247="základní",J247,0)</f>
        <v>0</v>
      </c>
      <c r="BF247" s="202">
        <f>IF(N247="snížená",J247,0)</f>
        <v>0</v>
      </c>
      <c r="BG247" s="202">
        <f>IF(N247="zákl. přenesená",J247,0)</f>
        <v>0</v>
      </c>
      <c r="BH247" s="202">
        <f>IF(N247="sníž. přenesená",J247,0)</f>
        <v>0</v>
      </c>
      <c r="BI247" s="202">
        <f>IF(N247="nulová",J247,0)</f>
        <v>0</v>
      </c>
      <c r="BJ247" s="23" t="s">
        <v>24</v>
      </c>
      <c r="BK247" s="202">
        <f>ROUND(I247*H247,2)</f>
        <v>0</v>
      </c>
      <c r="BL247" s="23" t="s">
        <v>175</v>
      </c>
      <c r="BM247" s="23" t="s">
        <v>1198</v>
      </c>
    </row>
    <row r="248" spans="2:51" s="11" customFormat="1" ht="13.5">
      <c r="B248" s="206"/>
      <c r="C248" s="207"/>
      <c r="D248" s="203" t="s">
        <v>179</v>
      </c>
      <c r="E248" s="208" t="s">
        <v>22</v>
      </c>
      <c r="F248" s="209" t="s">
        <v>1199</v>
      </c>
      <c r="G248" s="207"/>
      <c r="H248" s="210">
        <v>44.497</v>
      </c>
      <c r="I248" s="211"/>
      <c r="J248" s="207"/>
      <c r="K248" s="207"/>
      <c r="L248" s="212"/>
      <c r="M248" s="213"/>
      <c r="N248" s="214"/>
      <c r="O248" s="214"/>
      <c r="P248" s="214"/>
      <c r="Q248" s="214"/>
      <c r="R248" s="214"/>
      <c r="S248" s="214"/>
      <c r="T248" s="215"/>
      <c r="AT248" s="216" t="s">
        <v>179</v>
      </c>
      <c r="AU248" s="216" t="s">
        <v>86</v>
      </c>
      <c r="AV248" s="11" t="s">
        <v>86</v>
      </c>
      <c r="AW248" s="11" t="s">
        <v>41</v>
      </c>
      <c r="AX248" s="11" t="s">
        <v>77</v>
      </c>
      <c r="AY248" s="216" t="s">
        <v>168</v>
      </c>
    </row>
    <row r="249" spans="2:51" s="12" customFormat="1" ht="13.5">
      <c r="B249" s="217"/>
      <c r="C249" s="218"/>
      <c r="D249" s="203" t="s">
        <v>179</v>
      </c>
      <c r="E249" s="219" t="s">
        <v>22</v>
      </c>
      <c r="F249" s="220" t="s">
        <v>1200</v>
      </c>
      <c r="G249" s="218"/>
      <c r="H249" s="219" t="s">
        <v>22</v>
      </c>
      <c r="I249" s="221"/>
      <c r="J249" s="218"/>
      <c r="K249" s="218"/>
      <c r="L249" s="222"/>
      <c r="M249" s="223"/>
      <c r="N249" s="224"/>
      <c r="O249" s="224"/>
      <c r="P249" s="224"/>
      <c r="Q249" s="224"/>
      <c r="R249" s="224"/>
      <c r="S249" s="224"/>
      <c r="T249" s="225"/>
      <c r="AT249" s="226" t="s">
        <v>179</v>
      </c>
      <c r="AU249" s="226" t="s">
        <v>86</v>
      </c>
      <c r="AV249" s="12" t="s">
        <v>24</v>
      </c>
      <c r="AW249" s="12" t="s">
        <v>41</v>
      </c>
      <c r="AX249" s="12" t="s">
        <v>77</v>
      </c>
      <c r="AY249" s="226" t="s">
        <v>168</v>
      </c>
    </row>
    <row r="250" spans="2:51" s="11" customFormat="1" ht="13.5">
      <c r="B250" s="206"/>
      <c r="C250" s="207"/>
      <c r="D250" s="203" t="s">
        <v>179</v>
      </c>
      <c r="E250" s="208" t="s">
        <v>22</v>
      </c>
      <c r="F250" s="209" t="s">
        <v>1201</v>
      </c>
      <c r="G250" s="207"/>
      <c r="H250" s="210">
        <v>-3.548</v>
      </c>
      <c r="I250" s="211"/>
      <c r="J250" s="207"/>
      <c r="K250" s="207"/>
      <c r="L250" s="212"/>
      <c r="M250" s="213"/>
      <c r="N250" s="214"/>
      <c r="O250" s="214"/>
      <c r="P250" s="214"/>
      <c r="Q250" s="214"/>
      <c r="R250" s="214"/>
      <c r="S250" s="214"/>
      <c r="T250" s="215"/>
      <c r="AT250" s="216" t="s">
        <v>179</v>
      </c>
      <c r="AU250" s="216" t="s">
        <v>86</v>
      </c>
      <c r="AV250" s="11" t="s">
        <v>86</v>
      </c>
      <c r="AW250" s="11" t="s">
        <v>41</v>
      </c>
      <c r="AX250" s="11" t="s">
        <v>77</v>
      </c>
      <c r="AY250" s="216" t="s">
        <v>168</v>
      </c>
    </row>
    <row r="251" spans="2:51" s="13" customFormat="1" ht="13.5">
      <c r="B251" s="227"/>
      <c r="C251" s="228"/>
      <c r="D251" s="203" t="s">
        <v>179</v>
      </c>
      <c r="E251" s="229" t="s">
        <v>22</v>
      </c>
      <c r="F251" s="230" t="s">
        <v>182</v>
      </c>
      <c r="G251" s="228"/>
      <c r="H251" s="231">
        <v>40.949</v>
      </c>
      <c r="I251" s="232"/>
      <c r="J251" s="228"/>
      <c r="K251" s="228"/>
      <c r="L251" s="233"/>
      <c r="M251" s="234"/>
      <c r="N251" s="235"/>
      <c r="O251" s="235"/>
      <c r="P251" s="235"/>
      <c r="Q251" s="235"/>
      <c r="R251" s="235"/>
      <c r="S251" s="235"/>
      <c r="T251" s="236"/>
      <c r="AT251" s="237" t="s">
        <v>179</v>
      </c>
      <c r="AU251" s="237" t="s">
        <v>86</v>
      </c>
      <c r="AV251" s="13" t="s">
        <v>175</v>
      </c>
      <c r="AW251" s="13" t="s">
        <v>41</v>
      </c>
      <c r="AX251" s="13" t="s">
        <v>24</v>
      </c>
      <c r="AY251" s="237" t="s">
        <v>168</v>
      </c>
    </row>
    <row r="252" spans="2:63" s="10" customFormat="1" ht="29.85" customHeight="1">
      <c r="B252" s="175"/>
      <c r="C252" s="176"/>
      <c r="D252" s="177" t="s">
        <v>76</v>
      </c>
      <c r="E252" s="189" t="s">
        <v>567</v>
      </c>
      <c r="F252" s="189" t="s">
        <v>568</v>
      </c>
      <c r="G252" s="176"/>
      <c r="H252" s="176"/>
      <c r="I252" s="179"/>
      <c r="J252" s="190">
        <f>BK252</f>
        <v>0</v>
      </c>
      <c r="K252" s="176"/>
      <c r="L252" s="181"/>
      <c r="M252" s="182"/>
      <c r="N252" s="183"/>
      <c r="O252" s="183"/>
      <c r="P252" s="184">
        <f>P253</f>
        <v>0</v>
      </c>
      <c r="Q252" s="183"/>
      <c r="R252" s="184">
        <f>R253</f>
        <v>0</v>
      </c>
      <c r="S252" s="183"/>
      <c r="T252" s="185">
        <f>T253</f>
        <v>0</v>
      </c>
      <c r="AR252" s="186" t="s">
        <v>24</v>
      </c>
      <c r="AT252" s="187" t="s">
        <v>76</v>
      </c>
      <c r="AU252" s="187" t="s">
        <v>24</v>
      </c>
      <c r="AY252" s="186" t="s">
        <v>168</v>
      </c>
      <c r="BK252" s="188">
        <f>BK253</f>
        <v>0</v>
      </c>
    </row>
    <row r="253" spans="2:65" s="1" customFormat="1" ht="16.5" customHeight="1">
      <c r="B253" s="40"/>
      <c r="C253" s="191" t="s">
        <v>402</v>
      </c>
      <c r="D253" s="191" t="s">
        <v>170</v>
      </c>
      <c r="E253" s="192" t="s">
        <v>1090</v>
      </c>
      <c r="F253" s="193" t="s">
        <v>1091</v>
      </c>
      <c r="G253" s="194" t="s">
        <v>261</v>
      </c>
      <c r="H253" s="195">
        <v>358.053</v>
      </c>
      <c r="I253" s="196"/>
      <c r="J253" s="197">
        <f>ROUND(I253*H253,2)</f>
        <v>0</v>
      </c>
      <c r="K253" s="193" t="s">
        <v>174</v>
      </c>
      <c r="L253" s="60"/>
      <c r="M253" s="198" t="s">
        <v>22</v>
      </c>
      <c r="N253" s="248" t="s">
        <v>48</v>
      </c>
      <c r="O253" s="249"/>
      <c r="P253" s="250">
        <f>O253*H253</f>
        <v>0</v>
      </c>
      <c r="Q253" s="250">
        <v>0</v>
      </c>
      <c r="R253" s="250">
        <f>Q253*H253</f>
        <v>0</v>
      </c>
      <c r="S253" s="250">
        <v>0</v>
      </c>
      <c r="T253" s="251">
        <f>S253*H253</f>
        <v>0</v>
      </c>
      <c r="AR253" s="23" t="s">
        <v>175</v>
      </c>
      <c r="AT253" s="23" t="s">
        <v>170</v>
      </c>
      <c r="AU253" s="23" t="s">
        <v>86</v>
      </c>
      <c r="AY253" s="23" t="s">
        <v>168</v>
      </c>
      <c r="BE253" s="202">
        <f>IF(N253="základní",J253,0)</f>
        <v>0</v>
      </c>
      <c r="BF253" s="202">
        <f>IF(N253="snížená",J253,0)</f>
        <v>0</v>
      </c>
      <c r="BG253" s="202">
        <f>IF(N253="zákl. přenesená",J253,0)</f>
        <v>0</v>
      </c>
      <c r="BH253" s="202">
        <f>IF(N253="sníž. přenesená",J253,0)</f>
        <v>0</v>
      </c>
      <c r="BI253" s="202">
        <f>IF(N253="nulová",J253,0)</f>
        <v>0</v>
      </c>
      <c r="BJ253" s="23" t="s">
        <v>24</v>
      </c>
      <c r="BK253" s="202">
        <f>ROUND(I253*H253,2)</f>
        <v>0</v>
      </c>
      <c r="BL253" s="23" t="s">
        <v>175</v>
      </c>
      <c r="BM253" s="23" t="s">
        <v>1202</v>
      </c>
    </row>
    <row r="254" spans="2:12" s="1" customFormat="1" ht="6.95" customHeight="1">
      <c r="B254" s="55"/>
      <c r="C254" s="56"/>
      <c r="D254" s="56"/>
      <c r="E254" s="56"/>
      <c r="F254" s="56"/>
      <c r="G254" s="56"/>
      <c r="H254" s="56"/>
      <c r="I254" s="138"/>
      <c r="J254" s="56"/>
      <c r="K254" s="56"/>
      <c r="L254" s="60"/>
    </row>
  </sheetData>
  <sheetProtection algorithmName="SHA-512" hashValue="OydffgKrqMZlc+B9UjPO0NyZdMwj/WZ6ZOMOcUYA17b4B/fJBoXSYybo9B2tFjqvRb/lYdeFU8M0NzHWCEc7CA==" saltValue="9fBF9gEEbhW1X41AWk/+m/L7DsVFFFiFbTn1KOuulJgn0A3LA7zDoHCxKw+ya8PbDmjskiPOn8giUvUuhWFAWQ==" spinCount="100000" sheet="1" objects="1" scenarios="1" formatColumns="0" formatRows="0" autoFilter="0"/>
  <autoFilter ref="C82:K25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101</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1203</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ROUND(SUM(BE83:BE313),2)</f>
        <v>0</v>
      </c>
      <c r="G30" s="41"/>
      <c r="H30" s="41"/>
      <c r="I30" s="130">
        <v>0.21</v>
      </c>
      <c r="J30" s="129">
        <f>ROUND(ROUND((SUM(BE83:BE313)),2)*I30,2)</f>
        <v>0</v>
      </c>
      <c r="K30" s="44"/>
    </row>
    <row r="31" spans="2:11" s="1" customFormat="1" ht="14.45" customHeight="1">
      <c r="B31" s="40"/>
      <c r="C31" s="41"/>
      <c r="D31" s="41"/>
      <c r="E31" s="48" t="s">
        <v>49</v>
      </c>
      <c r="F31" s="129">
        <f>ROUND(SUM(BF83:BF313),2)</f>
        <v>0</v>
      </c>
      <c r="G31" s="41"/>
      <c r="H31" s="41"/>
      <c r="I31" s="130">
        <v>0.15</v>
      </c>
      <c r="J31" s="129">
        <f>ROUND(ROUND((SUM(BF83:BF313)),2)*I31,2)</f>
        <v>0</v>
      </c>
      <c r="K31" s="44"/>
    </row>
    <row r="32" spans="2:11" s="1" customFormat="1" ht="14.45" customHeight="1" hidden="1">
      <c r="B32" s="40"/>
      <c r="C32" s="41"/>
      <c r="D32" s="41"/>
      <c r="E32" s="48" t="s">
        <v>50</v>
      </c>
      <c r="F32" s="129">
        <f>ROUND(SUM(BG83:BG313),2)</f>
        <v>0</v>
      </c>
      <c r="G32" s="41"/>
      <c r="H32" s="41"/>
      <c r="I32" s="130">
        <v>0.21</v>
      </c>
      <c r="J32" s="129">
        <v>0</v>
      </c>
      <c r="K32" s="44"/>
    </row>
    <row r="33" spans="2:11" s="1" customFormat="1" ht="14.45" customHeight="1" hidden="1">
      <c r="B33" s="40"/>
      <c r="C33" s="41"/>
      <c r="D33" s="41"/>
      <c r="E33" s="48" t="s">
        <v>51</v>
      </c>
      <c r="F33" s="129">
        <f>ROUND(SUM(BH83:BH313),2)</f>
        <v>0</v>
      </c>
      <c r="G33" s="41"/>
      <c r="H33" s="41"/>
      <c r="I33" s="130">
        <v>0.15</v>
      </c>
      <c r="J33" s="129">
        <v>0</v>
      </c>
      <c r="K33" s="44"/>
    </row>
    <row r="34" spans="2:11" s="1" customFormat="1" ht="14.45" customHeight="1" hidden="1">
      <c r="B34" s="40"/>
      <c r="C34" s="41"/>
      <c r="D34" s="41"/>
      <c r="E34" s="48" t="s">
        <v>52</v>
      </c>
      <c r="F34" s="129">
        <f>ROUND(SUM(BI83:BI313),2)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SKU3906 - SO 102c Chodníky a ostatní plochy  - Křižovatka</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J83</f>
        <v>0</v>
      </c>
      <c r="K56" s="44"/>
      <c r="AU56" s="23" t="s">
        <v>141</v>
      </c>
    </row>
    <row r="57" spans="2:11" s="7" customFormat="1" ht="24.95" customHeight="1">
      <c r="B57" s="148"/>
      <c r="C57" s="149"/>
      <c r="D57" s="150" t="s">
        <v>142</v>
      </c>
      <c r="E57" s="151"/>
      <c r="F57" s="151"/>
      <c r="G57" s="151"/>
      <c r="H57" s="151"/>
      <c r="I57" s="152"/>
      <c r="J57" s="153">
        <f>J84</f>
        <v>0</v>
      </c>
      <c r="K57" s="154"/>
    </row>
    <row r="58" spans="2:11" s="8" customFormat="1" ht="19.9" customHeight="1">
      <c r="B58" s="155"/>
      <c r="C58" s="156"/>
      <c r="D58" s="157" t="s">
        <v>143</v>
      </c>
      <c r="E58" s="158"/>
      <c r="F58" s="158"/>
      <c r="G58" s="158"/>
      <c r="H58" s="158"/>
      <c r="I58" s="159"/>
      <c r="J58" s="160">
        <f>J85</f>
        <v>0</v>
      </c>
      <c r="K58" s="161"/>
    </row>
    <row r="59" spans="2:11" s="8" customFormat="1" ht="19.9" customHeight="1">
      <c r="B59" s="155"/>
      <c r="C59" s="156"/>
      <c r="D59" s="157" t="s">
        <v>145</v>
      </c>
      <c r="E59" s="158"/>
      <c r="F59" s="158"/>
      <c r="G59" s="158"/>
      <c r="H59" s="158"/>
      <c r="I59" s="159"/>
      <c r="J59" s="160">
        <f>J148</f>
        <v>0</v>
      </c>
      <c r="K59" s="161"/>
    </row>
    <row r="60" spans="2:11" s="8" customFormat="1" ht="19.9" customHeight="1">
      <c r="B60" s="155"/>
      <c r="C60" s="156"/>
      <c r="D60" s="157" t="s">
        <v>147</v>
      </c>
      <c r="E60" s="158"/>
      <c r="F60" s="158"/>
      <c r="G60" s="158"/>
      <c r="H60" s="158"/>
      <c r="I60" s="159"/>
      <c r="J60" s="160">
        <f>J161</f>
        <v>0</v>
      </c>
      <c r="K60" s="161"/>
    </row>
    <row r="61" spans="2:11" s="8" customFormat="1" ht="19.9" customHeight="1">
      <c r="B61" s="155"/>
      <c r="C61" s="156"/>
      <c r="D61" s="157" t="s">
        <v>149</v>
      </c>
      <c r="E61" s="158"/>
      <c r="F61" s="158"/>
      <c r="G61" s="158"/>
      <c r="H61" s="158"/>
      <c r="I61" s="159"/>
      <c r="J61" s="160">
        <f>J233</f>
        <v>0</v>
      </c>
      <c r="K61" s="161"/>
    </row>
    <row r="62" spans="2:11" s="8" customFormat="1" ht="19.9" customHeight="1">
      <c r="B62" s="155"/>
      <c r="C62" s="156"/>
      <c r="D62" s="157" t="s">
        <v>150</v>
      </c>
      <c r="E62" s="158"/>
      <c r="F62" s="158"/>
      <c r="G62" s="158"/>
      <c r="H62" s="158"/>
      <c r="I62" s="159"/>
      <c r="J62" s="160">
        <f>J284</f>
        <v>0</v>
      </c>
      <c r="K62" s="161"/>
    </row>
    <row r="63" spans="2:11" s="8" customFormat="1" ht="19.9" customHeight="1">
      <c r="B63" s="155"/>
      <c r="C63" s="156"/>
      <c r="D63" s="157" t="s">
        <v>151</v>
      </c>
      <c r="E63" s="158"/>
      <c r="F63" s="158"/>
      <c r="G63" s="158"/>
      <c r="H63" s="158"/>
      <c r="I63" s="159"/>
      <c r="J63" s="160">
        <f>J312</f>
        <v>0</v>
      </c>
      <c r="K63" s="161"/>
    </row>
    <row r="64" spans="2:11" s="1" customFormat="1" ht="21.75" customHeight="1">
      <c r="B64" s="40"/>
      <c r="C64" s="41"/>
      <c r="D64" s="41"/>
      <c r="E64" s="41"/>
      <c r="F64" s="41"/>
      <c r="G64" s="41"/>
      <c r="H64" s="41"/>
      <c r="I64" s="117"/>
      <c r="J64" s="41"/>
      <c r="K64" s="44"/>
    </row>
    <row r="65" spans="2:11"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 customHeight="1">
      <c r="B70" s="40"/>
      <c r="C70" s="61" t="s">
        <v>152</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4" t="str">
        <f>E7</f>
        <v>II/145 a II/190 průtah Hartmanice</v>
      </c>
      <c r="F73" s="375"/>
      <c r="G73" s="375"/>
      <c r="H73" s="375"/>
      <c r="I73" s="162"/>
      <c r="J73" s="62"/>
      <c r="K73" s="62"/>
      <c r="L73" s="60"/>
    </row>
    <row r="74" spans="2:12" s="1" customFormat="1" ht="14.45" customHeight="1">
      <c r="B74" s="40"/>
      <c r="C74" s="64" t="s">
        <v>135</v>
      </c>
      <c r="D74" s="62"/>
      <c r="E74" s="62"/>
      <c r="F74" s="62"/>
      <c r="G74" s="62"/>
      <c r="H74" s="62"/>
      <c r="I74" s="162"/>
      <c r="J74" s="62"/>
      <c r="K74" s="62"/>
      <c r="L74" s="60"/>
    </row>
    <row r="75" spans="2:12" s="1" customFormat="1" ht="17.25" customHeight="1">
      <c r="B75" s="40"/>
      <c r="C75" s="62"/>
      <c r="D75" s="62"/>
      <c r="E75" s="349" t="str">
        <f>E9</f>
        <v>SKU3906 - SO 102c Chodníky a ostatní plochy  - Křižovatka</v>
      </c>
      <c r="F75" s="376"/>
      <c r="G75" s="376"/>
      <c r="H75" s="376"/>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 xml:space="preserve"> </v>
      </c>
      <c r="G77" s="62"/>
      <c r="H77" s="62"/>
      <c r="I77" s="164" t="s">
        <v>27</v>
      </c>
      <c r="J77" s="72" t="str">
        <f>IF(J12="","",J12)</f>
        <v>15. 11. 2016</v>
      </c>
      <c r="K77" s="62"/>
      <c r="L77" s="60"/>
    </row>
    <row r="78" spans="2:12" s="1" customFormat="1" ht="6.95" customHeight="1">
      <c r="B78" s="40"/>
      <c r="C78" s="62"/>
      <c r="D78" s="62"/>
      <c r="E78" s="62"/>
      <c r="F78" s="62"/>
      <c r="G78" s="62"/>
      <c r="H78" s="62"/>
      <c r="I78" s="162"/>
      <c r="J78" s="62"/>
      <c r="K78" s="62"/>
      <c r="L78" s="60"/>
    </row>
    <row r="79" spans="2:12" s="1" customFormat="1" ht="13.5">
      <c r="B79" s="40"/>
      <c r="C79" s="64" t="s">
        <v>31</v>
      </c>
      <c r="D79" s="62"/>
      <c r="E79" s="62"/>
      <c r="F79" s="163" t="str">
        <f>E15</f>
        <v>SÚS Plzeňského kraje</v>
      </c>
      <c r="G79" s="62"/>
      <c r="H79" s="62"/>
      <c r="I79" s="164" t="s">
        <v>37</v>
      </c>
      <c r="J79" s="163" t="str">
        <f>E21</f>
        <v>Projekční kancelář Ing.Škubalová</v>
      </c>
      <c r="K79" s="62"/>
      <c r="L79" s="60"/>
    </row>
    <row r="80" spans="2:12" s="1" customFormat="1" ht="14.45" customHeight="1">
      <c r="B80" s="40"/>
      <c r="C80" s="64" t="s">
        <v>35</v>
      </c>
      <c r="D80" s="62"/>
      <c r="E80" s="62"/>
      <c r="F80" s="163" t="str">
        <f>IF(E18="","",E18)</f>
        <v/>
      </c>
      <c r="G80" s="62"/>
      <c r="H80" s="62"/>
      <c r="I80" s="162"/>
      <c r="J80" s="62"/>
      <c r="K80" s="62"/>
      <c r="L80" s="60"/>
    </row>
    <row r="81" spans="2:12" s="1" customFormat="1" ht="10.35" customHeight="1">
      <c r="B81" s="40"/>
      <c r="C81" s="62"/>
      <c r="D81" s="62"/>
      <c r="E81" s="62"/>
      <c r="F81" s="62"/>
      <c r="G81" s="62"/>
      <c r="H81" s="62"/>
      <c r="I81" s="162"/>
      <c r="J81" s="62"/>
      <c r="K81" s="62"/>
      <c r="L81" s="60"/>
    </row>
    <row r="82" spans="2:20" s="9" customFormat="1" ht="29.25" customHeight="1">
      <c r="B82" s="165"/>
      <c r="C82" s="166" t="s">
        <v>153</v>
      </c>
      <c r="D82" s="167" t="s">
        <v>62</v>
      </c>
      <c r="E82" s="167" t="s">
        <v>58</v>
      </c>
      <c r="F82" s="167" t="s">
        <v>154</v>
      </c>
      <c r="G82" s="167" t="s">
        <v>155</v>
      </c>
      <c r="H82" s="167" t="s">
        <v>156</v>
      </c>
      <c r="I82" s="168" t="s">
        <v>157</v>
      </c>
      <c r="J82" s="167" t="s">
        <v>139</v>
      </c>
      <c r="K82" s="169" t="s">
        <v>158</v>
      </c>
      <c r="L82" s="170"/>
      <c r="M82" s="80" t="s">
        <v>159</v>
      </c>
      <c r="N82" s="81" t="s">
        <v>47</v>
      </c>
      <c r="O82" s="81" t="s">
        <v>160</v>
      </c>
      <c r="P82" s="81" t="s">
        <v>161</v>
      </c>
      <c r="Q82" s="81" t="s">
        <v>162</v>
      </c>
      <c r="R82" s="81" t="s">
        <v>163</v>
      </c>
      <c r="S82" s="81" t="s">
        <v>164</v>
      </c>
      <c r="T82" s="82" t="s">
        <v>165</v>
      </c>
    </row>
    <row r="83" spans="2:63" s="1" customFormat="1" ht="29.25" customHeight="1">
      <c r="B83" s="40"/>
      <c r="C83" s="86" t="s">
        <v>140</v>
      </c>
      <c r="D83" s="62"/>
      <c r="E83" s="62"/>
      <c r="F83" s="62"/>
      <c r="G83" s="62"/>
      <c r="H83" s="62"/>
      <c r="I83" s="162"/>
      <c r="J83" s="171">
        <f>BK83</f>
        <v>0</v>
      </c>
      <c r="K83" s="62"/>
      <c r="L83" s="60"/>
      <c r="M83" s="83"/>
      <c r="N83" s="84"/>
      <c r="O83" s="84"/>
      <c r="P83" s="172">
        <f>P84</f>
        <v>0</v>
      </c>
      <c r="Q83" s="84"/>
      <c r="R83" s="172">
        <f>R84</f>
        <v>291.045547</v>
      </c>
      <c r="S83" s="84"/>
      <c r="T83" s="173">
        <f>T84</f>
        <v>116.6509</v>
      </c>
      <c r="AT83" s="23" t="s">
        <v>76</v>
      </c>
      <c r="AU83" s="23" t="s">
        <v>141</v>
      </c>
      <c r="BK83" s="174">
        <f>BK84</f>
        <v>0</v>
      </c>
    </row>
    <row r="84" spans="2:63" s="10" customFormat="1" ht="37.35" customHeight="1">
      <c r="B84" s="175"/>
      <c r="C84" s="176"/>
      <c r="D84" s="177" t="s">
        <v>76</v>
      </c>
      <c r="E84" s="178" t="s">
        <v>166</v>
      </c>
      <c r="F84" s="178" t="s">
        <v>167</v>
      </c>
      <c r="G84" s="176"/>
      <c r="H84" s="176"/>
      <c r="I84" s="179"/>
      <c r="J84" s="180">
        <f>BK84</f>
        <v>0</v>
      </c>
      <c r="K84" s="176"/>
      <c r="L84" s="181"/>
      <c r="M84" s="182"/>
      <c r="N84" s="183"/>
      <c r="O84" s="183"/>
      <c r="P84" s="184">
        <f>P85+P148+P161+P233+P284+P312</f>
        <v>0</v>
      </c>
      <c r="Q84" s="183"/>
      <c r="R84" s="184">
        <f>R85+R148+R161+R233+R284+R312</f>
        <v>291.045547</v>
      </c>
      <c r="S84" s="183"/>
      <c r="T84" s="185">
        <f>T85+T148+T161+T233+T284+T312</f>
        <v>116.6509</v>
      </c>
      <c r="AR84" s="186" t="s">
        <v>24</v>
      </c>
      <c r="AT84" s="187" t="s">
        <v>76</v>
      </c>
      <c r="AU84" s="187" t="s">
        <v>77</v>
      </c>
      <c r="AY84" s="186" t="s">
        <v>168</v>
      </c>
      <c r="BK84" s="188">
        <f>BK85+BK148+BK161+BK233+BK284+BK312</f>
        <v>0</v>
      </c>
    </row>
    <row r="85" spans="2:63" s="10" customFormat="1" ht="19.9" customHeight="1">
      <c r="B85" s="175"/>
      <c r="C85" s="176"/>
      <c r="D85" s="177" t="s">
        <v>76</v>
      </c>
      <c r="E85" s="189" t="s">
        <v>24</v>
      </c>
      <c r="F85" s="189" t="s">
        <v>169</v>
      </c>
      <c r="G85" s="176"/>
      <c r="H85" s="176"/>
      <c r="I85" s="179"/>
      <c r="J85" s="190">
        <f>BK85</f>
        <v>0</v>
      </c>
      <c r="K85" s="176"/>
      <c r="L85" s="181"/>
      <c r="M85" s="182"/>
      <c r="N85" s="183"/>
      <c r="O85" s="183"/>
      <c r="P85" s="184">
        <f>SUM(P86:P147)</f>
        <v>0</v>
      </c>
      <c r="Q85" s="183"/>
      <c r="R85" s="184">
        <f>SUM(R86:R147)</f>
        <v>0.0039</v>
      </c>
      <c r="S85" s="183"/>
      <c r="T85" s="185">
        <f>SUM(T86:T147)</f>
        <v>93.8809</v>
      </c>
      <c r="AR85" s="186" t="s">
        <v>24</v>
      </c>
      <c r="AT85" s="187" t="s">
        <v>76</v>
      </c>
      <c r="AU85" s="187" t="s">
        <v>24</v>
      </c>
      <c r="AY85" s="186" t="s">
        <v>168</v>
      </c>
      <c r="BK85" s="188">
        <f>SUM(BK86:BK147)</f>
        <v>0</v>
      </c>
    </row>
    <row r="86" spans="2:65" s="1" customFormat="1" ht="16.5" customHeight="1">
      <c r="B86" s="40"/>
      <c r="C86" s="191" t="s">
        <v>24</v>
      </c>
      <c r="D86" s="191" t="s">
        <v>170</v>
      </c>
      <c r="E86" s="192" t="s">
        <v>850</v>
      </c>
      <c r="F86" s="193" t="s">
        <v>851</v>
      </c>
      <c r="G86" s="194" t="s">
        <v>173</v>
      </c>
      <c r="H86" s="195">
        <v>9.9</v>
      </c>
      <c r="I86" s="196"/>
      <c r="J86" s="197">
        <f>ROUND(I86*H86,2)</f>
        <v>0</v>
      </c>
      <c r="K86" s="193" t="s">
        <v>174</v>
      </c>
      <c r="L86" s="60"/>
      <c r="M86" s="198" t="s">
        <v>22</v>
      </c>
      <c r="N86" s="199" t="s">
        <v>48</v>
      </c>
      <c r="O86" s="41"/>
      <c r="P86" s="200">
        <f>O86*H86</f>
        <v>0</v>
      </c>
      <c r="Q86" s="200">
        <v>0</v>
      </c>
      <c r="R86" s="200">
        <f>Q86*H86</f>
        <v>0</v>
      </c>
      <c r="S86" s="200">
        <v>0.26</v>
      </c>
      <c r="T86" s="201">
        <f>S86*H86</f>
        <v>2.5740000000000003</v>
      </c>
      <c r="AR86" s="23" t="s">
        <v>175</v>
      </c>
      <c r="AT86" s="23" t="s">
        <v>170</v>
      </c>
      <c r="AU86" s="23" t="s">
        <v>86</v>
      </c>
      <c r="AY86" s="23" t="s">
        <v>168</v>
      </c>
      <c r="BE86" s="202">
        <f>IF(N86="základní",J86,0)</f>
        <v>0</v>
      </c>
      <c r="BF86" s="202">
        <f>IF(N86="snížená",J86,0)</f>
        <v>0</v>
      </c>
      <c r="BG86" s="202">
        <f>IF(N86="zákl. přenesená",J86,0)</f>
        <v>0</v>
      </c>
      <c r="BH86" s="202">
        <f>IF(N86="sníž. přenesená",J86,0)</f>
        <v>0</v>
      </c>
      <c r="BI86" s="202">
        <f>IF(N86="nulová",J86,0)</f>
        <v>0</v>
      </c>
      <c r="BJ86" s="23" t="s">
        <v>24</v>
      </c>
      <c r="BK86" s="202">
        <f>ROUND(I86*H86,2)</f>
        <v>0</v>
      </c>
      <c r="BL86" s="23" t="s">
        <v>175</v>
      </c>
      <c r="BM86" s="23" t="s">
        <v>1204</v>
      </c>
    </row>
    <row r="87" spans="2:51" s="11" customFormat="1" ht="13.5">
      <c r="B87" s="206"/>
      <c r="C87" s="207"/>
      <c r="D87" s="203" t="s">
        <v>179</v>
      </c>
      <c r="E87" s="208" t="s">
        <v>22</v>
      </c>
      <c r="F87" s="209" t="s">
        <v>1205</v>
      </c>
      <c r="G87" s="207"/>
      <c r="H87" s="210">
        <v>9.9</v>
      </c>
      <c r="I87" s="211"/>
      <c r="J87" s="207"/>
      <c r="K87" s="207"/>
      <c r="L87" s="212"/>
      <c r="M87" s="213"/>
      <c r="N87" s="214"/>
      <c r="O87" s="214"/>
      <c r="P87" s="214"/>
      <c r="Q87" s="214"/>
      <c r="R87" s="214"/>
      <c r="S87" s="214"/>
      <c r="T87" s="215"/>
      <c r="AT87" s="216" t="s">
        <v>179</v>
      </c>
      <c r="AU87" s="216" t="s">
        <v>86</v>
      </c>
      <c r="AV87" s="11" t="s">
        <v>86</v>
      </c>
      <c r="AW87" s="11" t="s">
        <v>41</v>
      </c>
      <c r="AX87" s="11" t="s">
        <v>77</v>
      </c>
      <c r="AY87" s="216" t="s">
        <v>168</v>
      </c>
    </row>
    <row r="88" spans="2:51" s="12" customFormat="1" ht="13.5">
      <c r="B88" s="217"/>
      <c r="C88" s="218"/>
      <c r="D88" s="203" t="s">
        <v>179</v>
      </c>
      <c r="E88" s="219" t="s">
        <v>22</v>
      </c>
      <c r="F88" s="220" t="s">
        <v>181</v>
      </c>
      <c r="G88" s="218"/>
      <c r="H88" s="219" t="s">
        <v>22</v>
      </c>
      <c r="I88" s="221"/>
      <c r="J88" s="218"/>
      <c r="K88" s="218"/>
      <c r="L88" s="222"/>
      <c r="M88" s="223"/>
      <c r="N88" s="224"/>
      <c r="O88" s="224"/>
      <c r="P88" s="224"/>
      <c r="Q88" s="224"/>
      <c r="R88" s="224"/>
      <c r="S88" s="224"/>
      <c r="T88" s="225"/>
      <c r="AT88" s="226" t="s">
        <v>179</v>
      </c>
      <c r="AU88" s="226" t="s">
        <v>86</v>
      </c>
      <c r="AV88" s="12" t="s">
        <v>24</v>
      </c>
      <c r="AW88" s="12" t="s">
        <v>41</v>
      </c>
      <c r="AX88" s="12" t="s">
        <v>77</v>
      </c>
      <c r="AY88" s="226" t="s">
        <v>168</v>
      </c>
    </row>
    <row r="89" spans="2:51" s="13" customFormat="1" ht="13.5">
      <c r="B89" s="227"/>
      <c r="C89" s="228"/>
      <c r="D89" s="203" t="s">
        <v>179</v>
      </c>
      <c r="E89" s="229" t="s">
        <v>22</v>
      </c>
      <c r="F89" s="230" t="s">
        <v>182</v>
      </c>
      <c r="G89" s="228"/>
      <c r="H89" s="231">
        <v>9.9</v>
      </c>
      <c r="I89" s="232"/>
      <c r="J89" s="228"/>
      <c r="K89" s="228"/>
      <c r="L89" s="233"/>
      <c r="M89" s="234"/>
      <c r="N89" s="235"/>
      <c r="O89" s="235"/>
      <c r="P89" s="235"/>
      <c r="Q89" s="235"/>
      <c r="R89" s="235"/>
      <c r="S89" s="235"/>
      <c r="T89" s="236"/>
      <c r="AT89" s="237" t="s">
        <v>179</v>
      </c>
      <c r="AU89" s="237" t="s">
        <v>86</v>
      </c>
      <c r="AV89" s="13" t="s">
        <v>175</v>
      </c>
      <c r="AW89" s="13" t="s">
        <v>41</v>
      </c>
      <c r="AX89" s="13" t="s">
        <v>24</v>
      </c>
      <c r="AY89" s="237" t="s">
        <v>168</v>
      </c>
    </row>
    <row r="90" spans="2:65" s="1" customFormat="1" ht="25.5" customHeight="1">
      <c r="B90" s="40"/>
      <c r="C90" s="191" t="s">
        <v>86</v>
      </c>
      <c r="D90" s="191" t="s">
        <v>170</v>
      </c>
      <c r="E90" s="192" t="s">
        <v>891</v>
      </c>
      <c r="F90" s="193" t="s">
        <v>892</v>
      </c>
      <c r="G90" s="194" t="s">
        <v>198</v>
      </c>
      <c r="H90" s="195">
        <v>192.724</v>
      </c>
      <c r="I90" s="196"/>
      <c r="J90" s="197">
        <f>ROUND(I90*H90,2)</f>
        <v>0</v>
      </c>
      <c r="K90" s="193" t="s">
        <v>174</v>
      </c>
      <c r="L90" s="60"/>
      <c r="M90" s="198" t="s">
        <v>22</v>
      </c>
      <c r="N90" s="199" t="s">
        <v>48</v>
      </c>
      <c r="O90" s="41"/>
      <c r="P90" s="200">
        <f>O90*H90</f>
        <v>0</v>
      </c>
      <c r="Q90" s="200">
        <v>0</v>
      </c>
      <c r="R90" s="200">
        <f>Q90*H90</f>
        <v>0</v>
      </c>
      <c r="S90" s="200">
        <v>0</v>
      </c>
      <c r="T90" s="201">
        <f>S90*H90</f>
        <v>0</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1206</v>
      </c>
    </row>
    <row r="91" spans="2:51" s="11" customFormat="1" ht="13.5">
      <c r="B91" s="206"/>
      <c r="C91" s="207"/>
      <c r="D91" s="203" t="s">
        <v>179</v>
      </c>
      <c r="E91" s="208" t="s">
        <v>22</v>
      </c>
      <c r="F91" s="209" t="s">
        <v>1207</v>
      </c>
      <c r="G91" s="207"/>
      <c r="H91" s="210">
        <v>37.984</v>
      </c>
      <c r="I91" s="211"/>
      <c r="J91" s="207"/>
      <c r="K91" s="207"/>
      <c r="L91" s="212"/>
      <c r="M91" s="213"/>
      <c r="N91" s="214"/>
      <c r="O91" s="214"/>
      <c r="P91" s="214"/>
      <c r="Q91" s="214"/>
      <c r="R91" s="214"/>
      <c r="S91" s="214"/>
      <c r="T91" s="215"/>
      <c r="AT91" s="216" t="s">
        <v>179</v>
      </c>
      <c r="AU91" s="216" t="s">
        <v>86</v>
      </c>
      <c r="AV91" s="11" t="s">
        <v>86</v>
      </c>
      <c r="AW91" s="11" t="s">
        <v>41</v>
      </c>
      <c r="AX91" s="11" t="s">
        <v>77</v>
      </c>
      <c r="AY91" s="216" t="s">
        <v>168</v>
      </c>
    </row>
    <row r="92" spans="2:51" s="12" customFormat="1" ht="13.5">
      <c r="B92" s="217"/>
      <c r="C92" s="218"/>
      <c r="D92" s="203" t="s">
        <v>179</v>
      </c>
      <c r="E92" s="219" t="s">
        <v>22</v>
      </c>
      <c r="F92" s="220" t="s">
        <v>1109</v>
      </c>
      <c r="G92" s="218"/>
      <c r="H92" s="219" t="s">
        <v>22</v>
      </c>
      <c r="I92" s="221"/>
      <c r="J92" s="218"/>
      <c r="K92" s="218"/>
      <c r="L92" s="222"/>
      <c r="M92" s="223"/>
      <c r="N92" s="224"/>
      <c r="O92" s="224"/>
      <c r="P92" s="224"/>
      <c r="Q92" s="224"/>
      <c r="R92" s="224"/>
      <c r="S92" s="224"/>
      <c r="T92" s="225"/>
      <c r="AT92" s="226" t="s">
        <v>179</v>
      </c>
      <c r="AU92" s="226" t="s">
        <v>86</v>
      </c>
      <c r="AV92" s="12" t="s">
        <v>24</v>
      </c>
      <c r="AW92" s="12" t="s">
        <v>41</v>
      </c>
      <c r="AX92" s="12" t="s">
        <v>77</v>
      </c>
      <c r="AY92" s="226" t="s">
        <v>168</v>
      </c>
    </row>
    <row r="93" spans="2:51" s="11" customFormat="1" ht="13.5">
      <c r="B93" s="206"/>
      <c r="C93" s="207"/>
      <c r="D93" s="203" t="s">
        <v>179</v>
      </c>
      <c r="E93" s="208" t="s">
        <v>22</v>
      </c>
      <c r="F93" s="209" t="s">
        <v>1208</v>
      </c>
      <c r="G93" s="207"/>
      <c r="H93" s="210">
        <v>66.34</v>
      </c>
      <c r="I93" s="211"/>
      <c r="J93" s="207"/>
      <c r="K93" s="207"/>
      <c r="L93" s="212"/>
      <c r="M93" s="213"/>
      <c r="N93" s="214"/>
      <c r="O93" s="214"/>
      <c r="P93" s="214"/>
      <c r="Q93" s="214"/>
      <c r="R93" s="214"/>
      <c r="S93" s="214"/>
      <c r="T93" s="215"/>
      <c r="AT93" s="216" t="s">
        <v>179</v>
      </c>
      <c r="AU93" s="216" t="s">
        <v>86</v>
      </c>
      <c r="AV93" s="11" t="s">
        <v>86</v>
      </c>
      <c r="AW93" s="11" t="s">
        <v>41</v>
      </c>
      <c r="AX93" s="11" t="s">
        <v>77</v>
      </c>
      <c r="AY93" s="216" t="s">
        <v>168</v>
      </c>
    </row>
    <row r="94" spans="2:51" s="12" customFormat="1" ht="13.5">
      <c r="B94" s="217"/>
      <c r="C94" s="218"/>
      <c r="D94" s="203" t="s">
        <v>179</v>
      </c>
      <c r="E94" s="219" t="s">
        <v>22</v>
      </c>
      <c r="F94" s="220" t="s">
        <v>1209</v>
      </c>
      <c r="G94" s="218"/>
      <c r="H94" s="219" t="s">
        <v>22</v>
      </c>
      <c r="I94" s="221"/>
      <c r="J94" s="218"/>
      <c r="K94" s="218"/>
      <c r="L94" s="222"/>
      <c r="M94" s="223"/>
      <c r="N94" s="224"/>
      <c r="O94" s="224"/>
      <c r="P94" s="224"/>
      <c r="Q94" s="224"/>
      <c r="R94" s="224"/>
      <c r="S94" s="224"/>
      <c r="T94" s="225"/>
      <c r="AT94" s="226" t="s">
        <v>179</v>
      </c>
      <c r="AU94" s="226" t="s">
        <v>86</v>
      </c>
      <c r="AV94" s="12" t="s">
        <v>24</v>
      </c>
      <c r="AW94" s="12" t="s">
        <v>41</v>
      </c>
      <c r="AX94" s="12" t="s">
        <v>77</v>
      </c>
      <c r="AY94" s="226" t="s">
        <v>168</v>
      </c>
    </row>
    <row r="95" spans="2:51" s="11" customFormat="1" ht="13.5">
      <c r="B95" s="206"/>
      <c r="C95" s="207"/>
      <c r="D95" s="203" t="s">
        <v>179</v>
      </c>
      <c r="E95" s="208" t="s">
        <v>22</v>
      </c>
      <c r="F95" s="209" t="s">
        <v>1210</v>
      </c>
      <c r="G95" s="207"/>
      <c r="H95" s="210">
        <v>14.56</v>
      </c>
      <c r="I95" s="211"/>
      <c r="J95" s="207"/>
      <c r="K95" s="207"/>
      <c r="L95" s="212"/>
      <c r="M95" s="213"/>
      <c r="N95" s="214"/>
      <c r="O95" s="214"/>
      <c r="P95" s="214"/>
      <c r="Q95" s="214"/>
      <c r="R95" s="214"/>
      <c r="S95" s="214"/>
      <c r="T95" s="215"/>
      <c r="AT95" s="216" t="s">
        <v>179</v>
      </c>
      <c r="AU95" s="216" t="s">
        <v>86</v>
      </c>
      <c r="AV95" s="11" t="s">
        <v>86</v>
      </c>
      <c r="AW95" s="11" t="s">
        <v>41</v>
      </c>
      <c r="AX95" s="11" t="s">
        <v>77</v>
      </c>
      <c r="AY95" s="216" t="s">
        <v>168</v>
      </c>
    </row>
    <row r="96" spans="2:51" s="12" customFormat="1" ht="13.5">
      <c r="B96" s="217"/>
      <c r="C96" s="218"/>
      <c r="D96" s="203" t="s">
        <v>179</v>
      </c>
      <c r="E96" s="219" t="s">
        <v>22</v>
      </c>
      <c r="F96" s="220" t="s">
        <v>999</v>
      </c>
      <c r="G96" s="218"/>
      <c r="H96" s="219" t="s">
        <v>22</v>
      </c>
      <c r="I96" s="221"/>
      <c r="J96" s="218"/>
      <c r="K96" s="218"/>
      <c r="L96" s="222"/>
      <c r="M96" s="223"/>
      <c r="N96" s="224"/>
      <c r="O96" s="224"/>
      <c r="P96" s="224"/>
      <c r="Q96" s="224"/>
      <c r="R96" s="224"/>
      <c r="S96" s="224"/>
      <c r="T96" s="225"/>
      <c r="AT96" s="226" t="s">
        <v>179</v>
      </c>
      <c r="AU96" s="226" t="s">
        <v>86</v>
      </c>
      <c r="AV96" s="12" t="s">
        <v>24</v>
      </c>
      <c r="AW96" s="12" t="s">
        <v>41</v>
      </c>
      <c r="AX96" s="12" t="s">
        <v>77</v>
      </c>
      <c r="AY96" s="226" t="s">
        <v>168</v>
      </c>
    </row>
    <row r="97" spans="2:51" s="11" customFormat="1" ht="13.5">
      <c r="B97" s="206"/>
      <c r="C97" s="207"/>
      <c r="D97" s="203" t="s">
        <v>179</v>
      </c>
      <c r="E97" s="208" t="s">
        <v>22</v>
      </c>
      <c r="F97" s="209" t="s">
        <v>1211</v>
      </c>
      <c r="G97" s="207"/>
      <c r="H97" s="210">
        <v>73.84</v>
      </c>
      <c r="I97" s="211"/>
      <c r="J97" s="207"/>
      <c r="K97" s="207"/>
      <c r="L97" s="212"/>
      <c r="M97" s="213"/>
      <c r="N97" s="214"/>
      <c r="O97" s="214"/>
      <c r="P97" s="214"/>
      <c r="Q97" s="214"/>
      <c r="R97" s="214"/>
      <c r="S97" s="214"/>
      <c r="T97" s="215"/>
      <c r="AT97" s="216" t="s">
        <v>179</v>
      </c>
      <c r="AU97" s="216" t="s">
        <v>86</v>
      </c>
      <c r="AV97" s="11" t="s">
        <v>86</v>
      </c>
      <c r="AW97" s="11" t="s">
        <v>41</v>
      </c>
      <c r="AX97" s="11" t="s">
        <v>77</v>
      </c>
      <c r="AY97" s="216" t="s">
        <v>168</v>
      </c>
    </row>
    <row r="98" spans="2:51" s="12" customFormat="1" ht="13.5">
      <c r="B98" s="217"/>
      <c r="C98" s="218"/>
      <c r="D98" s="203" t="s">
        <v>179</v>
      </c>
      <c r="E98" s="219" t="s">
        <v>22</v>
      </c>
      <c r="F98" s="220" t="s">
        <v>593</v>
      </c>
      <c r="G98" s="218"/>
      <c r="H98" s="219" t="s">
        <v>22</v>
      </c>
      <c r="I98" s="221"/>
      <c r="J98" s="218"/>
      <c r="K98" s="218"/>
      <c r="L98" s="222"/>
      <c r="M98" s="223"/>
      <c r="N98" s="224"/>
      <c r="O98" s="224"/>
      <c r="P98" s="224"/>
      <c r="Q98" s="224"/>
      <c r="R98" s="224"/>
      <c r="S98" s="224"/>
      <c r="T98" s="225"/>
      <c r="AT98" s="226" t="s">
        <v>179</v>
      </c>
      <c r="AU98" s="226" t="s">
        <v>86</v>
      </c>
      <c r="AV98" s="12" t="s">
        <v>24</v>
      </c>
      <c r="AW98" s="12" t="s">
        <v>41</v>
      </c>
      <c r="AX98" s="12" t="s">
        <v>77</v>
      </c>
      <c r="AY98" s="226" t="s">
        <v>168</v>
      </c>
    </row>
    <row r="99" spans="2:51" s="13" customFormat="1" ht="13.5">
      <c r="B99" s="227"/>
      <c r="C99" s="228"/>
      <c r="D99" s="203" t="s">
        <v>179</v>
      </c>
      <c r="E99" s="229" t="s">
        <v>22</v>
      </c>
      <c r="F99" s="230" t="s">
        <v>182</v>
      </c>
      <c r="G99" s="228"/>
      <c r="H99" s="231">
        <v>192.724</v>
      </c>
      <c r="I99" s="232"/>
      <c r="J99" s="228"/>
      <c r="K99" s="228"/>
      <c r="L99" s="233"/>
      <c r="M99" s="234"/>
      <c r="N99" s="235"/>
      <c r="O99" s="235"/>
      <c r="P99" s="235"/>
      <c r="Q99" s="235"/>
      <c r="R99" s="235"/>
      <c r="S99" s="235"/>
      <c r="T99" s="236"/>
      <c r="AT99" s="237" t="s">
        <v>179</v>
      </c>
      <c r="AU99" s="237" t="s">
        <v>86</v>
      </c>
      <c r="AV99" s="13" t="s">
        <v>175</v>
      </c>
      <c r="AW99" s="13" t="s">
        <v>41</v>
      </c>
      <c r="AX99" s="13" t="s">
        <v>24</v>
      </c>
      <c r="AY99" s="237" t="s">
        <v>168</v>
      </c>
    </row>
    <row r="100" spans="2:65" s="1" customFormat="1" ht="25.5" customHeight="1">
      <c r="B100" s="40"/>
      <c r="C100" s="191" t="s">
        <v>187</v>
      </c>
      <c r="D100" s="191" t="s">
        <v>170</v>
      </c>
      <c r="E100" s="192" t="s">
        <v>210</v>
      </c>
      <c r="F100" s="193" t="s">
        <v>211</v>
      </c>
      <c r="G100" s="194" t="s">
        <v>198</v>
      </c>
      <c r="H100" s="195">
        <v>96.362</v>
      </c>
      <c r="I100" s="196"/>
      <c r="J100" s="197">
        <f>ROUND(I100*H100,2)</f>
        <v>0</v>
      </c>
      <c r="K100" s="193" t="s">
        <v>174</v>
      </c>
      <c r="L100" s="60"/>
      <c r="M100" s="198" t="s">
        <v>22</v>
      </c>
      <c r="N100" s="199" t="s">
        <v>48</v>
      </c>
      <c r="O100" s="41"/>
      <c r="P100" s="200">
        <f>O100*H100</f>
        <v>0</v>
      </c>
      <c r="Q100" s="200">
        <v>0</v>
      </c>
      <c r="R100" s="200">
        <f>Q100*H100</f>
        <v>0</v>
      </c>
      <c r="S100" s="200">
        <v>0</v>
      </c>
      <c r="T100" s="201">
        <f>S100*H100</f>
        <v>0</v>
      </c>
      <c r="AR100" s="23" t="s">
        <v>175</v>
      </c>
      <c r="AT100" s="23" t="s">
        <v>170</v>
      </c>
      <c r="AU100" s="23" t="s">
        <v>86</v>
      </c>
      <c r="AY100" s="23" t="s">
        <v>168</v>
      </c>
      <c r="BE100" s="202">
        <f>IF(N100="základní",J100,0)</f>
        <v>0</v>
      </c>
      <c r="BF100" s="202">
        <f>IF(N100="snížená",J100,0)</f>
        <v>0</v>
      </c>
      <c r="BG100" s="202">
        <f>IF(N100="zákl. přenesená",J100,0)</f>
        <v>0</v>
      </c>
      <c r="BH100" s="202">
        <f>IF(N100="sníž. přenesená",J100,0)</f>
        <v>0</v>
      </c>
      <c r="BI100" s="202">
        <f>IF(N100="nulová",J100,0)</f>
        <v>0</v>
      </c>
      <c r="BJ100" s="23" t="s">
        <v>24</v>
      </c>
      <c r="BK100" s="202">
        <f>ROUND(I100*H100,2)</f>
        <v>0</v>
      </c>
      <c r="BL100" s="23" t="s">
        <v>175</v>
      </c>
      <c r="BM100" s="23" t="s">
        <v>1212</v>
      </c>
    </row>
    <row r="101" spans="2:51" s="11" customFormat="1" ht="13.5">
      <c r="B101" s="206"/>
      <c r="C101" s="207"/>
      <c r="D101" s="203" t="s">
        <v>179</v>
      </c>
      <c r="E101" s="208" t="s">
        <v>22</v>
      </c>
      <c r="F101" s="209" t="s">
        <v>1213</v>
      </c>
      <c r="G101" s="207"/>
      <c r="H101" s="210">
        <v>96.362</v>
      </c>
      <c r="I101" s="211"/>
      <c r="J101" s="207"/>
      <c r="K101" s="207"/>
      <c r="L101" s="212"/>
      <c r="M101" s="213"/>
      <c r="N101" s="214"/>
      <c r="O101" s="214"/>
      <c r="P101" s="214"/>
      <c r="Q101" s="214"/>
      <c r="R101" s="214"/>
      <c r="S101" s="214"/>
      <c r="T101" s="215"/>
      <c r="AT101" s="216" t="s">
        <v>179</v>
      </c>
      <c r="AU101" s="216" t="s">
        <v>86</v>
      </c>
      <c r="AV101" s="11" t="s">
        <v>86</v>
      </c>
      <c r="AW101" s="11" t="s">
        <v>41</v>
      </c>
      <c r="AX101" s="11" t="s">
        <v>77</v>
      </c>
      <c r="AY101" s="216" t="s">
        <v>168</v>
      </c>
    </row>
    <row r="102" spans="2:51" s="13" customFormat="1" ht="13.5">
      <c r="B102" s="227"/>
      <c r="C102" s="228"/>
      <c r="D102" s="203" t="s">
        <v>179</v>
      </c>
      <c r="E102" s="229" t="s">
        <v>22</v>
      </c>
      <c r="F102" s="230" t="s">
        <v>182</v>
      </c>
      <c r="G102" s="228"/>
      <c r="H102" s="231">
        <v>96.362</v>
      </c>
      <c r="I102" s="232"/>
      <c r="J102" s="228"/>
      <c r="K102" s="228"/>
      <c r="L102" s="233"/>
      <c r="M102" s="234"/>
      <c r="N102" s="235"/>
      <c r="O102" s="235"/>
      <c r="P102" s="235"/>
      <c r="Q102" s="235"/>
      <c r="R102" s="235"/>
      <c r="S102" s="235"/>
      <c r="T102" s="236"/>
      <c r="AT102" s="237" t="s">
        <v>179</v>
      </c>
      <c r="AU102" s="237" t="s">
        <v>86</v>
      </c>
      <c r="AV102" s="13" t="s">
        <v>175</v>
      </c>
      <c r="AW102" s="13" t="s">
        <v>41</v>
      </c>
      <c r="AX102" s="13" t="s">
        <v>24</v>
      </c>
      <c r="AY102" s="237" t="s">
        <v>168</v>
      </c>
    </row>
    <row r="103" spans="2:65" s="1" customFormat="1" ht="16.5" customHeight="1">
      <c r="B103" s="40"/>
      <c r="C103" s="191" t="s">
        <v>175</v>
      </c>
      <c r="D103" s="191" t="s">
        <v>170</v>
      </c>
      <c r="E103" s="192" t="s">
        <v>255</v>
      </c>
      <c r="F103" s="193" t="s">
        <v>256</v>
      </c>
      <c r="G103" s="194" t="s">
        <v>198</v>
      </c>
      <c r="H103" s="195">
        <v>192.724</v>
      </c>
      <c r="I103" s="196"/>
      <c r="J103" s="197">
        <f>ROUND(I103*H103,2)</f>
        <v>0</v>
      </c>
      <c r="K103" s="193" t="s">
        <v>174</v>
      </c>
      <c r="L103" s="60"/>
      <c r="M103" s="198" t="s">
        <v>22</v>
      </c>
      <c r="N103" s="199" t="s">
        <v>48</v>
      </c>
      <c r="O103" s="41"/>
      <c r="P103" s="200">
        <f>O103*H103</f>
        <v>0</v>
      </c>
      <c r="Q103" s="200">
        <v>0</v>
      </c>
      <c r="R103" s="200">
        <f>Q103*H103</f>
        <v>0</v>
      </c>
      <c r="S103" s="200">
        <v>0</v>
      </c>
      <c r="T103" s="201">
        <f>S103*H103</f>
        <v>0</v>
      </c>
      <c r="AR103" s="23" t="s">
        <v>175</v>
      </c>
      <c r="AT103" s="23" t="s">
        <v>170</v>
      </c>
      <c r="AU103" s="23" t="s">
        <v>86</v>
      </c>
      <c r="AY103" s="23" t="s">
        <v>168</v>
      </c>
      <c r="BE103" s="202">
        <f>IF(N103="základní",J103,0)</f>
        <v>0</v>
      </c>
      <c r="BF103" s="202">
        <f>IF(N103="snížená",J103,0)</f>
        <v>0</v>
      </c>
      <c r="BG103" s="202">
        <f>IF(N103="zákl. přenesená",J103,0)</f>
        <v>0</v>
      </c>
      <c r="BH103" s="202">
        <f>IF(N103="sníž. přenesená",J103,0)</f>
        <v>0</v>
      </c>
      <c r="BI103" s="202">
        <f>IF(N103="nulová",J103,0)</f>
        <v>0</v>
      </c>
      <c r="BJ103" s="23" t="s">
        <v>24</v>
      </c>
      <c r="BK103" s="202">
        <f>ROUND(I103*H103,2)</f>
        <v>0</v>
      </c>
      <c r="BL103" s="23" t="s">
        <v>175</v>
      </c>
      <c r="BM103" s="23" t="s">
        <v>1214</v>
      </c>
    </row>
    <row r="104" spans="2:51" s="11" customFormat="1" ht="13.5">
      <c r="B104" s="206"/>
      <c r="C104" s="207"/>
      <c r="D104" s="203" t="s">
        <v>179</v>
      </c>
      <c r="E104" s="208" t="s">
        <v>22</v>
      </c>
      <c r="F104" s="209" t="s">
        <v>1215</v>
      </c>
      <c r="G104" s="207"/>
      <c r="H104" s="210">
        <v>192.724</v>
      </c>
      <c r="I104" s="211"/>
      <c r="J104" s="207"/>
      <c r="K104" s="207"/>
      <c r="L104" s="212"/>
      <c r="M104" s="213"/>
      <c r="N104" s="214"/>
      <c r="O104" s="214"/>
      <c r="P104" s="214"/>
      <c r="Q104" s="214"/>
      <c r="R104" s="214"/>
      <c r="S104" s="214"/>
      <c r="T104" s="215"/>
      <c r="AT104" s="216" t="s">
        <v>179</v>
      </c>
      <c r="AU104" s="216" t="s">
        <v>86</v>
      </c>
      <c r="AV104" s="11" t="s">
        <v>86</v>
      </c>
      <c r="AW104" s="11" t="s">
        <v>41</v>
      </c>
      <c r="AX104" s="11" t="s">
        <v>77</v>
      </c>
      <c r="AY104" s="216" t="s">
        <v>168</v>
      </c>
    </row>
    <row r="105" spans="2:51" s="13" customFormat="1" ht="13.5">
      <c r="B105" s="227"/>
      <c r="C105" s="228"/>
      <c r="D105" s="203" t="s">
        <v>179</v>
      </c>
      <c r="E105" s="229" t="s">
        <v>22</v>
      </c>
      <c r="F105" s="230" t="s">
        <v>182</v>
      </c>
      <c r="G105" s="228"/>
      <c r="H105" s="231">
        <v>192.724</v>
      </c>
      <c r="I105" s="232"/>
      <c r="J105" s="228"/>
      <c r="K105" s="228"/>
      <c r="L105" s="233"/>
      <c r="M105" s="234"/>
      <c r="N105" s="235"/>
      <c r="O105" s="235"/>
      <c r="P105" s="235"/>
      <c r="Q105" s="235"/>
      <c r="R105" s="235"/>
      <c r="S105" s="235"/>
      <c r="T105" s="236"/>
      <c r="AT105" s="237" t="s">
        <v>179</v>
      </c>
      <c r="AU105" s="237" t="s">
        <v>86</v>
      </c>
      <c r="AV105" s="13" t="s">
        <v>175</v>
      </c>
      <c r="AW105" s="13" t="s">
        <v>41</v>
      </c>
      <c r="AX105" s="13" t="s">
        <v>24</v>
      </c>
      <c r="AY105" s="237" t="s">
        <v>168</v>
      </c>
    </row>
    <row r="106" spans="2:65" s="1" customFormat="1" ht="16.5" customHeight="1">
      <c r="B106" s="40"/>
      <c r="C106" s="191" t="s">
        <v>195</v>
      </c>
      <c r="D106" s="191" t="s">
        <v>170</v>
      </c>
      <c r="E106" s="192" t="s">
        <v>259</v>
      </c>
      <c r="F106" s="193" t="s">
        <v>260</v>
      </c>
      <c r="G106" s="194" t="s">
        <v>261</v>
      </c>
      <c r="H106" s="195">
        <v>327.631</v>
      </c>
      <c r="I106" s="196"/>
      <c r="J106" s="197">
        <f>ROUND(I106*H106,2)</f>
        <v>0</v>
      </c>
      <c r="K106" s="193" t="s">
        <v>174</v>
      </c>
      <c r="L106" s="60"/>
      <c r="M106" s="198" t="s">
        <v>22</v>
      </c>
      <c r="N106" s="199" t="s">
        <v>48</v>
      </c>
      <c r="O106" s="41"/>
      <c r="P106" s="200">
        <f>O106*H106</f>
        <v>0</v>
      </c>
      <c r="Q106" s="200">
        <v>0</v>
      </c>
      <c r="R106" s="200">
        <f>Q106*H106</f>
        <v>0</v>
      </c>
      <c r="S106" s="200">
        <v>0</v>
      </c>
      <c r="T106" s="201">
        <f>S106*H106</f>
        <v>0</v>
      </c>
      <c r="AR106" s="23" t="s">
        <v>175</v>
      </c>
      <c r="AT106" s="23" t="s">
        <v>170</v>
      </c>
      <c r="AU106" s="23" t="s">
        <v>86</v>
      </c>
      <c r="AY106" s="23" t="s">
        <v>168</v>
      </c>
      <c r="BE106" s="202">
        <f>IF(N106="základní",J106,0)</f>
        <v>0</v>
      </c>
      <c r="BF106" s="202">
        <f>IF(N106="snížená",J106,0)</f>
        <v>0</v>
      </c>
      <c r="BG106" s="202">
        <f>IF(N106="zákl. přenesená",J106,0)</f>
        <v>0</v>
      </c>
      <c r="BH106" s="202">
        <f>IF(N106="sníž. přenesená",J106,0)</f>
        <v>0</v>
      </c>
      <c r="BI106" s="202">
        <f>IF(N106="nulová",J106,0)</f>
        <v>0</v>
      </c>
      <c r="BJ106" s="23" t="s">
        <v>24</v>
      </c>
      <c r="BK106" s="202">
        <f>ROUND(I106*H106,2)</f>
        <v>0</v>
      </c>
      <c r="BL106" s="23" t="s">
        <v>175</v>
      </c>
      <c r="BM106" s="23" t="s">
        <v>1216</v>
      </c>
    </row>
    <row r="107" spans="2:51" s="11" customFormat="1" ht="13.5">
      <c r="B107" s="206"/>
      <c r="C107" s="207"/>
      <c r="D107" s="203" t="s">
        <v>179</v>
      </c>
      <c r="E107" s="208" t="s">
        <v>22</v>
      </c>
      <c r="F107" s="209" t="s">
        <v>1217</v>
      </c>
      <c r="G107" s="207"/>
      <c r="H107" s="210">
        <v>327.631</v>
      </c>
      <c r="I107" s="211"/>
      <c r="J107" s="207"/>
      <c r="K107" s="207"/>
      <c r="L107" s="212"/>
      <c r="M107" s="213"/>
      <c r="N107" s="214"/>
      <c r="O107" s="214"/>
      <c r="P107" s="214"/>
      <c r="Q107" s="214"/>
      <c r="R107" s="214"/>
      <c r="S107" s="214"/>
      <c r="T107" s="215"/>
      <c r="AT107" s="216" t="s">
        <v>179</v>
      </c>
      <c r="AU107" s="216" t="s">
        <v>86</v>
      </c>
      <c r="AV107" s="11" t="s">
        <v>86</v>
      </c>
      <c r="AW107" s="11" t="s">
        <v>41</v>
      </c>
      <c r="AX107" s="11" t="s">
        <v>77</v>
      </c>
      <c r="AY107" s="216" t="s">
        <v>168</v>
      </c>
    </row>
    <row r="108" spans="2:51" s="13" customFormat="1" ht="13.5">
      <c r="B108" s="227"/>
      <c r="C108" s="228"/>
      <c r="D108" s="203" t="s">
        <v>179</v>
      </c>
      <c r="E108" s="229" t="s">
        <v>22</v>
      </c>
      <c r="F108" s="230" t="s">
        <v>182</v>
      </c>
      <c r="G108" s="228"/>
      <c r="H108" s="231">
        <v>327.631</v>
      </c>
      <c r="I108" s="232"/>
      <c r="J108" s="228"/>
      <c r="K108" s="228"/>
      <c r="L108" s="233"/>
      <c r="M108" s="234"/>
      <c r="N108" s="235"/>
      <c r="O108" s="235"/>
      <c r="P108" s="235"/>
      <c r="Q108" s="235"/>
      <c r="R108" s="235"/>
      <c r="S108" s="235"/>
      <c r="T108" s="236"/>
      <c r="AT108" s="237" t="s">
        <v>179</v>
      </c>
      <c r="AU108" s="237" t="s">
        <v>86</v>
      </c>
      <c r="AV108" s="13" t="s">
        <v>175</v>
      </c>
      <c r="AW108" s="13" t="s">
        <v>41</v>
      </c>
      <c r="AX108" s="13" t="s">
        <v>24</v>
      </c>
      <c r="AY108" s="237" t="s">
        <v>168</v>
      </c>
    </row>
    <row r="109" spans="2:65" s="1" customFormat="1" ht="25.5" customHeight="1">
      <c r="B109" s="40"/>
      <c r="C109" s="191" t="s">
        <v>201</v>
      </c>
      <c r="D109" s="191" t="s">
        <v>170</v>
      </c>
      <c r="E109" s="192" t="s">
        <v>917</v>
      </c>
      <c r="F109" s="193" t="s">
        <v>918</v>
      </c>
      <c r="G109" s="194" t="s">
        <v>173</v>
      </c>
      <c r="H109" s="195">
        <v>260</v>
      </c>
      <c r="I109" s="196"/>
      <c r="J109" s="197">
        <f>ROUND(I109*H109,2)</f>
        <v>0</v>
      </c>
      <c r="K109" s="193" t="s">
        <v>174</v>
      </c>
      <c r="L109" s="60"/>
      <c r="M109" s="198" t="s">
        <v>22</v>
      </c>
      <c r="N109" s="199" t="s">
        <v>48</v>
      </c>
      <c r="O109" s="41"/>
      <c r="P109" s="200">
        <f>O109*H109</f>
        <v>0</v>
      </c>
      <c r="Q109" s="200">
        <v>0</v>
      </c>
      <c r="R109" s="200">
        <f>Q109*H109</f>
        <v>0</v>
      </c>
      <c r="S109" s="200">
        <v>0</v>
      </c>
      <c r="T109" s="201">
        <f>S109*H109</f>
        <v>0</v>
      </c>
      <c r="AR109" s="23" t="s">
        <v>175</v>
      </c>
      <c r="AT109" s="23" t="s">
        <v>170</v>
      </c>
      <c r="AU109" s="23" t="s">
        <v>86</v>
      </c>
      <c r="AY109" s="23" t="s">
        <v>168</v>
      </c>
      <c r="BE109" s="202">
        <f>IF(N109="základní",J109,0)</f>
        <v>0</v>
      </c>
      <c r="BF109" s="202">
        <f>IF(N109="snížená",J109,0)</f>
        <v>0</v>
      </c>
      <c r="BG109" s="202">
        <f>IF(N109="zákl. přenesená",J109,0)</f>
        <v>0</v>
      </c>
      <c r="BH109" s="202">
        <f>IF(N109="sníž. přenesená",J109,0)</f>
        <v>0</v>
      </c>
      <c r="BI109" s="202">
        <f>IF(N109="nulová",J109,0)</f>
        <v>0</v>
      </c>
      <c r="BJ109" s="23" t="s">
        <v>24</v>
      </c>
      <c r="BK109" s="202">
        <f>ROUND(I109*H109,2)</f>
        <v>0</v>
      </c>
      <c r="BL109" s="23" t="s">
        <v>175</v>
      </c>
      <c r="BM109" s="23" t="s">
        <v>1218</v>
      </c>
    </row>
    <row r="110" spans="2:51" s="11" customFormat="1" ht="13.5">
      <c r="B110" s="206"/>
      <c r="C110" s="207"/>
      <c r="D110" s="203" t="s">
        <v>179</v>
      </c>
      <c r="E110" s="208" t="s">
        <v>22</v>
      </c>
      <c r="F110" s="209" t="s">
        <v>1219</v>
      </c>
      <c r="G110" s="207"/>
      <c r="H110" s="210">
        <v>260</v>
      </c>
      <c r="I110" s="211"/>
      <c r="J110" s="207"/>
      <c r="K110" s="207"/>
      <c r="L110" s="212"/>
      <c r="M110" s="213"/>
      <c r="N110" s="214"/>
      <c r="O110" s="214"/>
      <c r="P110" s="214"/>
      <c r="Q110" s="214"/>
      <c r="R110" s="214"/>
      <c r="S110" s="214"/>
      <c r="T110" s="215"/>
      <c r="AT110" s="216" t="s">
        <v>179</v>
      </c>
      <c r="AU110" s="216" t="s">
        <v>86</v>
      </c>
      <c r="AV110" s="11" t="s">
        <v>86</v>
      </c>
      <c r="AW110" s="11" t="s">
        <v>41</v>
      </c>
      <c r="AX110" s="11" t="s">
        <v>77</v>
      </c>
      <c r="AY110" s="216" t="s">
        <v>168</v>
      </c>
    </row>
    <row r="111" spans="2:51" s="13" customFormat="1" ht="13.5">
      <c r="B111" s="227"/>
      <c r="C111" s="228"/>
      <c r="D111" s="203" t="s">
        <v>179</v>
      </c>
      <c r="E111" s="229" t="s">
        <v>22</v>
      </c>
      <c r="F111" s="230" t="s">
        <v>182</v>
      </c>
      <c r="G111" s="228"/>
      <c r="H111" s="231">
        <v>260</v>
      </c>
      <c r="I111" s="232"/>
      <c r="J111" s="228"/>
      <c r="K111" s="228"/>
      <c r="L111" s="233"/>
      <c r="M111" s="234"/>
      <c r="N111" s="235"/>
      <c r="O111" s="235"/>
      <c r="P111" s="235"/>
      <c r="Q111" s="235"/>
      <c r="R111" s="235"/>
      <c r="S111" s="235"/>
      <c r="T111" s="236"/>
      <c r="AT111" s="237" t="s">
        <v>179</v>
      </c>
      <c r="AU111" s="237" t="s">
        <v>86</v>
      </c>
      <c r="AV111" s="13" t="s">
        <v>175</v>
      </c>
      <c r="AW111" s="13" t="s">
        <v>41</v>
      </c>
      <c r="AX111" s="13" t="s">
        <v>24</v>
      </c>
      <c r="AY111" s="237" t="s">
        <v>168</v>
      </c>
    </row>
    <row r="112" spans="2:65" s="1" customFormat="1" ht="25.5" customHeight="1">
      <c r="B112" s="40"/>
      <c r="C112" s="191" t="s">
        <v>209</v>
      </c>
      <c r="D112" s="191" t="s">
        <v>170</v>
      </c>
      <c r="E112" s="192" t="s">
        <v>921</v>
      </c>
      <c r="F112" s="193" t="s">
        <v>922</v>
      </c>
      <c r="G112" s="194" t="s">
        <v>173</v>
      </c>
      <c r="H112" s="195">
        <v>260</v>
      </c>
      <c r="I112" s="196"/>
      <c r="J112" s="197">
        <f>ROUND(I112*H112,2)</f>
        <v>0</v>
      </c>
      <c r="K112" s="193" t="s">
        <v>174</v>
      </c>
      <c r="L112" s="60"/>
      <c r="M112" s="198" t="s">
        <v>22</v>
      </c>
      <c r="N112" s="199" t="s">
        <v>48</v>
      </c>
      <c r="O112" s="41"/>
      <c r="P112" s="200">
        <f>O112*H112</f>
        <v>0</v>
      </c>
      <c r="Q112" s="200">
        <v>0</v>
      </c>
      <c r="R112" s="200">
        <f>Q112*H112</f>
        <v>0</v>
      </c>
      <c r="S112" s="200">
        <v>0</v>
      </c>
      <c r="T112" s="201">
        <f>S112*H112</f>
        <v>0</v>
      </c>
      <c r="AR112" s="23" t="s">
        <v>175</v>
      </c>
      <c r="AT112" s="23" t="s">
        <v>170</v>
      </c>
      <c r="AU112" s="23" t="s">
        <v>86</v>
      </c>
      <c r="AY112" s="23" t="s">
        <v>168</v>
      </c>
      <c r="BE112" s="202">
        <f>IF(N112="základní",J112,0)</f>
        <v>0</v>
      </c>
      <c r="BF112" s="202">
        <f>IF(N112="snížená",J112,0)</f>
        <v>0</v>
      </c>
      <c r="BG112" s="202">
        <f>IF(N112="zákl. přenesená",J112,0)</f>
        <v>0</v>
      </c>
      <c r="BH112" s="202">
        <f>IF(N112="sníž. přenesená",J112,0)</f>
        <v>0</v>
      </c>
      <c r="BI112" s="202">
        <f>IF(N112="nulová",J112,0)</f>
        <v>0</v>
      </c>
      <c r="BJ112" s="23" t="s">
        <v>24</v>
      </c>
      <c r="BK112" s="202">
        <f>ROUND(I112*H112,2)</f>
        <v>0</v>
      </c>
      <c r="BL112" s="23" t="s">
        <v>175</v>
      </c>
      <c r="BM112" s="23" t="s">
        <v>1220</v>
      </c>
    </row>
    <row r="113" spans="2:51" s="11" customFormat="1" ht="13.5">
      <c r="B113" s="206"/>
      <c r="C113" s="207"/>
      <c r="D113" s="203" t="s">
        <v>179</v>
      </c>
      <c r="E113" s="208" t="s">
        <v>22</v>
      </c>
      <c r="F113" s="209" t="s">
        <v>1219</v>
      </c>
      <c r="G113" s="207"/>
      <c r="H113" s="210">
        <v>260</v>
      </c>
      <c r="I113" s="211"/>
      <c r="J113" s="207"/>
      <c r="K113" s="207"/>
      <c r="L113" s="212"/>
      <c r="M113" s="213"/>
      <c r="N113" s="214"/>
      <c r="O113" s="214"/>
      <c r="P113" s="214"/>
      <c r="Q113" s="214"/>
      <c r="R113" s="214"/>
      <c r="S113" s="214"/>
      <c r="T113" s="215"/>
      <c r="AT113" s="216" t="s">
        <v>179</v>
      </c>
      <c r="AU113" s="216" t="s">
        <v>86</v>
      </c>
      <c r="AV113" s="11" t="s">
        <v>86</v>
      </c>
      <c r="AW113" s="11" t="s">
        <v>41</v>
      </c>
      <c r="AX113" s="11" t="s">
        <v>77</v>
      </c>
      <c r="AY113" s="216" t="s">
        <v>168</v>
      </c>
    </row>
    <row r="114" spans="2:51" s="13" customFormat="1" ht="13.5">
      <c r="B114" s="227"/>
      <c r="C114" s="228"/>
      <c r="D114" s="203" t="s">
        <v>179</v>
      </c>
      <c r="E114" s="229" t="s">
        <v>22</v>
      </c>
      <c r="F114" s="230" t="s">
        <v>182</v>
      </c>
      <c r="G114" s="228"/>
      <c r="H114" s="231">
        <v>260</v>
      </c>
      <c r="I114" s="232"/>
      <c r="J114" s="228"/>
      <c r="K114" s="228"/>
      <c r="L114" s="233"/>
      <c r="M114" s="234"/>
      <c r="N114" s="235"/>
      <c r="O114" s="235"/>
      <c r="P114" s="235"/>
      <c r="Q114" s="235"/>
      <c r="R114" s="235"/>
      <c r="S114" s="235"/>
      <c r="T114" s="236"/>
      <c r="AT114" s="237" t="s">
        <v>179</v>
      </c>
      <c r="AU114" s="237" t="s">
        <v>86</v>
      </c>
      <c r="AV114" s="13" t="s">
        <v>175</v>
      </c>
      <c r="AW114" s="13" t="s">
        <v>41</v>
      </c>
      <c r="AX114" s="13" t="s">
        <v>24</v>
      </c>
      <c r="AY114" s="237" t="s">
        <v>168</v>
      </c>
    </row>
    <row r="115" spans="2:65" s="1" customFormat="1" ht="16.5" customHeight="1">
      <c r="B115" s="40"/>
      <c r="C115" s="238" t="s">
        <v>214</v>
      </c>
      <c r="D115" s="238" t="s">
        <v>270</v>
      </c>
      <c r="E115" s="239" t="s">
        <v>924</v>
      </c>
      <c r="F115" s="240" t="s">
        <v>925</v>
      </c>
      <c r="G115" s="241" t="s">
        <v>926</v>
      </c>
      <c r="H115" s="242">
        <v>3.9</v>
      </c>
      <c r="I115" s="243"/>
      <c r="J115" s="244">
        <f>ROUND(I115*H115,2)</f>
        <v>0</v>
      </c>
      <c r="K115" s="240" t="s">
        <v>174</v>
      </c>
      <c r="L115" s="245"/>
      <c r="M115" s="246" t="s">
        <v>22</v>
      </c>
      <c r="N115" s="247" t="s">
        <v>48</v>
      </c>
      <c r="O115" s="41"/>
      <c r="P115" s="200">
        <f>O115*H115</f>
        <v>0</v>
      </c>
      <c r="Q115" s="200">
        <v>0.001</v>
      </c>
      <c r="R115" s="200">
        <f>Q115*H115</f>
        <v>0.0039</v>
      </c>
      <c r="S115" s="200">
        <v>0</v>
      </c>
      <c r="T115" s="201">
        <f>S115*H115</f>
        <v>0</v>
      </c>
      <c r="AR115" s="23" t="s">
        <v>214</v>
      </c>
      <c r="AT115" s="23" t="s">
        <v>270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175</v>
      </c>
      <c r="BM115" s="23" t="s">
        <v>1221</v>
      </c>
    </row>
    <row r="116" spans="2:51" s="11" customFormat="1" ht="13.5">
      <c r="B116" s="206"/>
      <c r="C116" s="207"/>
      <c r="D116" s="203" t="s">
        <v>179</v>
      </c>
      <c r="E116" s="207"/>
      <c r="F116" s="209" t="s">
        <v>1222</v>
      </c>
      <c r="G116" s="207"/>
      <c r="H116" s="210">
        <v>3.9</v>
      </c>
      <c r="I116" s="211"/>
      <c r="J116" s="207"/>
      <c r="K116" s="207"/>
      <c r="L116" s="212"/>
      <c r="M116" s="213"/>
      <c r="N116" s="214"/>
      <c r="O116" s="214"/>
      <c r="P116" s="214"/>
      <c r="Q116" s="214"/>
      <c r="R116" s="214"/>
      <c r="S116" s="214"/>
      <c r="T116" s="215"/>
      <c r="AT116" s="216" t="s">
        <v>179</v>
      </c>
      <c r="AU116" s="216" t="s">
        <v>86</v>
      </c>
      <c r="AV116" s="11" t="s">
        <v>86</v>
      </c>
      <c r="AW116" s="11" t="s">
        <v>6</v>
      </c>
      <c r="AX116" s="11" t="s">
        <v>24</v>
      </c>
      <c r="AY116" s="216" t="s">
        <v>168</v>
      </c>
    </row>
    <row r="117" spans="2:65" s="1" customFormat="1" ht="16.5" customHeight="1">
      <c r="B117" s="40"/>
      <c r="C117" s="191" t="s">
        <v>220</v>
      </c>
      <c r="D117" s="191" t="s">
        <v>170</v>
      </c>
      <c r="E117" s="192" t="s">
        <v>929</v>
      </c>
      <c r="F117" s="193" t="s">
        <v>930</v>
      </c>
      <c r="G117" s="194" t="s">
        <v>173</v>
      </c>
      <c r="H117" s="195">
        <v>260</v>
      </c>
      <c r="I117" s="196"/>
      <c r="J117" s="197">
        <f>ROUND(I117*H117,2)</f>
        <v>0</v>
      </c>
      <c r="K117" s="193" t="s">
        <v>174</v>
      </c>
      <c r="L117" s="60"/>
      <c r="M117" s="198" t="s">
        <v>22</v>
      </c>
      <c r="N117" s="199" t="s">
        <v>48</v>
      </c>
      <c r="O117" s="41"/>
      <c r="P117" s="200">
        <f>O117*H117</f>
        <v>0</v>
      </c>
      <c r="Q117" s="200">
        <v>0</v>
      </c>
      <c r="R117" s="200">
        <f>Q117*H117</f>
        <v>0</v>
      </c>
      <c r="S117" s="200">
        <v>0</v>
      </c>
      <c r="T117" s="201">
        <f>S117*H117</f>
        <v>0</v>
      </c>
      <c r="AR117" s="23" t="s">
        <v>175</v>
      </c>
      <c r="AT117" s="23" t="s">
        <v>170</v>
      </c>
      <c r="AU117" s="23" t="s">
        <v>86</v>
      </c>
      <c r="AY117" s="23" t="s">
        <v>168</v>
      </c>
      <c r="BE117" s="202">
        <f>IF(N117="základní",J117,0)</f>
        <v>0</v>
      </c>
      <c r="BF117" s="202">
        <f>IF(N117="snížená",J117,0)</f>
        <v>0</v>
      </c>
      <c r="BG117" s="202">
        <f>IF(N117="zákl. přenesená",J117,0)</f>
        <v>0</v>
      </c>
      <c r="BH117" s="202">
        <f>IF(N117="sníž. přenesená",J117,0)</f>
        <v>0</v>
      </c>
      <c r="BI117" s="202">
        <f>IF(N117="nulová",J117,0)</f>
        <v>0</v>
      </c>
      <c r="BJ117" s="23" t="s">
        <v>24</v>
      </c>
      <c r="BK117" s="202">
        <f>ROUND(I117*H117,2)</f>
        <v>0</v>
      </c>
      <c r="BL117" s="23" t="s">
        <v>175</v>
      </c>
      <c r="BM117" s="23" t="s">
        <v>1223</v>
      </c>
    </row>
    <row r="118" spans="2:65" s="1" customFormat="1" ht="16.5" customHeight="1">
      <c r="B118" s="40"/>
      <c r="C118" s="191" t="s">
        <v>29</v>
      </c>
      <c r="D118" s="191" t="s">
        <v>170</v>
      </c>
      <c r="E118" s="192" t="s">
        <v>286</v>
      </c>
      <c r="F118" s="193" t="s">
        <v>287</v>
      </c>
      <c r="G118" s="194" t="s">
        <v>173</v>
      </c>
      <c r="H118" s="195">
        <v>725.6</v>
      </c>
      <c r="I118" s="196"/>
      <c r="J118" s="197">
        <f>ROUND(I118*H118,2)</f>
        <v>0</v>
      </c>
      <c r="K118" s="193" t="s">
        <v>174</v>
      </c>
      <c r="L118" s="60"/>
      <c r="M118" s="198" t="s">
        <v>22</v>
      </c>
      <c r="N118" s="199" t="s">
        <v>48</v>
      </c>
      <c r="O118" s="41"/>
      <c r="P118" s="200">
        <f>O118*H118</f>
        <v>0</v>
      </c>
      <c r="Q118" s="200">
        <v>0</v>
      </c>
      <c r="R118" s="200">
        <f>Q118*H118</f>
        <v>0</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1224</v>
      </c>
    </row>
    <row r="119" spans="2:51" s="11" customFormat="1" ht="13.5">
      <c r="B119" s="206"/>
      <c r="C119" s="207"/>
      <c r="D119" s="203" t="s">
        <v>179</v>
      </c>
      <c r="E119" s="208" t="s">
        <v>22</v>
      </c>
      <c r="F119" s="209" t="s">
        <v>1225</v>
      </c>
      <c r="G119" s="207"/>
      <c r="H119" s="210">
        <v>725.6</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51" s="13" customFormat="1" ht="13.5">
      <c r="B120" s="227"/>
      <c r="C120" s="228"/>
      <c r="D120" s="203" t="s">
        <v>179</v>
      </c>
      <c r="E120" s="229" t="s">
        <v>22</v>
      </c>
      <c r="F120" s="230" t="s">
        <v>182</v>
      </c>
      <c r="G120" s="228"/>
      <c r="H120" s="231">
        <v>725.6</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25.5" customHeight="1">
      <c r="B121" s="40"/>
      <c r="C121" s="191" t="s">
        <v>232</v>
      </c>
      <c r="D121" s="191" t="s">
        <v>170</v>
      </c>
      <c r="E121" s="192" t="s">
        <v>855</v>
      </c>
      <c r="F121" s="193" t="s">
        <v>856</v>
      </c>
      <c r="G121" s="194" t="s">
        <v>173</v>
      </c>
      <c r="H121" s="195">
        <v>51.8</v>
      </c>
      <c r="I121" s="196"/>
      <c r="J121" s="197">
        <f>ROUND(I121*H121,2)</f>
        <v>0</v>
      </c>
      <c r="K121" s="193" t="s">
        <v>174</v>
      </c>
      <c r="L121" s="60"/>
      <c r="M121" s="198" t="s">
        <v>22</v>
      </c>
      <c r="N121" s="199" t="s">
        <v>48</v>
      </c>
      <c r="O121" s="41"/>
      <c r="P121" s="200">
        <f>O121*H121</f>
        <v>0</v>
      </c>
      <c r="Q121" s="200">
        <v>0</v>
      </c>
      <c r="R121" s="200">
        <f>Q121*H121</f>
        <v>0</v>
      </c>
      <c r="S121" s="200">
        <v>0.32</v>
      </c>
      <c r="T121" s="201">
        <f>S121*H121</f>
        <v>16.576</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1226</v>
      </c>
    </row>
    <row r="122" spans="2:51" s="11" customFormat="1" ht="13.5">
      <c r="B122" s="206"/>
      <c r="C122" s="207"/>
      <c r="D122" s="203" t="s">
        <v>179</v>
      </c>
      <c r="E122" s="208" t="s">
        <v>22</v>
      </c>
      <c r="F122" s="209" t="s">
        <v>1227</v>
      </c>
      <c r="G122" s="207"/>
      <c r="H122" s="210">
        <v>51.8</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51" s="12" customFormat="1" ht="13.5">
      <c r="B123" s="217"/>
      <c r="C123" s="218"/>
      <c r="D123" s="203" t="s">
        <v>179</v>
      </c>
      <c r="E123" s="219" t="s">
        <v>22</v>
      </c>
      <c r="F123" s="220" t="s">
        <v>181</v>
      </c>
      <c r="G123" s="218"/>
      <c r="H123" s="219" t="s">
        <v>22</v>
      </c>
      <c r="I123" s="221"/>
      <c r="J123" s="218"/>
      <c r="K123" s="218"/>
      <c r="L123" s="222"/>
      <c r="M123" s="223"/>
      <c r="N123" s="224"/>
      <c r="O123" s="224"/>
      <c r="P123" s="224"/>
      <c r="Q123" s="224"/>
      <c r="R123" s="224"/>
      <c r="S123" s="224"/>
      <c r="T123" s="225"/>
      <c r="AT123" s="226" t="s">
        <v>179</v>
      </c>
      <c r="AU123" s="226" t="s">
        <v>86</v>
      </c>
      <c r="AV123" s="12" t="s">
        <v>24</v>
      </c>
      <c r="AW123" s="12" t="s">
        <v>41</v>
      </c>
      <c r="AX123" s="12" t="s">
        <v>77</v>
      </c>
      <c r="AY123" s="226" t="s">
        <v>168</v>
      </c>
    </row>
    <row r="124" spans="2:51" s="13" customFormat="1" ht="13.5">
      <c r="B124" s="227"/>
      <c r="C124" s="228"/>
      <c r="D124" s="203" t="s">
        <v>179</v>
      </c>
      <c r="E124" s="229" t="s">
        <v>22</v>
      </c>
      <c r="F124" s="230" t="s">
        <v>182</v>
      </c>
      <c r="G124" s="228"/>
      <c r="H124" s="231">
        <v>51.8</v>
      </c>
      <c r="I124" s="232"/>
      <c r="J124" s="228"/>
      <c r="K124" s="228"/>
      <c r="L124" s="233"/>
      <c r="M124" s="234"/>
      <c r="N124" s="235"/>
      <c r="O124" s="235"/>
      <c r="P124" s="235"/>
      <c r="Q124" s="235"/>
      <c r="R124" s="235"/>
      <c r="S124" s="235"/>
      <c r="T124" s="236"/>
      <c r="AT124" s="237" t="s">
        <v>179</v>
      </c>
      <c r="AU124" s="237" t="s">
        <v>86</v>
      </c>
      <c r="AV124" s="13" t="s">
        <v>175</v>
      </c>
      <c r="AW124" s="13" t="s">
        <v>41</v>
      </c>
      <c r="AX124" s="13" t="s">
        <v>24</v>
      </c>
      <c r="AY124" s="237" t="s">
        <v>168</v>
      </c>
    </row>
    <row r="125" spans="2:65" s="1" customFormat="1" ht="16.5" customHeight="1">
      <c r="B125" s="40"/>
      <c r="C125" s="191" t="s">
        <v>237</v>
      </c>
      <c r="D125" s="191" t="s">
        <v>170</v>
      </c>
      <c r="E125" s="192" t="s">
        <v>860</v>
      </c>
      <c r="F125" s="193" t="s">
        <v>861</v>
      </c>
      <c r="G125" s="194" t="s">
        <v>173</v>
      </c>
      <c r="H125" s="195">
        <v>9.9</v>
      </c>
      <c r="I125" s="196"/>
      <c r="J125" s="197">
        <f>ROUND(I125*H125,2)</f>
        <v>0</v>
      </c>
      <c r="K125" s="193" t="s">
        <v>174</v>
      </c>
      <c r="L125" s="60"/>
      <c r="M125" s="198" t="s">
        <v>22</v>
      </c>
      <c r="N125" s="199" t="s">
        <v>48</v>
      </c>
      <c r="O125" s="41"/>
      <c r="P125" s="200">
        <f>O125*H125</f>
        <v>0</v>
      </c>
      <c r="Q125" s="200">
        <v>0</v>
      </c>
      <c r="R125" s="200">
        <f>Q125*H125</f>
        <v>0</v>
      </c>
      <c r="S125" s="200">
        <v>0.13</v>
      </c>
      <c r="T125" s="201">
        <f>S125*H125</f>
        <v>1.2870000000000001</v>
      </c>
      <c r="AR125" s="23" t="s">
        <v>175</v>
      </c>
      <c r="AT125" s="23" t="s">
        <v>170</v>
      </c>
      <c r="AU125" s="23" t="s">
        <v>86</v>
      </c>
      <c r="AY125" s="23" t="s">
        <v>168</v>
      </c>
      <c r="BE125" s="202">
        <f>IF(N125="základní",J125,0)</f>
        <v>0</v>
      </c>
      <c r="BF125" s="202">
        <f>IF(N125="snížená",J125,0)</f>
        <v>0</v>
      </c>
      <c r="BG125" s="202">
        <f>IF(N125="zákl. přenesená",J125,0)</f>
        <v>0</v>
      </c>
      <c r="BH125" s="202">
        <f>IF(N125="sníž. přenesená",J125,0)</f>
        <v>0</v>
      </c>
      <c r="BI125" s="202">
        <f>IF(N125="nulová",J125,0)</f>
        <v>0</v>
      </c>
      <c r="BJ125" s="23" t="s">
        <v>24</v>
      </c>
      <c r="BK125" s="202">
        <f>ROUND(I125*H125,2)</f>
        <v>0</v>
      </c>
      <c r="BL125" s="23" t="s">
        <v>175</v>
      </c>
      <c r="BM125" s="23" t="s">
        <v>1228</v>
      </c>
    </row>
    <row r="126" spans="2:51" s="11" customFormat="1" ht="13.5">
      <c r="B126" s="206"/>
      <c r="C126" s="207"/>
      <c r="D126" s="203" t="s">
        <v>179</v>
      </c>
      <c r="E126" s="208" t="s">
        <v>22</v>
      </c>
      <c r="F126" s="209" t="s">
        <v>1205</v>
      </c>
      <c r="G126" s="207"/>
      <c r="H126" s="210">
        <v>9.9</v>
      </c>
      <c r="I126" s="211"/>
      <c r="J126" s="207"/>
      <c r="K126" s="207"/>
      <c r="L126" s="212"/>
      <c r="M126" s="213"/>
      <c r="N126" s="214"/>
      <c r="O126" s="214"/>
      <c r="P126" s="214"/>
      <c r="Q126" s="214"/>
      <c r="R126" s="214"/>
      <c r="S126" s="214"/>
      <c r="T126" s="215"/>
      <c r="AT126" s="216" t="s">
        <v>179</v>
      </c>
      <c r="AU126" s="216" t="s">
        <v>86</v>
      </c>
      <c r="AV126" s="11" t="s">
        <v>86</v>
      </c>
      <c r="AW126" s="11" t="s">
        <v>41</v>
      </c>
      <c r="AX126" s="11" t="s">
        <v>77</v>
      </c>
      <c r="AY126" s="216" t="s">
        <v>168</v>
      </c>
    </row>
    <row r="127" spans="2:51" s="12" customFormat="1" ht="13.5">
      <c r="B127" s="217"/>
      <c r="C127" s="218"/>
      <c r="D127" s="203" t="s">
        <v>179</v>
      </c>
      <c r="E127" s="219" t="s">
        <v>22</v>
      </c>
      <c r="F127" s="220" t="s">
        <v>1229</v>
      </c>
      <c r="G127" s="218"/>
      <c r="H127" s="219" t="s">
        <v>22</v>
      </c>
      <c r="I127" s="221"/>
      <c r="J127" s="218"/>
      <c r="K127" s="218"/>
      <c r="L127" s="222"/>
      <c r="M127" s="223"/>
      <c r="N127" s="224"/>
      <c r="O127" s="224"/>
      <c r="P127" s="224"/>
      <c r="Q127" s="224"/>
      <c r="R127" s="224"/>
      <c r="S127" s="224"/>
      <c r="T127" s="225"/>
      <c r="AT127" s="226" t="s">
        <v>179</v>
      </c>
      <c r="AU127" s="226" t="s">
        <v>86</v>
      </c>
      <c r="AV127" s="12" t="s">
        <v>24</v>
      </c>
      <c r="AW127" s="12" t="s">
        <v>41</v>
      </c>
      <c r="AX127" s="12" t="s">
        <v>77</v>
      </c>
      <c r="AY127" s="226" t="s">
        <v>168</v>
      </c>
    </row>
    <row r="128" spans="2:51" s="13" customFormat="1" ht="13.5">
      <c r="B128" s="227"/>
      <c r="C128" s="228"/>
      <c r="D128" s="203" t="s">
        <v>179</v>
      </c>
      <c r="E128" s="229" t="s">
        <v>22</v>
      </c>
      <c r="F128" s="230" t="s">
        <v>182</v>
      </c>
      <c r="G128" s="228"/>
      <c r="H128" s="231">
        <v>9.9</v>
      </c>
      <c r="I128" s="232"/>
      <c r="J128" s="228"/>
      <c r="K128" s="228"/>
      <c r="L128" s="233"/>
      <c r="M128" s="234"/>
      <c r="N128" s="235"/>
      <c r="O128" s="235"/>
      <c r="P128" s="235"/>
      <c r="Q128" s="235"/>
      <c r="R128" s="235"/>
      <c r="S128" s="235"/>
      <c r="T128" s="236"/>
      <c r="AT128" s="237" t="s">
        <v>179</v>
      </c>
      <c r="AU128" s="237" t="s">
        <v>86</v>
      </c>
      <c r="AV128" s="13" t="s">
        <v>175</v>
      </c>
      <c r="AW128" s="13" t="s">
        <v>41</v>
      </c>
      <c r="AX128" s="13" t="s">
        <v>24</v>
      </c>
      <c r="AY128" s="237" t="s">
        <v>168</v>
      </c>
    </row>
    <row r="129" spans="2:65" s="1" customFormat="1" ht="16.5" customHeight="1">
      <c r="B129" s="40"/>
      <c r="C129" s="191" t="s">
        <v>241</v>
      </c>
      <c r="D129" s="191" t="s">
        <v>170</v>
      </c>
      <c r="E129" s="192" t="s">
        <v>860</v>
      </c>
      <c r="F129" s="193" t="s">
        <v>861</v>
      </c>
      <c r="G129" s="194" t="s">
        <v>173</v>
      </c>
      <c r="H129" s="195">
        <v>13.9</v>
      </c>
      <c r="I129" s="196"/>
      <c r="J129" s="197">
        <f>ROUND(I129*H129,2)</f>
        <v>0</v>
      </c>
      <c r="K129" s="193" t="s">
        <v>174</v>
      </c>
      <c r="L129" s="60"/>
      <c r="M129" s="198" t="s">
        <v>22</v>
      </c>
      <c r="N129" s="199" t="s">
        <v>48</v>
      </c>
      <c r="O129" s="41"/>
      <c r="P129" s="200">
        <f>O129*H129</f>
        <v>0</v>
      </c>
      <c r="Q129" s="200">
        <v>0</v>
      </c>
      <c r="R129" s="200">
        <f>Q129*H129</f>
        <v>0</v>
      </c>
      <c r="S129" s="200">
        <v>0.13</v>
      </c>
      <c r="T129" s="201">
        <f>S129*H129</f>
        <v>1.8070000000000002</v>
      </c>
      <c r="AR129" s="23" t="s">
        <v>175</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175</v>
      </c>
      <c r="BM129" s="23" t="s">
        <v>1230</v>
      </c>
    </row>
    <row r="130" spans="2:51" s="11" customFormat="1" ht="13.5">
      <c r="B130" s="206"/>
      <c r="C130" s="207"/>
      <c r="D130" s="203" t="s">
        <v>179</v>
      </c>
      <c r="E130" s="208" t="s">
        <v>22</v>
      </c>
      <c r="F130" s="209" t="s">
        <v>1231</v>
      </c>
      <c r="G130" s="207"/>
      <c r="H130" s="210">
        <v>13.9</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51" s="12" customFormat="1" ht="13.5">
      <c r="B131" s="217"/>
      <c r="C131" s="218"/>
      <c r="D131" s="203" t="s">
        <v>179</v>
      </c>
      <c r="E131" s="219" t="s">
        <v>22</v>
      </c>
      <c r="F131" s="220" t="s">
        <v>867</v>
      </c>
      <c r="G131" s="218"/>
      <c r="H131" s="219" t="s">
        <v>22</v>
      </c>
      <c r="I131" s="221"/>
      <c r="J131" s="218"/>
      <c r="K131" s="218"/>
      <c r="L131" s="222"/>
      <c r="M131" s="223"/>
      <c r="N131" s="224"/>
      <c r="O131" s="224"/>
      <c r="P131" s="224"/>
      <c r="Q131" s="224"/>
      <c r="R131" s="224"/>
      <c r="S131" s="224"/>
      <c r="T131" s="225"/>
      <c r="AT131" s="226" t="s">
        <v>179</v>
      </c>
      <c r="AU131" s="226" t="s">
        <v>86</v>
      </c>
      <c r="AV131" s="12" t="s">
        <v>24</v>
      </c>
      <c r="AW131" s="12" t="s">
        <v>41</v>
      </c>
      <c r="AX131" s="12" t="s">
        <v>77</v>
      </c>
      <c r="AY131" s="226" t="s">
        <v>168</v>
      </c>
    </row>
    <row r="132" spans="2:51" s="13" customFormat="1" ht="13.5">
      <c r="B132" s="227"/>
      <c r="C132" s="228"/>
      <c r="D132" s="203" t="s">
        <v>179</v>
      </c>
      <c r="E132" s="229" t="s">
        <v>22</v>
      </c>
      <c r="F132" s="230" t="s">
        <v>182</v>
      </c>
      <c r="G132" s="228"/>
      <c r="H132" s="231">
        <v>13.9</v>
      </c>
      <c r="I132" s="232"/>
      <c r="J132" s="228"/>
      <c r="K132" s="228"/>
      <c r="L132" s="233"/>
      <c r="M132" s="234"/>
      <c r="N132" s="235"/>
      <c r="O132" s="235"/>
      <c r="P132" s="235"/>
      <c r="Q132" s="235"/>
      <c r="R132" s="235"/>
      <c r="S132" s="235"/>
      <c r="T132" s="236"/>
      <c r="AT132" s="237" t="s">
        <v>179</v>
      </c>
      <c r="AU132" s="237" t="s">
        <v>86</v>
      </c>
      <c r="AV132" s="13" t="s">
        <v>175</v>
      </c>
      <c r="AW132" s="13" t="s">
        <v>41</v>
      </c>
      <c r="AX132" s="13" t="s">
        <v>24</v>
      </c>
      <c r="AY132" s="237" t="s">
        <v>168</v>
      </c>
    </row>
    <row r="133" spans="2:65" s="1" customFormat="1" ht="16.5" customHeight="1">
      <c r="B133" s="40"/>
      <c r="C133" s="191" t="s">
        <v>246</v>
      </c>
      <c r="D133" s="191" t="s">
        <v>170</v>
      </c>
      <c r="E133" s="192" t="s">
        <v>872</v>
      </c>
      <c r="F133" s="193" t="s">
        <v>873</v>
      </c>
      <c r="G133" s="194" t="s">
        <v>173</v>
      </c>
      <c r="H133" s="195">
        <v>51.8</v>
      </c>
      <c r="I133" s="196"/>
      <c r="J133" s="197">
        <f>ROUND(I133*H133,2)</f>
        <v>0</v>
      </c>
      <c r="K133" s="193" t="s">
        <v>174</v>
      </c>
      <c r="L133" s="60"/>
      <c r="M133" s="198" t="s">
        <v>22</v>
      </c>
      <c r="N133" s="199" t="s">
        <v>48</v>
      </c>
      <c r="O133" s="41"/>
      <c r="P133" s="200">
        <f>O133*H133</f>
        <v>0</v>
      </c>
      <c r="Q133" s="200">
        <v>0</v>
      </c>
      <c r="R133" s="200">
        <f>Q133*H133</f>
        <v>0</v>
      </c>
      <c r="S133" s="200">
        <v>0.16</v>
      </c>
      <c r="T133" s="201">
        <f>S133*H133</f>
        <v>8.288</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1232</v>
      </c>
    </row>
    <row r="134" spans="2:51" s="11" customFormat="1" ht="13.5">
      <c r="B134" s="206"/>
      <c r="C134" s="207"/>
      <c r="D134" s="203" t="s">
        <v>179</v>
      </c>
      <c r="E134" s="208" t="s">
        <v>22</v>
      </c>
      <c r="F134" s="209" t="s">
        <v>1227</v>
      </c>
      <c r="G134" s="207"/>
      <c r="H134" s="210">
        <v>51.8</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51" s="12" customFormat="1" ht="13.5">
      <c r="B135" s="217"/>
      <c r="C135" s="218"/>
      <c r="D135" s="203" t="s">
        <v>179</v>
      </c>
      <c r="E135" s="219" t="s">
        <v>22</v>
      </c>
      <c r="F135" s="220" t="s">
        <v>1233</v>
      </c>
      <c r="G135" s="218"/>
      <c r="H135" s="219" t="s">
        <v>22</v>
      </c>
      <c r="I135" s="221"/>
      <c r="J135" s="218"/>
      <c r="K135" s="218"/>
      <c r="L135" s="222"/>
      <c r="M135" s="223"/>
      <c r="N135" s="224"/>
      <c r="O135" s="224"/>
      <c r="P135" s="224"/>
      <c r="Q135" s="224"/>
      <c r="R135" s="224"/>
      <c r="S135" s="224"/>
      <c r="T135" s="225"/>
      <c r="AT135" s="226" t="s">
        <v>179</v>
      </c>
      <c r="AU135" s="226" t="s">
        <v>86</v>
      </c>
      <c r="AV135" s="12" t="s">
        <v>24</v>
      </c>
      <c r="AW135" s="12" t="s">
        <v>41</v>
      </c>
      <c r="AX135" s="12" t="s">
        <v>77</v>
      </c>
      <c r="AY135" s="226" t="s">
        <v>168</v>
      </c>
    </row>
    <row r="136" spans="2:51" s="13" customFormat="1" ht="13.5">
      <c r="B136" s="227"/>
      <c r="C136" s="228"/>
      <c r="D136" s="203" t="s">
        <v>179</v>
      </c>
      <c r="E136" s="229" t="s">
        <v>22</v>
      </c>
      <c r="F136" s="230" t="s">
        <v>182</v>
      </c>
      <c r="G136" s="228"/>
      <c r="H136" s="231">
        <v>51.8</v>
      </c>
      <c r="I136" s="232"/>
      <c r="J136" s="228"/>
      <c r="K136" s="228"/>
      <c r="L136" s="233"/>
      <c r="M136" s="234"/>
      <c r="N136" s="235"/>
      <c r="O136" s="235"/>
      <c r="P136" s="235"/>
      <c r="Q136" s="235"/>
      <c r="R136" s="235"/>
      <c r="S136" s="235"/>
      <c r="T136" s="236"/>
      <c r="AT136" s="237" t="s">
        <v>179</v>
      </c>
      <c r="AU136" s="237" t="s">
        <v>86</v>
      </c>
      <c r="AV136" s="13" t="s">
        <v>175</v>
      </c>
      <c r="AW136" s="13" t="s">
        <v>41</v>
      </c>
      <c r="AX136" s="13" t="s">
        <v>24</v>
      </c>
      <c r="AY136" s="237" t="s">
        <v>168</v>
      </c>
    </row>
    <row r="137" spans="2:65" s="1" customFormat="1" ht="16.5" customHeight="1">
      <c r="B137" s="40"/>
      <c r="C137" s="191" t="s">
        <v>10</v>
      </c>
      <c r="D137" s="191" t="s">
        <v>170</v>
      </c>
      <c r="E137" s="192" t="s">
        <v>876</v>
      </c>
      <c r="F137" s="193" t="s">
        <v>877</v>
      </c>
      <c r="G137" s="194" t="s">
        <v>173</v>
      </c>
      <c r="H137" s="195">
        <v>66.9</v>
      </c>
      <c r="I137" s="196"/>
      <c r="J137" s="197">
        <f>ROUND(I137*H137,2)</f>
        <v>0</v>
      </c>
      <c r="K137" s="193" t="s">
        <v>174</v>
      </c>
      <c r="L137" s="60"/>
      <c r="M137" s="198" t="s">
        <v>22</v>
      </c>
      <c r="N137" s="199" t="s">
        <v>48</v>
      </c>
      <c r="O137" s="41"/>
      <c r="P137" s="200">
        <f>O137*H137</f>
        <v>0</v>
      </c>
      <c r="Q137" s="200">
        <v>0</v>
      </c>
      <c r="R137" s="200">
        <f>Q137*H137</f>
        <v>0</v>
      </c>
      <c r="S137" s="200">
        <v>0.13</v>
      </c>
      <c r="T137" s="201">
        <f>S137*H137</f>
        <v>8.697000000000001</v>
      </c>
      <c r="AR137" s="23" t="s">
        <v>175</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175</v>
      </c>
      <c r="BM137" s="23" t="s">
        <v>1234</v>
      </c>
    </row>
    <row r="138" spans="2:51" s="11" customFormat="1" ht="13.5">
      <c r="B138" s="206"/>
      <c r="C138" s="207"/>
      <c r="D138" s="203" t="s">
        <v>179</v>
      </c>
      <c r="E138" s="208" t="s">
        <v>22</v>
      </c>
      <c r="F138" s="209" t="s">
        <v>1235</v>
      </c>
      <c r="G138" s="207"/>
      <c r="H138" s="210">
        <v>66.9</v>
      </c>
      <c r="I138" s="211"/>
      <c r="J138" s="207"/>
      <c r="K138" s="207"/>
      <c r="L138" s="212"/>
      <c r="M138" s="213"/>
      <c r="N138" s="214"/>
      <c r="O138" s="214"/>
      <c r="P138" s="214"/>
      <c r="Q138" s="214"/>
      <c r="R138" s="214"/>
      <c r="S138" s="214"/>
      <c r="T138" s="215"/>
      <c r="AT138" s="216" t="s">
        <v>179</v>
      </c>
      <c r="AU138" s="216" t="s">
        <v>86</v>
      </c>
      <c r="AV138" s="11" t="s">
        <v>86</v>
      </c>
      <c r="AW138" s="11" t="s">
        <v>41</v>
      </c>
      <c r="AX138" s="11" t="s">
        <v>77</v>
      </c>
      <c r="AY138" s="216" t="s">
        <v>168</v>
      </c>
    </row>
    <row r="139" spans="2:51" s="13" customFormat="1" ht="13.5">
      <c r="B139" s="227"/>
      <c r="C139" s="228"/>
      <c r="D139" s="203" t="s">
        <v>179</v>
      </c>
      <c r="E139" s="229" t="s">
        <v>22</v>
      </c>
      <c r="F139" s="230" t="s">
        <v>182</v>
      </c>
      <c r="G139" s="228"/>
      <c r="H139" s="231">
        <v>66.9</v>
      </c>
      <c r="I139" s="232"/>
      <c r="J139" s="228"/>
      <c r="K139" s="228"/>
      <c r="L139" s="233"/>
      <c r="M139" s="234"/>
      <c r="N139" s="235"/>
      <c r="O139" s="235"/>
      <c r="P139" s="235"/>
      <c r="Q139" s="235"/>
      <c r="R139" s="235"/>
      <c r="S139" s="235"/>
      <c r="T139" s="236"/>
      <c r="AT139" s="237" t="s">
        <v>179</v>
      </c>
      <c r="AU139" s="237" t="s">
        <v>86</v>
      </c>
      <c r="AV139" s="13" t="s">
        <v>175</v>
      </c>
      <c r="AW139" s="13" t="s">
        <v>41</v>
      </c>
      <c r="AX139" s="13" t="s">
        <v>24</v>
      </c>
      <c r="AY139" s="237" t="s">
        <v>168</v>
      </c>
    </row>
    <row r="140" spans="2:65" s="1" customFormat="1" ht="16.5" customHeight="1">
      <c r="B140" s="40"/>
      <c r="C140" s="191" t="s">
        <v>254</v>
      </c>
      <c r="D140" s="191" t="s">
        <v>170</v>
      </c>
      <c r="E140" s="192" t="s">
        <v>1236</v>
      </c>
      <c r="F140" s="193" t="s">
        <v>884</v>
      </c>
      <c r="G140" s="194" t="s">
        <v>173</v>
      </c>
      <c r="H140" s="195">
        <v>66.9</v>
      </c>
      <c r="I140" s="196"/>
      <c r="J140" s="197">
        <f>ROUND(I140*H140,2)</f>
        <v>0</v>
      </c>
      <c r="K140" s="193" t="s">
        <v>22</v>
      </c>
      <c r="L140" s="60"/>
      <c r="M140" s="198" t="s">
        <v>22</v>
      </c>
      <c r="N140" s="199" t="s">
        <v>48</v>
      </c>
      <c r="O140" s="41"/>
      <c r="P140" s="200">
        <f>O140*H140</f>
        <v>0</v>
      </c>
      <c r="Q140" s="200">
        <v>0</v>
      </c>
      <c r="R140" s="200">
        <f>Q140*H140</f>
        <v>0</v>
      </c>
      <c r="S140" s="200">
        <v>0.181</v>
      </c>
      <c r="T140" s="201">
        <f>S140*H140</f>
        <v>12.1089</v>
      </c>
      <c r="AR140" s="23" t="s">
        <v>175</v>
      </c>
      <c r="AT140" s="23" t="s">
        <v>170</v>
      </c>
      <c r="AU140" s="23" t="s">
        <v>86</v>
      </c>
      <c r="AY140" s="23" t="s">
        <v>168</v>
      </c>
      <c r="BE140" s="202">
        <f>IF(N140="základní",J140,0)</f>
        <v>0</v>
      </c>
      <c r="BF140" s="202">
        <f>IF(N140="snížená",J140,0)</f>
        <v>0</v>
      </c>
      <c r="BG140" s="202">
        <f>IF(N140="zákl. přenesená",J140,0)</f>
        <v>0</v>
      </c>
      <c r="BH140" s="202">
        <f>IF(N140="sníž. přenesená",J140,0)</f>
        <v>0</v>
      </c>
      <c r="BI140" s="202">
        <f>IF(N140="nulová",J140,0)</f>
        <v>0</v>
      </c>
      <c r="BJ140" s="23" t="s">
        <v>24</v>
      </c>
      <c r="BK140" s="202">
        <f>ROUND(I140*H140,2)</f>
        <v>0</v>
      </c>
      <c r="BL140" s="23" t="s">
        <v>175</v>
      </c>
      <c r="BM140" s="23" t="s">
        <v>1237</v>
      </c>
    </row>
    <row r="141" spans="2:51" s="11" customFormat="1" ht="13.5">
      <c r="B141" s="206"/>
      <c r="C141" s="207"/>
      <c r="D141" s="203" t="s">
        <v>179</v>
      </c>
      <c r="E141" s="208" t="s">
        <v>22</v>
      </c>
      <c r="F141" s="209" t="s">
        <v>1238</v>
      </c>
      <c r="G141" s="207"/>
      <c r="H141" s="210">
        <v>66.9</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51" s="12" customFormat="1" ht="13.5">
      <c r="B142" s="217"/>
      <c r="C142" s="218"/>
      <c r="D142" s="203" t="s">
        <v>179</v>
      </c>
      <c r="E142" s="219" t="s">
        <v>22</v>
      </c>
      <c r="F142" s="220" t="s">
        <v>181</v>
      </c>
      <c r="G142" s="218"/>
      <c r="H142" s="219" t="s">
        <v>22</v>
      </c>
      <c r="I142" s="221"/>
      <c r="J142" s="218"/>
      <c r="K142" s="218"/>
      <c r="L142" s="222"/>
      <c r="M142" s="223"/>
      <c r="N142" s="224"/>
      <c r="O142" s="224"/>
      <c r="P142" s="224"/>
      <c r="Q142" s="224"/>
      <c r="R142" s="224"/>
      <c r="S142" s="224"/>
      <c r="T142" s="225"/>
      <c r="AT142" s="226" t="s">
        <v>179</v>
      </c>
      <c r="AU142" s="226" t="s">
        <v>86</v>
      </c>
      <c r="AV142" s="12" t="s">
        <v>24</v>
      </c>
      <c r="AW142" s="12" t="s">
        <v>41</v>
      </c>
      <c r="AX142" s="12" t="s">
        <v>77</v>
      </c>
      <c r="AY142" s="226" t="s">
        <v>168</v>
      </c>
    </row>
    <row r="143" spans="2:51" s="13" customFormat="1" ht="13.5">
      <c r="B143" s="227"/>
      <c r="C143" s="228"/>
      <c r="D143" s="203" t="s">
        <v>179</v>
      </c>
      <c r="E143" s="229" t="s">
        <v>22</v>
      </c>
      <c r="F143" s="230" t="s">
        <v>182</v>
      </c>
      <c r="G143" s="228"/>
      <c r="H143" s="231">
        <v>66.9</v>
      </c>
      <c r="I143" s="232"/>
      <c r="J143" s="228"/>
      <c r="K143" s="228"/>
      <c r="L143" s="233"/>
      <c r="M143" s="234"/>
      <c r="N143" s="235"/>
      <c r="O143" s="235"/>
      <c r="P143" s="235"/>
      <c r="Q143" s="235"/>
      <c r="R143" s="235"/>
      <c r="S143" s="235"/>
      <c r="T143" s="236"/>
      <c r="AT143" s="237" t="s">
        <v>179</v>
      </c>
      <c r="AU143" s="237" t="s">
        <v>86</v>
      </c>
      <c r="AV143" s="13" t="s">
        <v>175</v>
      </c>
      <c r="AW143" s="13" t="s">
        <v>41</v>
      </c>
      <c r="AX143" s="13" t="s">
        <v>24</v>
      </c>
      <c r="AY143" s="237" t="s">
        <v>168</v>
      </c>
    </row>
    <row r="144" spans="2:65" s="1" customFormat="1" ht="16.5" customHeight="1">
      <c r="B144" s="40"/>
      <c r="C144" s="191" t="s">
        <v>258</v>
      </c>
      <c r="D144" s="191" t="s">
        <v>170</v>
      </c>
      <c r="E144" s="192" t="s">
        <v>887</v>
      </c>
      <c r="F144" s="193" t="s">
        <v>1239</v>
      </c>
      <c r="G144" s="194" t="s">
        <v>294</v>
      </c>
      <c r="H144" s="195">
        <v>146.7</v>
      </c>
      <c r="I144" s="196"/>
      <c r="J144" s="197">
        <f>ROUND(I144*H144,2)</f>
        <v>0</v>
      </c>
      <c r="K144" s="193" t="s">
        <v>174</v>
      </c>
      <c r="L144" s="60"/>
      <c r="M144" s="198" t="s">
        <v>22</v>
      </c>
      <c r="N144" s="199" t="s">
        <v>48</v>
      </c>
      <c r="O144" s="41"/>
      <c r="P144" s="200">
        <f>O144*H144</f>
        <v>0</v>
      </c>
      <c r="Q144" s="200">
        <v>0</v>
      </c>
      <c r="R144" s="200">
        <f>Q144*H144</f>
        <v>0</v>
      </c>
      <c r="S144" s="200">
        <v>0.29</v>
      </c>
      <c r="T144" s="201">
        <f>S144*H144</f>
        <v>42.54299999999999</v>
      </c>
      <c r="AR144" s="23" t="s">
        <v>175</v>
      </c>
      <c r="AT144" s="23" t="s">
        <v>170</v>
      </c>
      <c r="AU144" s="23" t="s">
        <v>86</v>
      </c>
      <c r="AY144" s="23" t="s">
        <v>168</v>
      </c>
      <c r="BE144" s="202">
        <f>IF(N144="základní",J144,0)</f>
        <v>0</v>
      </c>
      <c r="BF144" s="202">
        <f>IF(N144="snížená",J144,0)</f>
        <v>0</v>
      </c>
      <c r="BG144" s="202">
        <f>IF(N144="zákl. přenesená",J144,0)</f>
        <v>0</v>
      </c>
      <c r="BH144" s="202">
        <f>IF(N144="sníž. přenesená",J144,0)</f>
        <v>0</v>
      </c>
      <c r="BI144" s="202">
        <f>IF(N144="nulová",J144,0)</f>
        <v>0</v>
      </c>
      <c r="BJ144" s="23" t="s">
        <v>24</v>
      </c>
      <c r="BK144" s="202">
        <f>ROUND(I144*H144,2)</f>
        <v>0</v>
      </c>
      <c r="BL144" s="23" t="s">
        <v>175</v>
      </c>
      <c r="BM144" s="23" t="s">
        <v>1240</v>
      </c>
    </row>
    <row r="145" spans="2:51" s="11" customFormat="1" ht="13.5">
      <c r="B145" s="206"/>
      <c r="C145" s="207"/>
      <c r="D145" s="203" t="s">
        <v>179</v>
      </c>
      <c r="E145" s="208" t="s">
        <v>22</v>
      </c>
      <c r="F145" s="209" t="s">
        <v>1241</v>
      </c>
      <c r="G145" s="207"/>
      <c r="H145" s="210">
        <v>146.7</v>
      </c>
      <c r="I145" s="211"/>
      <c r="J145" s="207"/>
      <c r="K145" s="207"/>
      <c r="L145" s="212"/>
      <c r="M145" s="213"/>
      <c r="N145" s="214"/>
      <c r="O145" s="214"/>
      <c r="P145" s="214"/>
      <c r="Q145" s="214"/>
      <c r="R145" s="214"/>
      <c r="S145" s="214"/>
      <c r="T145" s="215"/>
      <c r="AT145" s="216" t="s">
        <v>179</v>
      </c>
      <c r="AU145" s="216" t="s">
        <v>86</v>
      </c>
      <c r="AV145" s="11" t="s">
        <v>86</v>
      </c>
      <c r="AW145" s="11" t="s">
        <v>41</v>
      </c>
      <c r="AX145" s="11" t="s">
        <v>77</v>
      </c>
      <c r="AY145" s="216" t="s">
        <v>168</v>
      </c>
    </row>
    <row r="146" spans="2:51" s="12" customFormat="1" ht="13.5">
      <c r="B146" s="217"/>
      <c r="C146" s="218"/>
      <c r="D146" s="203" t="s">
        <v>179</v>
      </c>
      <c r="E146" s="219" t="s">
        <v>22</v>
      </c>
      <c r="F146" s="220" t="s">
        <v>181</v>
      </c>
      <c r="G146" s="218"/>
      <c r="H146" s="219" t="s">
        <v>22</v>
      </c>
      <c r="I146" s="221"/>
      <c r="J146" s="218"/>
      <c r="K146" s="218"/>
      <c r="L146" s="222"/>
      <c r="M146" s="223"/>
      <c r="N146" s="224"/>
      <c r="O146" s="224"/>
      <c r="P146" s="224"/>
      <c r="Q146" s="224"/>
      <c r="R146" s="224"/>
      <c r="S146" s="224"/>
      <c r="T146" s="225"/>
      <c r="AT146" s="226" t="s">
        <v>179</v>
      </c>
      <c r="AU146" s="226" t="s">
        <v>86</v>
      </c>
      <c r="AV146" s="12" t="s">
        <v>24</v>
      </c>
      <c r="AW146" s="12" t="s">
        <v>41</v>
      </c>
      <c r="AX146" s="12" t="s">
        <v>77</v>
      </c>
      <c r="AY146" s="226" t="s">
        <v>168</v>
      </c>
    </row>
    <row r="147" spans="2:51" s="13" customFormat="1" ht="13.5">
      <c r="B147" s="227"/>
      <c r="C147" s="228"/>
      <c r="D147" s="203" t="s">
        <v>179</v>
      </c>
      <c r="E147" s="229" t="s">
        <v>22</v>
      </c>
      <c r="F147" s="230" t="s">
        <v>182</v>
      </c>
      <c r="G147" s="228"/>
      <c r="H147" s="231">
        <v>146.7</v>
      </c>
      <c r="I147" s="232"/>
      <c r="J147" s="228"/>
      <c r="K147" s="228"/>
      <c r="L147" s="233"/>
      <c r="M147" s="234"/>
      <c r="N147" s="235"/>
      <c r="O147" s="235"/>
      <c r="P147" s="235"/>
      <c r="Q147" s="235"/>
      <c r="R147" s="235"/>
      <c r="S147" s="235"/>
      <c r="T147" s="236"/>
      <c r="AT147" s="237" t="s">
        <v>179</v>
      </c>
      <c r="AU147" s="237" t="s">
        <v>86</v>
      </c>
      <c r="AV147" s="13" t="s">
        <v>175</v>
      </c>
      <c r="AW147" s="13" t="s">
        <v>41</v>
      </c>
      <c r="AX147" s="13" t="s">
        <v>24</v>
      </c>
      <c r="AY147" s="237" t="s">
        <v>168</v>
      </c>
    </row>
    <row r="148" spans="2:63" s="10" customFormat="1" ht="29.85" customHeight="1">
      <c r="B148" s="175"/>
      <c r="C148" s="176"/>
      <c r="D148" s="177" t="s">
        <v>76</v>
      </c>
      <c r="E148" s="189" t="s">
        <v>187</v>
      </c>
      <c r="F148" s="189" t="s">
        <v>310</v>
      </c>
      <c r="G148" s="176"/>
      <c r="H148" s="176"/>
      <c r="I148" s="179"/>
      <c r="J148" s="190">
        <f>BK148</f>
        <v>0</v>
      </c>
      <c r="K148" s="176"/>
      <c r="L148" s="181"/>
      <c r="M148" s="182"/>
      <c r="N148" s="183"/>
      <c r="O148" s="183"/>
      <c r="P148" s="184">
        <f>SUM(P149:P160)</f>
        <v>0</v>
      </c>
      <c r="Q148" s="183"/>
      <c r="R148" s="184">
        <f>SUM(R149:R160)</f>
        <v>13.312514999999998</v>
      </c>
      <c r="S148" s="183"/>
      <c r="T148" s="185">
        <f>SUM(T149:T160)</f>
        <v>0</v>
      </c>
      <c r="AR148" s="186" t="s">
        <v>24</v>
      </c>
      <c r="AT148" s="187" t="s">
        <v>76</v>
      </c>
      <c r="AU148" s="187" t="s">
        <v>24</v>
      </c>
      <c r="AY148" s="186" t="s">
        <v>168</v>
      </c>
      <c r="BK148" s="188">
        <f>SUM(BK149:BK160)</f>
        <v>0</v>
      </c>
    </row>
    <row r="149" spans="2:65" s="1" customFormat="1" ht="16.5" customHeight="1">
      <c r="B149" s="40"/>
      <c r="C149" s="191" t="s">
        <v>264</v>
      </c>
      <c r="D149" s="191" t="s">
        <v>170</v>
      </c>
      <c r="E149" s="192" t="s">
        <v>1242</v>
      </c>
      <c r="F149" s="193" t="s">
        <v>1243</v>
      </c>
      <c r="G149" s="194" t="s">
        <v>294</v>
      </c>
      <c r="H149" s="195">
        <v>26</v>
      </c>
      <c r="I149" s="196"/>
      <c r="J149" s="197">
        <f>ROUND(I149*H149,2)</f>
        <v>0</v>
      </c>
      <c r="K149" s="193" t="s">
        <v>174</v>
      </c>
      <c r="L149" s="60"/>
      <c r="M149" s="198" t="s">
        <v>22</v>
      </c>
      <c r="N149" s="199" t="s">
        <v>48</v>
      </c>
      <c r="O149" s="41"/>
      <c r="P149" s="200">
        <f>O149*H149</f>
        <v>0</v>
      </c>
      <c r="Q149" s="200">
        <v>0.50574</v>
      </c>
      <c r="R149" s="200">
        <f>Q149*H149</f>
        <v>13.149239999999999</v>
      </c>
      <c r="S149" s="200">
        <v>0</v>
      </c>
      <c r="T149" s="201">
        <f>S149*H149</f>
        <v>0</v>
      </c>
      <c r="AR149" s="23" t="s">
        <v>175</v>
      </c>
      <c r="AT149" s="23" t="s">
        <v>170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1244</v>
      </c>
    </row>
    <row r="150" spans="2:51" s="11" customFormat="1" ht="13.5">
      <c r="B150" s="206"/>
      <c r="C150" s="207"/>
      <c r="D150" s="203" t="s">
        <v>179</v>
      </c>
      <c r="E150" s="208" t="s">
        <v>22</v>
      </c>
      <c r="F150" s="209" t="s">
        <v>305</v>
      </c>
      <c r="G150" s="207"/>
      <c r="H150" s="210">
        <v>26</v>
      </c>
      <c r="I150" s="211"/>
      <c r="J150" s="207"/>
      <c r="K150" s="207"/>
      <c r="L150" s="212"/>
      <c r="M150" s="213"/>
      <c r="N150" s="214"/>
      <c r="O150" s="214"/>
      <c r="P150" s="214"/>
      <c r="Q150" s="214"/>
      <c r="R150" s="214"/>
      <c r="S150" s="214"/>
      <c r="T150" s="215"/>
      <c r="AT150" s="216" t="s">
        <v>179</v>
      </c>
      <c r="AU150" s="216" t="s">
        <v>86</v>
      </c>
      <c r="AV150" s="11" t="s">
        <v>86</v>
      </c>
      <c r="AW150" s="11" t="s">
        <v>41</v>
      </c>
      <c r="AX150" s="11" t="s">
        <v>77</v>
      </c>
      <c r="AY150" s="216" t="s">
        <v>168</v>
      </c>
    </row>
    <row r="151" spans="2:51" s="12" customFormat="1" ht="13.5">
      <c r="B151" s="217"/>
      <c r="C151" s="218"/>
      <c r="D151" s="203" t="s">
        <v>179</v>
      </c>
      <c r="E151" s="219" t="s">
        <v>22</v>
      </c>
      <c r="F151" s="220" t="s">
        <v>181</v>
      </c>
      <c r="G151" s="218"/>
      <c r="H151" s="219" t="s">
        <v>22</v>
      </c>
      <c r="I151" s="221"/>
      <c r="J151" s="218"/>
      <c r="K151" s="218"/>
      <c r="L151" s="222"/>
      <c r="M151" s="223"/>
      <c r="N151" s="224"/>
      <c r="O151" s="224"/>
      <c r="P151" s="224"/>
      <c r="Q151" s="224"/>
      <c r="R151" s="224"/>
      <c r="S151" s="224"/>
      <c r="T151" s="225"/>
      <c r="AT151" s="226" t="s">
        <v>179</v>
      </c>
      <c r="AU151" s="226" t="s">
        <v>86</v>
      </c>
      <c r="AV151" s="12" t="s">
        <v>24</v>
      </c>
      <c r="AW151" s="12" t="s">
        <v>41</v>
      </c>
      <c r="AX151" s="12" t="s">
        <v>77</v>
      </c>
      <c r="AY151" s="226" t="s">
        <v>168</v>
      </c>
    </row>
    <row r="152" spans="2:51" s="13" customFormat="1" ht="13.5">
      <c r="B152" s="227"/>
      <c r="C152" s="228"/>
      <c r="D152" s="203" t="s">
        <v>179</v>
      </c>
      <c r="E152" s="229" t="s">
        <v>22</v>
      </c>
      <c r="F152" s="230" t="s">
        <v>182</v>
      </c>
      <c r="G152" s="228"/>
      <c r="H152" s="231">
        <v>26</v>
      </c>
      <c r="I152" s="232"/>
      <c r="J152" s="228"/>
      <c r="K152" s="228"/>
      <c r="L152" s="233"/>
      <c r="M152" s="234"/>
      <c r="N152" s="235"/>
      <c r="O152" s="235"/>
      <c r="P152" s="235"/>
      <c r="Q152" s="235"/>
      <c r="R152" s="235"/>
      <c r="S152" s="235"/>
      <c r="T152" s="236"/>
      <c r="AT152" s="237" t="s">
        <v>179</v>
      </c>
      <c r="AU152" s="237" t="s">
        <v>86</v>
      </c>
      <c r="AV152" s="13" t="s">
        <v>175</v>
      </c>
      <c r="AW152" s="13" t="s">
        <v>41</v>
      </c>
      <c r="AX152" s="13" t="s">
        <v>24</v>
      </c>
      <c r="AY152" s="237" t="s">
        <v>168</v>
      </c>
    </row>
    <row r="153" spans="2:65" s="1" customFormat="1" ht="16.5" customHeight="1">
      <c r="B153" s="40"/>
      <c r="C153" s="191" t="s">
        <v>269</v>
      </c>
      <c r="D153" s="191" t="s">
        <v>170</v>
      </c>
      <c r="E153" s="192" t="s">
        <v>1245</v>
      </c>
      <c r="F153" s="193" t="s">
        <v>1246</v>
      </c>
      <c r="G153" s="194" t="s">
        <v>396</v>
      </c>
      <c r="H153" s="195">
        <v>1</v>
      </c>
      <c r="I153" s="196"/>
      <c r="J153" s="197">
        <f>ROUND(I153*H153,2)</f>
        <v>0</v>
      </c>
      <c r="K153" s="193" t="s">
        <v>174</v>
      </c>
      <c r="L153" s="60"/>
      <c r="M153" s="198" t="s">
        <v>22</v>
      </c>
      <c r="N153" s="199" t="s">
        <v>48</v>
      </c>
      <c r="O153" s="41"/>
      <c r="P153" s="200">
        <f>O153*H153</f>
        <v>0</v>
      </c>
      <c r="Q153" s="200">
        <v>0</v>
      </c>
      <c r="R153" s="200">
        <f>Q153*H153</f>
        <v>0</v>
      </c>
      <c r="S153" s="200">
        <v>0</v>
      </c>
      <c r="T153" s="201">
        <f>S153*H153</f>
        <v>0</v>
      </c>
      <c r="AR153" s="23" t="s">
        <v>175</v>
      </c>
      <c r="AT153" s="23" t="s">
        <v>170</v>
      </c>
      <c r="AU153" s="23" t="s">
        <v>86</v>
      </c>
      <c r="AY153" s="23" t="s">
        <v>168</v>
      </c>
      <c r="BE153" s="202">
        <f>IF(N153="základní",J153,0)</f>
        <v>0</v>
      </c>
      <c r="BF153" s="202">
        <f>IF(N153="snížená",J153,0)</f>
        <v>0</v>
      </c>
      <c r="BG153" s="202">
        <f>IF(N153="zákl. přenesená",J153,0)</f>
        <v>0</v>
      </c>
      <c r="BH153" s="202">
        <f>IF(N153="sníž. přenesená",J153,0)</f>
        <v>0</v>
      </c>
      <c r="BI153" s="202">
        <f>IF(N153="nulová",J153,0)</f>
        <v>0</v>
      </c>
      <c r="BJ153" s="23" t="s">
        <v>24</v>
      </c>
      <c r="BK153" s="202">
        <f>ROUND(I153*H153,2)</f>
        <v>0</v>
      </c>
      <c r="BL153" s="23" t="s">
        <v>175</v>
      </c>
      <c r="BM153" s="23" t="s">
        <v>1247</v>
      </c>
    </row>
    <row r="154" spans="2:47" s="1" customFormat="1" ht="27">
      <c r="B154" s="40"/>
      <c r="C154" s="62"/>
      <c r="D154" s="203" t="s">
        <v>177</v>
      </c>
      <c r="E154" s="62"/>
      <c r="F154" s="204" t="s">
        <v>1248</v>
      </c>
      <c r="G154" s="62"/>
      <c r="H154" s="62"/>
      <c r="I154" s="162"/>
      <c r="J154" s="62"/>
      <c r="K154" s="62"/>
      <c r="L154" s="60"/>
      <c r="M154" s="205"/>
      <c r="N154" s="41"/>
      <c r="O154" s="41"/>
      <c r="P154" s="41"/>
      <c r="Q154" s="41"/>
      <c r="R154" s="41"/>
      <c r="S154" s="41"/>
      <c r="T154" s="77"/>
      <c r="AT154" s="23" t="s">
        <v>177</v>
      </c>
      <c r="AU154" s="23" t="s">
        <v>86</v>
      </c>
    </row>
    <row r="155" spans="2:65" s="1" customFormat="1" ht="16.5" customHeight="1">
      <c r="B155" s="40"/>
      <c r="C155" s="238" t="s">
        <v>275</v>
      </c>
      <c r="D155" s="238" t="s">
        <v>270</v>
      </c>
      <c r="E155" s="239" t="s">
        <v>1249</v>
      </c>
      <c r="F155" s="240" t="s">
        <v>1250</v>
      </c>
      <c r="G155" s="241" t="s">
        <v>396</v>
      </c>
      <c r="H155" s="242">
        <v>2</v>
      </c>
      <c r="I155" s="243"/>
      <c r="J155" s="244">
        <f>ROUND(I155*H155,2)</f>
        <v>0</v>
      </c>
      <c r="K155" s="240" t="s">
        <v>22</v>
      </c>
      <c r="L155" s="245"/>
      <c r="M155" s="246" t="s">
        <v>22</v>
      </c>
      <c r="N155" s="247" t="s">
        <v>48</v>
      </c>
      <c r="O155" s="41"/>
      <c r="P155" s="200">
        <f>O155*H155</f>
        <v>0</v>
      </c>
      <c r="Q155" s="200">
        <v>0.0028</v>
      </c>
      <c r="R155" s="200">
        <f>Q155*H155</f>
        <v>0.0056</v>
      </c>
      <c r="S155" s="200">
        <v>0</v>
      </c>
      <c r="T155" s="201">
        <f>S155*H155</f>
        <v>0</v>
      </c>
      <c r="AR155" s="23" t="s">
        <v>214</v>
      </c>
      <c r="AT155" s="23" t="s">
        <v>270</v>
      </c>
      <c r="AU155" s="23" t="s">
        <v>86</v>
      </c>
      <c r="AY155" s="23" t="s">
        <v>168</v>
      </c>
      <c r="BE155" s="202">
        <f>IF(N155="základní",J155,0)</f>
        <v>0</v>
      </c>
      <c r="BF155" s="202">
        <f>IF(N155="snížená",J155,0)</f>
        <v>0</v>
      </c>
      <c r="BG155" s="202">
        <f>IF(N155="zákl. přenesená",J155,0)</f>
        <v>0</v>
      </c>
      <c r="BH155" s="202">
        <f>IF(N155="sníž. přenesená",J155,0)</f>
        <v>0</v>
      </c>
      <c r="BI155" s="202">
        <f>IF(N155="nulová",J155,0)</f>
        <v>0</v>
      </c>
      <c r="BJ155" s="23" t="s">
        <v>24</v>
      </c>
      <c r="BK155" s="202">
        <f>ROUND(I155*H155,2)</f>
        <v>0</v>
      </c>
      <c r="BL155" s="23" t="s">
        <v>175</v>
      </c>
      <c r="BM155" s="23" t="s">
        <v>1251</v>
      </c>
    </row>
    <row r="156" spans="2:65" s="1" customFormat="1" ht="16.5" customHeight="1">
      <c r="B156" s="40"/>
      <c r="C156" s="238" t="s">
        <v>9</v>
      </c>
      <c r="D156" s="238" t="s">
        <v>270</v>
      </c>
      <c r="E156" s="239" t="s">
        <v>1252</v>
      </c>
      <c r="F156" s="240" t="s">
        <v>1253</v>
      </c>
      <c r="G156" s="241" t="s">
        <v>396</v>
      </c>
      <c r="H156" s="242">
        <v>1</v>
      </c>
      <c r="I156" s="243"/>
      <c r="J156" s="244">
        <f>ROUND(I156*H156,2)</f>
        <v>0</v>
      </c>
      <c r="K156" s="240" t="s">
        <v>174</v>
      </c>
      <c r="L156" s="245"/>
      <c r="M156" s="246" t="s">
        <v>22</v>
      </c>
      <c r="N156" s="247" t="s">
        <v>48</v>
      </c>
      <c r="O156" s="41"/>
      <c r="P156" s="200">
        <f>O156*H156</f>
        <v>0</v>
      </c>
      <c r="Q156" s="200">
        <v>0.154</v>
      </c>
      <c r="R156" s="200">
        <f>Q156*H156</f>
        <v>0.154</v>
      </c>
      <c r="S156" s="200">
        <v>0</v>
      </c>
      <c r="T156" s="201">
        <f>S156*H156</f>
        <v>0</v>
      </c>
      <c r="AR156" s="23" t="s">
        <v>214</v>
      </c>
      <c r="AT156" s="23" t="s">
        <v>270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1254</v>
      </c>
    </row>
    <row r="157" spans="2:65" s="1" customFormat="1" ht="16.5" customHeight="1">
      <c r="B157" s="40"/>
      <c r="C157" s="191" t="s">
        <v>285</v>
      </c>
      <c r="D157" s="191" t="s">
        <v>170</v>
      </c>
      <c r="E157" s="192" t="s">
        <v>312</v>
      </c>
      <c r="F157" s="193" t="s">
        <v>633</v>
      </c>
      <c r="G157" s="194" t="s">
        <v>294</v>
      </c>
      <c r="H157" s="195">
        <v>2.5</v>
      </c>
      <c r="I157" s="196"/>
      <c r="J157" s="197">
        <f>ROUND(I157*H157,2)</f>
        <v>0</v>
      </c>
      <c r="K157" s="193" t="s">
        <v>174</v>
      </c>
      <c r="L157" s="60"/>
      <c r="M157" s="198" t="s">
        <v>22</v>
      </c>
      <c r="N157" s="199" t="s">
        <v>48</v>
      </c>
      <c r="O157" s="41"/>
      <c r="P157" s="200">
        <f>O157*H157</f>
        <v>0</v>
      </c>
      <c r="Q157" s="200">
        <v>0.00147</v>
      </c>
      <c r="R157" s="200">
        <f>Q157*H157</f>
        <v>0.003675</v>
      </c>
      <c r="S157" s="200">
        <v>0</v>
      </c>
      <c r="T157" s="201">
        <f>S157*H157</f>
        <v>0</v>
      </c>
      <c r="AR157" s="23" t="s">
        <v>175</v>
      </c>
      <c r="AT157" s="23" t="s">
        <v>170</v>
      </c>
      <c r="AU157" s="23" t="s">
        <v>86</v>
      </c>
      <c r="AY157" s="23" t="s">
        <v>168</v>
      </c>
      <c r="BE157" s="202">
        <f>IF(N157="základní",J157,0)</f>
        <v>0</v>
      </c>
      <c r="BF157" s="202">
        <f>IF(N157="snížená",J157,0)</f>
        <v>0</v>
      </c>
      <c r="BG157" s="202">
        <f>IF(N157="zákl. přenesená",J157,0)</f>
        <v>0</v>
      </c>
      <c r="BH157" s="202">
        <f>IF(N157="sníž. přenesená",J157,0)</f>
        <v>0</v>
      </c>
      <c r="BI157" s="202">
        <f>IF(N157="nulová",J157,0)</f>
        <v>0</v>
      </c>
      <c r="BJ157" s="23" t="s">
        <v>24</v>
      </c>
      <c r="BK157" s="202">
        <f>ROUND(I157*H157,2)</f>
        <v>0</v>
      </c>
      <c r="BL157" s="23" t="s">
        <v>175</v>
      </c>
      <c r="BM157" s="23" t="s">
        <v>1255</v>
      </c>
    </row>
    <row r="158" spans="2:51" s="11" customFormat="1" ht="13.5">
      <c r="B158" s="206"/>
      <c r="C158" s="207"/>
      <c r="D158" s="203" t="s">
        <v>179</v>
      </c>
      <c r="E158" s="208" t="s">
        <v>22</v>
      </c>
      <c r="F158" s="209" t="s">
        <v>1132</v>
      </c>
      <c r="G158" s="207"/>
      <c r="H158" s="210">
        <v>2.5</v>
      </c>
      <c r="I158" s="211"/>
      <c r="J158" s="207"/>
      <c r="K158" s="207"/>
      <c r="L158" s="212"/>
      <c r="M158" s="213"/>
      <c r="N158" s="214"/>
      <c r="O158" s="214"/>
      <c r="P158" s="214"/>
      <c r="Q158" s="214"/>
      <c r="R158" s="214"/>
      <c r="S158" s="214"/>
      <c r="T158" s="215"/>
      <c r="AT158" s="216" t="s">
        <v>179</v>
      </c>
      <c r="AU158" s="216" t="s">
        <v>86</v>
      </c>
      <c r="AV158" s="11" t="s">
        <v>86</v>
      </c>
      <c r="AW158" s="11" t="s">
        <v>41</v>
      </c>
      <c r="AX158" s="11" t="s">
        <v>77</v>
      </c>
      <c r="AY158" s="216" t="s">
        <v>168</v>
      </c>
    </row>
    <row r="159" spans="2:51" s="12" customFormat="1" ht="13.5">
      <c r="B159" s="217"/>
      <c r="C159" s="218"/>
      <c r="D159" s="203" t="s">
        <v>179</v>
      </c>
      <c r="E159" s="219" t="s">
        <v>22</v>
      </c>
      <c r="F159" s="220" t="s">
        <v>1256</v>
      </c>
      <c r="G159" s="218"/>
      <c r="H159" s="219" t="s">
        <v>22</v>
      </c>
      <c r="I159" s="221"/>
      <c r="J159" s="218"/>
      <c r="K159" s="218"/>
      <c r="L159" s="222"/>
      <c r="M159" s="223"/>
      <c r="N159" s="224"/>
      <c r="O159" s="224"/>
      <c r="P159" s="224"/>
      <c r="Q159" s="224"/>
      <c r="R159" s="224"/>
      <c r="S159" s="224"/>
      <c r="T159" s="225"/>
      <c r="AT159" s="226" t="s">
        <v>179</v>
      </c>
      <c r="AU159" s="226" t="s">
        <v>86</v>
      </c>
      <c r="AV159" s="12" t="s">
        <v>24</v>
      </c>
      <c r="AW159" s="12" t="s">
        <v>41</v>
      </c>
      <c r="AX159" s="12" t="s">
        <v>77</v>
      </c>
      <c r="AY159" s="226" t="s">
        <v>168</v>
      </c>
    </row>
    <row r="160" spans="2:51" s="13" customFormat="1" ht="13.5">
      <c r="B160" s="227"/>
      <c r="C160" s="228"/>
      <c r="D160" s="203" t="s">
        <v>179</v>
      </c>
      <c r="E160" s="229" t="s">
        <v>22</v>
      </c>
      <c r="F160" s="230" t="s">
        <v>182</v>
      </c>
      <c r="G160" s="228"/>
      <c r="H160" s="231">
        <v>2.5</v>
      </c>
      <c r="I160" s="232"/>
      <c r="J160" s="228"/>
      <c r="K160" s="228"/>
      <c r="L160" s="233"/>
      <c r="M160" s="234"/>
      <c r="N160" s="235"/>
      <c r="O160" s="235"/>
      <c r="P160" s="235"/>
      <c r="Q160" s="235"/>
      <c r="R160" s="235"/>
      <c r="S160" s="235"/>
      <c r="T160" s="236"/>
      <c r="AT160" s="237" t="s">
        <v>179</v>
      </c>
      <c r="AU160" s="237" t="s">
        <v>86</v>
      </c>
      <c r="AV160" s="13" t="s">
        <v>175</v>
      </c>
      <c r="AW160" s="13" t="s">
        <v>41</v>
      </c>
      <c r="AX160" s="13" t="s">
        <v>24</v>
      </c>
      <c r="AY160" s="237" t="s">
        <v>168</v>
      </c>
    </row>
    <row r="161" spans="2:63" s="10" customFormat="1" ht="29.85" customHeight="1">
      <c r="B161" s="175"/>
      <c r="C161" s="176"/>
      <c r="D161" s="177" t="s">
        <v>76</v>
      </c>
      <c r="E161" s="189" t="s">
        <v>195</v>
      </c>
      <c r="F161" s="189" t="s">
        <v>329</v>
      </c>
      <c r="G161" s="176"/>
      <c r="H161" s="176"/>
      <c r="I161" s="179"/>
      <c r="J161" s="190">
        <f>BK161</f>
        <v>0</v>
      </c>
      <c r="K161" s="176"/>
      <c r="L161" s="181"/>
      <c r="M161" s="182"/>
      <c r="N161" s="183"/>
      <c r="O161" s="183"/>
      <c r="P161" s="184">
        <f>SUM(P162:P232)</f>
        <v>0</v>
      </c>
      <c r="Q161" s="183"/>
      <c r="R161" s="184">
        <f>SUM(R162:R232)</f>
        <v>188.57653299999998</v>
      </c>
      <c r="S161" s="183"/>
      <c r="T161" s="185">
        <f>SUM(T162:T232)</f>
        <v>0</v>
      </c>
      <c r="AR161" s="186" t="s">
        <v>24</v>
      </c>
      <c r="AT161" s="187" t="s">
        <v>76</v>
      </c>
      <c r="AU161" s="187" t="s">
        <v>24</v>
      </c>
      <c r="AY161" s="186" t="s">
        <v>168</v>
      </c>
      <c r="BK161" s="188">
        <f>SUM(BK162:BK232)</f>
        <v>0</v>
      </c>
    </row>
    <row r="162" spans="2:65" s="1" customFormat="1" ht="16.5" customHeight="1">
      <c r="B162" s="40"/>
      <c r="C162" s="191" t="s">
        <v>291</v>
      </c>
      <c r="D162" s="191" t="s">
        <v>170</v>
      </c>
      <c r="E162" s="192" t="s">
        <v>1133</v>
      </c>
      <c r="F162" s="193" t="s">
        <v>1257</v>
      </c>
      <c r="G162" s="194" t="s">
        <v>173</v>
      </c>
      <c r="H162" s="195">
        <v>491.9</v>
      </c>
      <c r="I162" s="196"/>
      <c r="J162" s="197">
        <f>ROUND(I162*H162,2)</f>
        <v>0</v>
      </c>
      <c r="K162" s="193" t="s">
        <v>174</v>
      </c>
      <c r="L162" s="60"/>
      <c r="M162" s="198" t="s">
        <v>22</v>
      </c>
      <c r="N162" s="199" t="s">
        <v>48</v>
      </c>
      <c r="O162" s="41"/>
      <c r="P162" s="200">
        <f>O162*H162</f>
        <v>0</v>
      </c>
      <c r="Q162" s="200">
        <v>0</v>
      </c>
      <c r="R162" s="200">
        <f>Q162*H162</f>
        <v>0</v>
      </c>
      <c r="S162" s="200">
        <v>0</v>
      </c>
      <c r="T162" s="201">
        <f>S162*H162</f>
        <v>0</v>
      </c>
      <c r="AR162" s="23" t="s">
        <v>175</v>
      </c>
      <c r="AT162" s="23" t="s">
        <v>170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1258</v>
      </c>
    </row>
    <row r="163" spans="2:51" s="11" customFormat="1" ht="13.5">
      <c r="B163" s="206"/>
      <c r="C163" s="207"/>
      <c r="D163" s="203" t="s">
        <v>179</v>
      </c>
      <c r="E163" s="208" t="s">
        <v>22</v>
      </c>
      <c r="F163" s="209" t="s">
        <v>1259</v>
      </c>
      <c r="G163" s="207"/>
      <c r="H163" s="210">
        <v>491.9</v>
      </c>
      <c r="I163" s="211"/>
      <c r="J163" s="207"/>
      <c r="K163" s="207"/>
      <c r="L163" s="212"/>
      <c r="M163" s="213"/>
      <c r="N163" s="214"/>
      <c r="O163" s="214"/>
      <c r="P163" s="214"/>
      <c r="Q163" s="214"/>
      <c r="R163" s="214"/>
      <c r="S163" s="214"/>
      <c r="T163" s="215"/>
      <c r="AT163" s="216" t="s">
        <v>179</v>
      </c>
      <c r="AU163" s="216" t="s">
        <v>86</v>
      </c>
      <c r="AV163" s="11" t="s">
        <v>86</v>
      </c>
      <c r="AW163" s="11" t="s">
        <v>41</v>
      </c>
      <c r="AX163" s="11" t="s">
        <v>77</v>
      </c>
      <c r="AY163" s="216" t="s">
        <v>168</v>
      </c>
    </row>
    <row r="164" spans="2:51" s="12" customFormat="1" ht="13.5">
      <c r="B164" s="217"/>
      <c r="C164" s="218"/>
      <c r="D164" s="203" t="s">
        <v>179</v>
      </c>
      <c r="E164" s="219" t="s">
        <v>22</v>
      </c>
      <c r="F164" s="220" t="s">
        <v>181</v>
      </c>
      <c r="G164" s="218"/>
      <c r="H164" s="219" t="s">
        <v>22</v>
      </c>
      <c r="I164" s="221"/>
      <c r="J164" s="218"/>
      <c r="K164" s="218"/>
      <c r="L164" s="222"/>
      <c r="M164" s="223"/>
      <c r="N164" s="224"/>
      <c r="O164" s="224"/>
      <c r="P164" s="224"/>
      <c r="Q164" s="224"/>
      <c r="R164" s="224"/>
      <c r="S164" s="224"/>
      <c r="T164" s="225"/>
      <c r="AT164" s="226" t="s">
        <v>179</v>
      </c>
      <c r="AU164" s="226" t="s">
        <v>86</v>
      </c>
      <c r="AV164" s="12" t="s">
        <v>24</v>
      </c>
      <c r="AW164" s="12" t="s">
        <v>41</v>
      </c>
      <c r="AX164" s="12" t="s">
        <v>77</v>
      </c>
      <c r="AY164" s="226" t="s">
        <v>168</v>
      </c>
    </row>
    <row r="165" spans="2:51" s="13" customFormat="1" ht="13.5">
      <c r="B165" s="227"/>
      <c r="C165" s="228"/>
      <c r="D165" s="203" t="s">
        <v>179</v>
      </c>
      <c r="E165" s="229" t="s">
        <v>22</v>
      </c>
      <c r="F165" s="230" t="s">
        <v>182</v>
      </c>
      <c r="G165" s="228"/>
      <c r="H165" s="231">
        <v>491.9</v>
      </c>
      <c r="I165" s="232"/>
      <c r="J165" s="228"/>
      <c r="K165" s="228"/>
      <c r="L165" s="233"/>
      <c r="M165" s="234"/>
      <c r="N165" s="235"/>
      <c r="O165" s="235"/>
      <c r="P165" s="235"/>
      <c r="Q165" s="235"/>
      <c r="R165" s="235"/>
      <c r="S165" s="235"/>
      <c r="T165" s="236"/>
      <c r="AT165" s="237" t="s">
        <v>179</v>
      </c>
      <c r="AU165" s="237" t="s">
        <v>86</v>
      </c>
      <c r="AV165" s="13" t="s">
        <v>175</v>
      </c>
      <c r="AW165" s="13" t="s">
        <v>41</v>
      </c>
      <c r="AX165" s="13" t="s">
        <v>24</v>
      </c>
      <c r="AY165" s="237" t="s">
        <v>168</v>
      </c>
    </row>
    <row r="166" spans="2:65" s="1" customFormat="1" ht="16.5" customHeight="1">
      <c r="B166" s="40"/>
      <c r="C166" s="191" t="s">
        <v>297</v>
      </c>
      <c r="D166" s="191" t="s">
        <v>170</v>
      </c>
      <c r="E166" s="192" t="s">
        <v>950</v>
      </c>
      <c r="F166" s="193" t="s">
        <v>1260</v>
      </c>
      <c r="G166" s="194" t="s">
        <v>173</v>
      </c>
      <c r="H166" s="195">
        <v>62.8</v>
      </c>
      <c r="I166" s="196"/>
      <c r="J166" s="197">
        <f>ROUND(I166*H166,2)</f>
        <v>0</v>
      </c>
      <c r="K166" s="193" t="s">
        <v>22</v>
      </c>
      <c r="L166" s="60"/>
      <c r="M166" s="198" t="s">
        <v>22</v>
      </c>
      <c r="N166" s="199" t="s">
        <v>48</v>
      </c>
      <c r="O166" s="41"/>
      <c r="P166" s="200">
        <f>O166*H166</f>
        <v>0</v>
      </c>
      <c r="Q166" s="200">
        <v>0</v>
      </c>
      <c r="R166" s="200">
        <f>Q166*H166</f>
        <v>0</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1261</v>
      </c>
    </row>
    <row r="167" spans="2:51" s="11" customFormat="1" ht="13.5">
      <c r="B167" s="206"/>
      <c r="C167" s="207"/>
      <c r="D167" s="203" t="s">
        <v>179</v>
      </c>
      <c r="E167" s="208" t="s">
        <v>22</v>
      </c>
      <c r="F167" s="209" t="s">
        <v>1262</v>
      </c>
      <c r="G167" s="207"/>
      <c r="H167" s="210">
        <v>62.8</v>
      </c>
      <c r="I167" s="211"/>
      <c r="J167" s="207"/>
      <c r="K167" s="207"/>
      <c r="L167" s="212"/>
      <c r="M167" s="213"/>
      <c r="N167" s="214"/>
      <c r="O167" s="214"/>
      <c r="P167" s="214"/>
      <c r="Q167" s="214"/>
      <c r="R167" s="214"/>
      <c r="S167" s="214"/>
      <c r="T167" s="215"/>
      <c r="AT167" s="216" t="s">
        <v>179</v>
      </c>
      <c r="AU167" s="216" t="s">
        <v>86</v>
      </c>
      <c r="AV167" s="11" t="s">
        <v>86</v>
      </c>
      <c r="AW167" s="11" t="s">
        <v>41</v>
      </c>
      <c r="AX167" s="11" t="s">
        <v>77</v>
      </c>
      <c r="AY167" s="216" t="s">
        <v>168</v>
      </c>
    </row>
    <row r="168" spans="2:51" s="12" customFormat="1" ht="13.5">
      <c r="B168" s="217"/>
      <c r="C168" s="218"/>
      <c r="D168" s="203" t="s">
        <v>179</v>
      </c>
      <c r="E168" s="219" t="s">
        <v>22</v>
      </c>
      <c r="F168" s="220" t="s">
        <v>1142</v>
      </c>
      <c r="G168" s="218"/>
      <c r="H168" s="219" t="s">
        <v>22</v>
      </c>
      <c r="I168" s="221"/>
      <c r="J168" s="218"/>
      <c r="K168" s="218"/>
      <c r="L168" s="222"/>
      <c r="M168" s="223"/>
      <c r="N168" s="224"/>
      <c r="O168" s="224"/>
      <c r="P168" s="224"/>
      <c r="Q168" s="224"/>
      <c r="R168" s="224"/>
      <c r="S168" s="224"/>
      <c r="T168" s="225"/>
      <c r="AT168" s="226" t="s">
        <v>179</v>
      </c>
      <c r="AU168" s="226" t="s">
        <v>86</v>
      </c>
      <c r="AV168" s="12" t="s">
        <v>24</v>
      </c>
      <c r="AW168" s="12" t="s">
        <v>41</v>
      </c>
      <c r="AX168" s="12" t="s">
        <v>77</v>
      </c>
      <c r="AY168" s="226" t="s">
        <v>168</v>
      </c>
    </row>
    <row r="169" spans="2:51" s="13" customFormat="1" ht="13.5">
      <c r="B169" s="227"/>
      <c r="C169" s="228"/>
      <c r="D169" s="203" t="s">
        <v>179</v>
      </c>
      <c r="E169" s="229" t="s">
        <v>22</v>
      </c>
      <c r="F169" s="230" t="s">
        <v>182</v>
      </c>
      <c r="G169" s="228"/>
      <c r="H169" s="231">
        <v>62.8</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301</v>
      </c>
      <c r="D170" s="191" t="s">
        <v>170</v>
      </c>
      <c r="E170" s="192" t="s">
        <v>954</v>
      </c>
      <c r="F170" s="193" t="s">
        <v>1263</v>
      </c>
      <c r="G170" s="194" t="s">
        <v>173</v>
      </c>
      <c r="H170" s="195">
        <v>36.8</v>
      </c>
      <c r="I170" s="196"/>
      <c r="J170" s="197">
        <f>ROUND(I170*H170,2)</f>
        <v>0</v>
      </c>
      <c r="K170" s="193" t="s">
        <v>22</v>
      </c>
      <c r="L170" s="60"/>
      <c r="M170" s="198" t="s">
        <v>22</v>
      </c>
      <c r="N170" s="199" t="s">
        <v>48</v>
      </c>
      <c r="O170" s="41"/>
      <c r="P170" s="200">
        <f>O170*H170</f>
        <v>0</v>
      </c>
      <c r="Q170" s="200">
        <v>0</v>
      </c>
      <c r="R170" s="200">
        <f>Q170*H170</f>
        <v>0</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1264</v>
      </c>
    </row>
    <row r="171" spans="2:51" s="11" customFormat="1" ht="13.5">
      <c r="B171" s="206"/>
      <c r="C171" s="207"/>
      <c r="D171" s="203" t="s">
        <v>179</v>
      </c>
      <c r="E171" s="208" t="s">
        <v>22</v>
      </c>
      <c r="F171" s="209" t="s">
        <v>1265</v>
      </c>
      <c r="G171" s="207"/>
      <c r="H171" s="210">
        <v>36.8</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51" s="12" customFormat="1" ht="13.5">
      <c r="B172" s="217"/>
      <c r="C172" s="218"/>
      <c r="D172" s="203" t="s">
        <v>179</v>
      </c>
      <c r="E172" s="219" t="s">
        <v>22</v>
      </c>
      <c r="F172" s="220" t="s">
        <v>1266</v>
      </c>
      <c r="G172" s="218"/>
      <c r="H172" s="219" t="s">
        <v>22</v>
      </c>
      <c r="I172" s="221"/>
      <c r="J172" s="218"/>
      <c r="K172" s="218"/>
      <c r="L172" s="222"/>
      <c r="M172" s="223"/>
      <c r="N172" s="224"/>
      <c r="O172" s="224"/>
      <c r="P172" s="224"/>
      <c r="Q172" s="224"/>
      <c r="R172" s="224"/>
      <c r="S172" s="224"/>
      <c r="T172" s="225"/>
      <c r="AT172" s="226" t="s">
        <v>179</v>
      </c>
      <c r="AU172" s="226" t="s">
        <v>86</v>
      </c>
      <c r="AV172" s="12" t="s">
        <v>24</v>
      </c>
      <c r="AW172" s="12" t="s">
        <v>41</v>
      </c>
      <c r="AX172" s="12" t="s">
        <v>77</v>
      </c>
      <c r="AY172" s="226" t="s">
        <v>168</v>
      </c>
    </row>
    <row r="173" spans="2:51" s="13" customFormat="1" ht="13.5">
      <c r="B173" s="227"/>
      <c r="C173" s="228"/>
      <c r="D173" s="203" t="s">
        <v>179</v>
      </c>
      <c r="E173" s="229" t="s">
        <v>22</v>
      </c>
      <c r="F173" s="230" t="s">
        <v>182</v>
      </c>
      <c r="G173" s="228"/>
      <c r="H173" s="231">
        <v>36.8</v>
      </c>
      <c r="I173" s="232"/>
      <c r="J173" s="228"/>
      <c r="K173" s="228"/>
      <c r="L173" s="233"/>
      <c r="M173" s="234"/>
      <c r="N173" s="235"/>
      <c r="O173" s="235"/>
      <c r="P173" s="235"/>
      <c r="Q173" s="235"/>
      <c r="R173" s="235"/>
      <c r="S173" s="235"/>
      <c r="T173" s="236"/>
      <c r="AT173" s="237" t="s">
        <v>179</v>
      </c>
      <c r="AU173" s="237" t="s">
        <v>86</v>
      </c>
      <c r="AV173" s="13" t="s">
        <v>175</v>
      </c>
      <c r="AW173" s="13" t="s">
        <v>41</v>
      </c>
      <c r="AX173" s="13" t="s">
        <v>24</v>
      </c>
      <c r="AY173" s="237" t="s">
        <v>168</v>
      </c>
    </row>
    <row r="174" spans="2:65" s="1" customFormat="1" ht="16.5" customHeight="1">
      <c r="B174" s="40"/>
      <c r="C174" s="191" t="s">
        <v>305</v>
      </c>
      <c r="D174" s="191" t="s">
        <v>170</v>
      </c>
      <c r="E174" s="192" t="s">
        <v>954</v>
      </c>
      <c r="F174" s="193" t="s">
        <v>1263</v>
      </c>
      <c r="G174" s="194" t="s">
        <v>173</v>
      </c>
      <c r="H174" s="195">
        <v>188</v>
      </c>
      <c r="I174" s="196"/>
      <c r="J174" s="197">
        <f>ROUND(I174*H174,2)</f>
        <v>0</v>
      </c>
      <c r="K174" s="193" t="s">
        <v>22</v>
      </c>
      <c r="L174" s="60"/>
      <c r="M174" s="198" t="s">
        <v>22</v>
      </c>
      <c r="N174" s="199" t="s">
        <v>48</v>
      </c>
      <c r="O174" s="41"/>
      <c r="P174" s="200">
        <f>O174*H174</f>
        <v>0</v>
      </c>
      <c r="Q174" s="200">
        <v>0</v>
      </c>
      <c r="R174" s="200">
        <f>Q174*H174</f>
        <v>0</v>
      </c>
      <c r="S174" s="200">
        <v>0</v>
      </c>
      <c r="T174" s="201">
        <f>S174*H174</f>
        <v>0</v>
      </c>
      <c r="AR174" s="23" t="s">
        <v>175</v>
      </c>
      <c r="AT174" s="23" t="s">
        <v>170</v>
      </c>
      <c r="AU174" s="23" t="s">
        <v>86</v>
      </c>
      <c r="AY174" s="23" t="s">
        <v>168</v>
      </c>
      <c r="BE174" s="202">
        <f>IF(N174="základní",J174,0)</f>
        <v>0</v>
      </c>
      <c r="BF174" s="202">
        <f>IF(N174="snížená",J174,0)</f>
        <v>0</v>
      </c>
      <c r="BG174" s="202">
        <f>IF(N174="zákl. přenesená",J174,0)</f>
        <v>0</v>
      </c>
      <c r="BH174" s="202">
        <f>IF(N174="sníž. přenesená",J174,0)</f>
        <v>0</v>
      </c>
      <c r="BI174" s="202">
        <f>IF(N174="nulová",J174,0)</f>
        <v>0</v>
      </c>
      <c r="BJ174" s="23" t="s">
        <v>24</v>
      </c>
      <c r="BK174" s="202">
        <f>ROUND(I174*H174,2)</f>
        <v>0</v>
      </c>
      <c r="BL174" s="23" t="s">
        <v>175</v>
      </c>
      <c r="BM174" s="23" t="s">
        <v>1267</v>
      </c>
    </row>
    <row r="175" spans="2:51" s="11" customFormat="1" ht="13.5">
      <c r="B175" s="206"/>
      <c r="C175" s="207"/>
      <c r="D175" s="203" t="s">
        <v>179</v>
      </c>
      <c r="E175" s="208" t="s">
        <v>22</v>
      </c>
      <c r="F175" s="209" t="s">
        <v>1268</v>
      </c>
      <c r="G175" s="207"/>
      <c r="H175" s="210">
        <v>188</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51" s="12" customFormat="1" ht="13.5">
      <c r="B176" s="217"/>
      <c r="C176" s="218"/>
      <c r="D176" s="203" t="s">
        <v>179</v>
      </c>
      <c r="E176" s="219" t="s">
        <v>22</v>
      </c>
      <c r="F176" s="220" t="s">
        <v>1269</v>
      </c>
      <c r="G176" s="218"/>
      <c r="H176" s="219" t="s">
        <v>22</v>
      </c>
      <c r="I176" s="221"/>
      <c r="J176" s="218"/>
      <c r="K176" s="218"/>
      <c r="L176" s="222"/>
      <c r="M176" s="223"/>
      <c r="N176" s="224"/>
      <c r="O176" s="224"/>
      <c r="P176" s="224"/>
      <c r="Q176" s="224"/>
      <c r="R176" s="224"/>
      <c r="S176" s="224"/>
      <c r="T176" s="225"/>
      <c r="AT176" s="226" t="s">
        <v>179</v>
      </c>
      <c r="AU176" s="226" t="s">
        <v>86</v>
      </c>
      <c r="AV176" s="12" t="s">
        <v>24</v>
      </c>
      <c r="AW176" s="12" t="s">
        <v>41</v>
      </c>
      <c r="AX176" s="12" t="s">
        <v>77</v>
      </c>
      <c r="AY176" s="226" t="s">
        <v>168</v>
      </c>
    </row>
    <row r="177" spans="2:51" s="13" customFormat="1" ht="13.5">
      <c r="B177" s="227"/>
      <c r="C177" s="228"/>
      <c r="D177" s="203" t="s">
        <v>179</v>
      </c>
      <c r="E177" s="229" t="s">
        <v>22</v>
      </c>
      <c r="F177" s="230" t="s">
        <v>182</v>
      </c>
      <c r="G177" s="228"/>
      <c r="H177" s="231">
        <v>188</v>
      </c>
      <c r="I177" s="232"/>
      <c r="J177" s="228"/>
      <c r="K177" s="228"/>
      <c r="L177" s="233"/>
      <c r="M177" s="234"/>
      <c r="N177" s="235"/>
      <c r="O177" s="235"/>
      <c r="P177" s="235"/>
      <c r="Q177" s="235"/>
      <c r="R177" s="235"/>
      <c r="S177" s="235"/>
      <c r="T177" s="236"/>
      <c r="AT177" s="237" t="s">
        <v>179</v>
      </c>
      <c r="AU177" s="237" t="s">
        <v>86</v>
      </c>
      <c r="AV177" s="13" t="s">
        <v>175</v>
      </c>
      <c r="AW177" s="13" t="s">
        <v>41</v>
      </c>
      <c r="AX177" s="13" t="s">
        <v>24</v>
      </c>
      <c r="AY177" s="237" t="s">
        <v>168</v>
      </c>
    </row>
    <row r="178" spans="2:65" s="1" customFormat="1" ht="16.5" customHeight="1">
      <c r="B178" s="40"/>
      <c r="C178" s="191" t="s">
        <v>311</v>
      </c>
      <c r="D178" s="191" t="s">
        <v>170</v>
      </c>
      <c r="E178" s="192" t="s">
        <v>959</v>
      </c>
      <c r="F178" s="193" t="s">
        <v>960</v>
      </c>
      <c r="G178" s="194" t="s">
        <v>173</v>
      </c>
      <c r="H178" s="195">
        <v>26</v>
      </c>
      <c r="I178" s="196"/>
      <c r="J178" s="197">
        <f>ROUND(I178*H178,2)</f>
        <v>0</v>
      </c>
      <c r="K178" s="193" t="s">
        <v>22</v>
      </c>
      <c r="L178" s="60"/>
      <c r="M178" s="198" t="s">
        <v>22</v>
      </c>
      <c r="N178" s="199" t="s">
        <v>48</v>
      </c>
      <c r="O178" s="41"/>
      <c r="P178" s="200">
        <f>O178*H178</f>
        <v>0</v>
      </c>
      <c r="Q178" s="200">
        <v>0</v>
      </c>
      <c r="R178" s="200">
        <f>Q178*H178</f>
        <v>0</v>
      </c>
      <c r="S178" s="200">
        <v>0</v>
      </c>
      <c r="T178" s="201">
        <f>S178*H178</f>
        <v>0</v>
      </c>
      <c r="AR178" s="23" t="s">
        <v>175</v>
      </c>
      <c r="AT178" s="23" t="s">
        <v>170</v>
      </c>
      <c r="AU178" s="23" t="s">
        <v>86</v>
      </c>
      <c r="AY178" s="23" t="s">
        <v>168</v>
      </c>
      <c r="BE178" s="202">
        <f>IF(N178="základní",J178,0)</f>
        <v>0</v>
      </c>
      <c r="BF178" s="202">
        <f>IF(N178="snížená",J178,0)</f>
        <v>0</v>
      </c>
      <c r="BG178" s="202">
        <f>IF(N178="zákl. přenesená",J178,0)</f>
        <v>0</v>
      </c>
      <c r="BH178" s="202">
        <f>IF(N178="sníž. přenesená",J178,0)</f>
        <v>0</v>
      </c>
      <c r="BI178" s="202">
        <f>IF(N178="nulová",J178,0)</f>
        <v>0</v>
      </c>
      <c r="BJ178" s="23" t="s">
        <v>24</v>
      </c>
      <c r="BK178" s="202">
        <f>ROUND(I178*H178,2)</f>
        <v>0</v>
      </c>
      <c r="BL178" s="23" t="s">
        <v>175</v>
      </c>
      <c r="BM178" s="23" t="s">
        <v>1270</v>
      </c>
    </row>
    <row r="179" spans="2:51" s="11" customFormat="1" ht="13.5">
      <c r="B179" s="206"/>
      <c r="C179" s="207"/>
      <c r="D179" s="203" t="s">
        <v>179</v>
      </c>
      <c r="E179" s="208" t="s">
        <v>22</v>
      </c>
      <c r="F179" s="209" t="s">
        <v>305</v>
      </c>
      <c r="G179" s="207"/>
      <c r="H179" s="210">
        <v>26</v>
      </c>
      <c r="I179" s="211"/>
      <c r="J179" s="207"/>
      <c r="K179" s="207"/>
      <c r="L179" s="212"/>
      <c r="M179" s="213"/>
      <c r="N179" s="214"/>
      <c r="O179" s="214"/>
      <c r="P179" s="214"/>
      <c r="Q179" s="214"/>
      <c r="R179" s="214"/>
      <c r="S179" s="214"/>
      <c r="T179" s="215"/>
      <c r="AT179" s="216" t="s">
        <v>179</v>
      </c>
      <c r="AU179" s="216" t="s">
        <v>86</v>
      </c>
      <c r="AV179" s="11" t="s">
        <v>86</v>
      </c>
      <c r="AW179" s="11" t="s">
        <v>41</v>
      </c>
      <c r="AX179" s="11" t="s">
        <v>77</v>
      </c>
      <c r="AY179" s="216" t="s">
        <v>168</v>
      </c>
    </row>
    <row r="180" spans="2:51" s="12" customFormat="1" ht="13.5">
      <c r="B180" s="217"/>
      <c r="C180" s="218"/>
      <c r="D180" s="203" t="s">
        <v>179</v>
      </c>
      <c r="E180" s="219" t="s">
        <v>22</v>
      </c>
      <c r="F180" s="220" t="s">
        <v>1271</v>
      </c>
      <c r="G180" s="218"/>
      <c r="H180" s="219" t="s">
        <v>22</v>
      </c>
      <c r="I180" s="221"/>
      <c r="J180" s="218"/>
      <c r="K180" s="218"/>
      <c r="L180" s="222"/>
      <c r="M180" s="223"/>
      <c r="N180" s="224"/>
      <c r="O180" s="224"/>
      <c r="P180" s="224"/>
      <c r="Q180" s="224"/>
      <c r="R180" s="224"/>
      <c r="S180" s="224"/>
      <c r="T180" s="225"/>
      <c r="AT180" s="226" t="s">
        <v>179</v>
      </c>
      <c r="AU180" s="226" t="s">
        <v>86</v>
      </c>
      <c r="AV180" s="12" t="s">
        <v>24</v>
      </c>
      <c r="AW180" s="12" t="s">
        <v>41</v>
      </c>
      <c r="AX180" s="12" t="s">
        <v>77</v>
      </c>
      <c r="AY180" s="226" t="s">
        <v>168</v>
      </c>
    </row>
    <row r="181" spans="2:51" s="13" customFormat="1" ht="13.5">
      <c r="B181" s="227"/>
      <c r="C181" s="228"/>
      <c r="D181" s="203" t="s">
        <v>179</v>
      </c>
      <c r="E181" s="229" t="s">
        <v>22</v>
      </c>
      <c r="F181" s="230" t="s">
        <v>182</v>
      </c>
      <c r="G181" s="228"/>
      <c r="H181" s="231">
        <v>26</v>
      </c>
      <c r="I181" s="232"/>
      <c r="J181" s="228"/>
      <c r="K181" s="228"/>
      <c r="L181" s="233"/>
      <c r="M181" s="234"/>
      <c r="N181" s="235"/>
      <c r="O181" s="235"/>
      <c r="P181" s="235"/>
      <c r="Q181" s="235"/>
      <c r="R181" s="235"/>
      <c r="S181" s="235"/>
      <c r="T181" s="236"/>
      <c r="AT181" s="237" t="s">
        <v>179</v>
      </c>
      <c r="AU181" s="237" t="s">
        <v>86</v>
      </c>
      <c r="AV181" s="13" t="s">
        <v>175</v>
      </c>
      <c r="AW181" s="13" t="s">
        <v>41</v>
      </c>
      <c r="AX181" s="13" t="s">
        <v>24</v>
      </c>
      <c r="AY181" s="237" t="s">
        <v>168</v>
      </c>
    </row>
    <row r="182" spans="2:65" s="1" customFormat="1" ht="16.5" customHeight="1">
      <c r="B182" s="40"/>
      <c r="C182" s="191" t="s">
        <v>317</v>
      </c>
      <c r="D182" s="191" t="s">
        <v>170</v>
      </c>
      <c r="E182" s="192" t="s">
        <v>969</v>
      </c>
      <c r="F182" s="193" t="s">
        <v>1153</v>
      </c>
      <c r="G182" s="194" t="s">
        <v>173</v>
      </c>
      <c r="H182" s="195">
        <v>62.8</v>
      </c>
      <c r="I182" s="196"/>
      <c r="J182" s="197">
        <f>ROUND(I182*H182,2)</f>
        <v>0</v>
      </c>
      <c r="K182" s="193" t="s">
        <v>22</v>
      </c>
      <c r="L182" s="60"/>
      <c r="M182" s="198" t="s">
        <v>22</v>
      </c>
      <c r="N182" s="199" t="s">
        <v>48</v>
      </c>
      <c r="O182" s="41"/>
      <c r="P182" s="200">
        <f>O182*H182</f>
        <v>0</v>
      </c>
      <c r="Q182" s="200">
        <v>0</v>
      </c>
      <c r="R182" s="200">
        <f>Q182*H182</f>
        <v>0</v>
      </c>
      <c r="S182" s="200">
        <v>0</v>
      </c>
      <c r="T182" s="201">
        <f>S182*H182</f>
        <v>0</v>
      </c>
      <c r="AR182" s="23" t="s">
        <v>175</v>
      </c>
      <c r="AT182" s="23" t="s">
        <v>170</v>
      </c>
      <c r="AU182" s="23" t="s">
        <v>86</v>
      </c>
      <c r="AY182" s="23" t="s">
        <v>168</v>
      </c>
      <c r="BE182" s="202">
        <f>IF(N182="základní",J182,0)</f>
        <v>0</v>
      </c>
      <c r="BF182" s="202">
        <f>IF(N182="snížená",J182,0)</f>
        <v>0</v>
      </c>
      <c r="BG182" s="202">
        <f>IF(N182="zákl. přenesená",J182,0)</f>
        <v>0</v>
      </c>
      <c r="BH182" s="202">
        <f>IF(N182="sníž. přenesená",J182,0)</f>
        <v>0</v>
      </c>
      <c r="BI182" s="202">
        <f>IF(N182="nulová",J182,0)</f>
        <v>0</v>
      </c>
      <c r="BJ182" s="23" t="s">
        <v>24</v>
      </c>
      <c r="BK182" s="202">
        <f>ROUND(I182*H182,2)</f>
        <v>0</v>
      </c>
      <c r="BL182" s="23" t="s">
        <v>175</v>
      </c>
      <c r="BM182" s="23" t="s">
        <v>1272</v>
      </c>
    </row>
    <row r="183" spans="2:51" s="11" customFormat="1" ht="13.5">
      <c r="B183" s="206"/>
      <c r="C183" s="207"/>
      <c r="D183" s="203" t="s">
        <v>179</v>
      </c>
      <c r="E183" s="208" t="s">
        <v>22</v>
      </c>
      <c r="F183" s="209" t="s">
        <v>305</v>
      </c>
      <c r="G183" s="207"/>
      <c r="H183" s="210">
        <v>26</v>
      </c>
      <c r="I183" s="211"/>
      <c r="J183" s="207"/>
      <c r="K183" s="207"/>
      <c r="L183" s="212"/>
      <c r="M183" s="213"/>
      <c r="N183" s="214"/>
      <c r="O183" s="214"/>
      <c r="P183" s="214"/>
      <c r="Q183" s="214"/>
      <c r="R183" s="214"/>
      <c r="S183" s="214"/>
      <c r="T183" s="215"/>
      <c r="AT183" s="216" t="s">
        <v>179</v>
      </c>
      <c r="AU183" s="216" t="s">
        <v>86</v>
      </c>
      <c r="AV183" s="11" t="s">
        <v>86</v>
      </c>
      <c r="AW183" s="11" t="s">
        <v>41</v>
      </c>
      <c r="AX183" s="11" t="s">
        <v>77</v>
      </c>
      <c r="AY183" s="216" t="s">
        <v>168</v>
      </c>
    </row>
    <row r="184" spans="2:51" s="12" customFormat="1" ht="13.5">
      <c r="B184" s="217"/>
      <c r="C184" s="218"/>
      <c r="D184" s="203" t="s">
        <v>179</v>
      </c>
      <c r="E184" s="219" t="s">
        <v>22</v>
      </c>
      <c r="F184" s="220" t="s">
        <v>1273</v>
      </c>
      <c r="G184" s="218"/>
      <c r="H184" s="219" t="s">
        <v>22</v>
      </c>
      <c r="I184" s="221"/>
      <c r="J184" s="218"/>
      <c r="K184" s="218"/>
      <c r="L184" s="222"/>
      <c r="M184" s="223"/>
      <c r="N184" s="224"/>
      <c r="O184" s="224"/>
      <c r="P184" s="224"/>
      <c r="Q184" s="224"/>
      <c r="R184" s="224"/>
      <c r="S184" s="224"/>
      <c r="T184" s="225"/>
      <c r="AT184" s="226" t="s">
        <v>179</v>
      </c>
      <c r="AU184" s="226" t="s">
        <v>86</v>
      </c>
      <c r="AV184" s="12" t="s">
        <v>24</v>
      </c>
      <c r="AW184" s="12" t="s">
        <v>41</v>
      </c>
      <c r="AX184" s="12" t="s">
        <v>77</v>
      </c>
      <c r="AY184" s="226" t="s">
        <v>168</v>
      </c>
    </row>
    <row r="185" spans="2:51" s="11" customFormat="1" ht="13.5">
      <c r="B185" s="206"/>
      <c r="C185" s="207"/>
      <c r="D185" s="203" t="s">
        <v>179</v>
      </c>
      <c r="E185" s="208" t="s">
        <v>22</v>
      </c>
      <c r="F185" s="209" t="s">
        <v>1265</v>
      </c>
      <c r="G185" s="207"/>
      <c r="H185" s="210">
        <v>36.8</v>
      </c>
      <c r="I185" s="211"/>
      <c r="J185" s="207"/>
      <c r="K185" s="207"/>
      <c r="L185" s="212"/>
      <c r="M185" s="213"/>
      <c r="N185" s="214"/>
      <c r="O185" s="214"/>
      <c r="P185" s="214"/>
      <c r="Q185" s="214"/>
      <c r="R185" s="214"/>
      <c r="S185" s="214"/>
      <c r="T185" s="215"/>
      <c r="AT185" s="216" t="s">
        <v>179</v>
      </c>
      <c r="AU185" s="216" t="s">
        <v>86</v>
      </c>
      <c r="AV185" s="11" t="s">
        <v>86</v>
      </c>
      <c r="AW185" s="11" t="s">
        <v>41</v>
      </c>
      <c r="AX185" s="11" t="s">
        <v>77</v>
      </c>
      <c r="AY185" s="216" t="s">
        <v>168</v>
      </c>
    </row>
    <row r="186" spans="2:51" s="12" customFormat="1" ht="13.5">
      <c r="B186" s="217"/>
      <c r="C186" s="218"/>
      <c r="D186" s="203" t="s">
        <v>179</v>
      </c>
      <c r="E186" s="219" t="s">
        <v>22</v>
      </c>
      <c r="F186" s="220" t="s">
        <v>999</v>
      </c>
      <c r="G186" s="218"/>
      <c r="H186" s="219" t="s">
        <v>22</v>
      </c>
      <c r="I186" s="221"/>
      <c r="J186" s="218"/>
      <c r="K186" s="218"/>
      <c r="L186" s="222"/>
      <c r="M186" s="223"/>
      <c r="N186" s="224"/>
      <c r="O186" s="224"/>
      <c r="P186" s="224"/>
      <c r="Q186" s="224"/>
      <c r="R186" s="224"/>
      <c r="S186" s="224"/>
      <c r="T186" s="225"/>
      <c r="AT186" s="226" t="s">
        <v>179</v>
      </c>
      <c r="AU186" s="226" t="s">
        <v>86</v>
      </c>
      <c r="AV186" s="12" t="s">
        <v>24</v>
      </c>
      <c r="AW186" s="12" t="s">
        <v>41</v>
      </c>
      <c r="AX186" s="12" t="s">
        <v>77</v>
      </c>
      <c r="AY186" s="226" t="s">
        <v>168</v>
      </c>
    </row>
    <row r="187" spans="2:51" s="13" customFormat="1" ht="13.5">
      <c r="B187" s="227"/>
      <c r="C187" s="228"/>
      <c r="D187" s="203" t="s">
        <v>179</v>
      </c>
      <c r="E187" s="229" t="s">
        <v>22</v>
      </c>
      <c r="F187" s="230" t="s">
        <v>182</v>
      </c>
      <c r="G187" s="228"/>
      <c r="H187" s="231">
        <v>62.8</v>
      </c>
      <c r="I187" s="232"/>
      <c r="J187" s="228"/>
      <c r="K187" s="228"/>
      <c r="L187" s="233"/>
      <c r="M187" s="234"/>
      <c r="N187" s="235"/>
      <c r="O187" s="235"/>
      <c r="P187" s="235"/>
      <c r="Q187" s="235"/>
      <c r="R187" s="235"/>
      <c r="S187" s="235"/>
      <c r="T187" s="236"/>
      <c r="AT187" s="237" t="s">
        <v>179</v>
      </c>
      <c r="AU187" s="237" t="s">
        <v>86</v>
      </c>
      <c r="AV187" s="13" t="s">
        <v>175</v>
      </c>
      <c r="AW187" s="13" t="s">
        <v>41</v>
      </c>
      <c r="AX187" s="13" t="s">
        <v>24</v>
      </c>
      <c r="AY187" s="237" t="s">
        <v>168</v>
      </c>
    </row>
    <row r="188" spans="2:65" s="1" customFormat="1" ht="16.5" customHeight="1">
      <c r="B188" s="40"/>
      <c r="C188" s="191" t="s">
        <v>323</v>
      </c>
      <c r="D188" s="191" t="s">
        <v>170</v>
      </c>
      <c r="E188" s="192" t="s">
        <v>969</v>
      </c>
      <c r="F188" s="193" t="s">
        <v>1153</v>
      </c>
      <c r="G188" s="194" t="s">
        <v>173</v>
      </c>
      <c r="H188" s="195">
        <v>188</v>
      </c>
      <c r="I188" s="196"/>
      <c r="J188" s="197">
        <f>ROUND(I188*H188,2)</f>
        <v>0</v>
      </c>
      <c r="K188" s="193" t="s">
        <v>22</v>
      </c>
      <c r="L188" s="60"/>
      <c r="M188" s="198" t="s">
        <v>22</v>
      </c>
      <c r="N188" s="199" t="s">
        <v>48</v>
      </c>
      <c r="O188" s="41"/>
      <c r="P188" s="200">
        <f>O188*H188</f>
        <v>0</v>
      </c>
      <c r="Q188" s="200">
        <v>0</v>
      </c>
      <c r="R188" s="200">
        <f>Q188*H188</f>
        <v>0</v>
      </c>
      <c r="S188" s="200">
        <v>0</v>
      </c>
      <c r="T188" s="201">
        <f>S188*H188</f>
        <v>0</v>
      </c>
      <c r="AR188" s="23" t="s">
        <v>175</v>
      </c>
      <c r="AT188" s="23" t="s">
        <v>170</v>
      </c>
      <c r="AU188" s="23" t="s">
        <v>86</v>
      </c>
      <c r="AY188" s="23" t="s">
        <v>168</v>
      </c>
      <c r="BE188" s="202">
        <f>IF(N188="základní",J188,0)</f>
        <v>0</v>
      </c>
      <c r="BF188" s="202">
        <f>IF(N188="snížená",J188,0)</f>
        <v>0</v>
      </c>
      <c r="BG188" s="202">
        <f>IF(N188="zákl. přenesená",J188,0)</f>
        <v>0</v>
      </c>
      <c r="BH188" s="202">
        <f>IF(N188="sníž. přenesená",J188,0)</f>
        <v>0</v>
      </c>
      <c r="BI188" s="202">
        <f>IF(N188="nulová",J188,0)</f>
        <v>0</v>
      </c>
      <c r="BJ188" s="23" t="s">
        <v>24</v>
      </c>
      <c r="BK188" s="202">
        <f>ROUND(I188*H188,2)</f>
        <v>0</v>
      </c>
      <c r="BL188" s="23" t="s">
        <v>175</v>
      </c>
      <c r="BM188" s="23" t="s">
        <v>1274</v>
      </c>
    </row>
    <row r="189" spans="2:51" s="11" customFormat="1" ht="13.5">
      <c r="B189" s="206"/>
      <c r="C189" s="207"/>
      <c r="D189" s="203" t="s">
        <v>179</v>
      </c>
      <c r="E189" s="208" t="s">
        <v>22</v>
      </c>
      <c r="F189" s="209" t="s">
        <v>1268</v>
      </c>
      <c r="G189" s="207"/>
      <c r="H189" s="210">
        <v>188</v>
      </c>
      <c r="I189" s="211"/>
      <c r="J189" s="207"/>
      <c r="K189" s="207"/>
      <c r="L189" s="212"/>
      <c r="M189" s="213"/>
      <c r="N189" s="214"/>
      <c r="O189" s="214"/>
      <c r="P189" s="214"/>
      <c r="Q189" s="214"/>
      <c r="R189" s="214"/>
      <c r="S189" s="214"/>
      <c r="T189" s="215"/>
      <c r="AT189" s="216" t="s">
        <v>179</v>
      </c>
      <c r="AU189" s="216" t="s">
        <v>86</v>
      </c>
      <c r="AV189" s="11" t="s">
        <v>86</v>
      </c>
      <c r="AW189" s="11" t="s">
        <v>41</v>
      </c>
      <c r="AX189" s="11" t="s">
        <v>77</v>
      </c>
      <c r="AY189" s="216" t="s">
        <v>168</v>
      </c>
    </row>
    <row r="190" spans="2:51" s="12" customFormat="1" ht="13.5">
      <c r="B190" s="217"/>
      <c r="C190" s="218"/>
      <c r="D190" s="203" t="s">
        <v>179</v>
      </c>
      <c r="E190" s="219" t="s">
        <v>22</v>
      </c>
      <c r="F190" s="220" t="s">
        <v>1275</v>
      </c>
      <c r="G190" s="218"/>
      <c r="H190" s="219" t="s">
        <v>22</v>
      </c>
      <c r="I190" s="221"/>
      <c r="J190" s="218"/>
      <c r="K190" s="218"/>
      <c r="L190" s="222"/>
      <c r="M190" s="223"/>
      <c r="N190" s="224"/>
      <c r="O190" s="224"/>
      <c r="P190" s="224"/>
      <c r="Q190" s="224"/>
      <c r="R190" s="224"/>
      <c r="S190" s="224"/>
      <c r="T190" s="225"/>
      <c r="AT190" s="226" t="s">
        <v>179</v>
      </c>
      <c r="AU190" s="226" t="s">
        <v>86</v>
      </c>
      <c r="AV190" s="12" t="s">
        <v>24</v>
      </c>
      <c r="AW190" s="12" t="s">
        <v>41</v>
      </c>
      <c r="AX190" s="12" t="s">
        <v>77</v>
      </c>
      <c r="AY190" s="226" t="s">
        <v>168</v>
      </c>
    </row>
    <row r="191" spans="2:51" s="13" customFormat="1" ht="13.5">
      <c r="B191" s="227"/>
      <c r="C191" s="228"/>
      <c r="D191" s="203" t="s">
        <v>179</v>
      </c>
      <c r="E191" s="229" t="s">
        <v>22</v>
      </c>
      <c r="F191" s="230" t="s">
        <v>182</v>
      </c>
      <c r="G191" s="228"/>
      <c r="H191" s="231">
        <v>188</v>
      </c>
      <c r="I191" s="232"/>
      <c r="J191" s="228"/>
      <c r="K191" s="228"/>
      <c r="L191" s="233"/>
      <c r="M191" s="234"/>
      <c r="N191" s="235"/>
      <c r="O191" s="235"/>
      <c r="P191" s="235"/>
      <c r="Q191" s="235"/>
      <c r="R191" s="235"/>
      <c r="S191" s="235"/>
      <c r="T191" s="236"/>
      <c r="AT191" s="237" t="s">
        <v>179</v>
      </c>
      <c r="AU191" s="237" t="s">
        <v>86</v>
      </c>
      <c r="AV191" s="13" t="s">
        <v>175</v>
      </c>
      <c r="AW191" s="13" t="s">
        <v>41</v>
      </c>
      <c r="AX191" s="13" t="s">
        <v>24</v>
      </c>
      <c r="AY191" s="237" t="s">
        <v>168</v>
      </c>
    </row>
    <row r="192" spans="2:65" s="1" customFormat="1" ht="25.5" customHeight="1">
      <c r="B192" s="40"/>
      <c r="C192" s="191" t="s">
        <v>330</v>
      </c>
      <c r="D192" s="191" t="s">
        <v>170</v>
      </c>
      <c r="E192" s="192" t="s">
        <v>1276</v>
      </c>
      <c r="F192" s="193" t="s">
        <v>1277</v>
      </c>
      <c r="G192" s="194" t="s">
        <v>173</v>
      </c>
      <c r="H192" s="195">
        <v>9.8</v>
      </c>
      <c r="I192" s="196"/>
      <c r="J192" s="197">
        <f>ROUND(I192*H192,2)</f>
        <v>0</v>
      </c>
      <c r="K192" s="193" t="s">
        <v>174</v>
      </c>
      <c r="L192" s="60"/>
      <c r="M192" s="198" t="s">
        <v>22</v>
      </c>
      <c r="N192" s="199" t="s">
        <v>48</v>
      </c>
      <c r="O192" s="41"/>
      <c r="P192" s="200">
        <f>O192*H192</f>
        <v>0</v>
      </c>
      <c r="Q192" s="200">
        <v>0.08425</v>
      </c>
      <c r="R192" s="200">
        <f>Q192*H192</f>
        <v>0.8256500000000001</v>
      </c>
      <c r="S192" s="200">
        <v>0</v>
      </c>
      <c r="T192" s="201">
        <f>S192*H192</f>
        <v>0</v>
      </c>
      <c r="AR192" s="23" t="s">
        <v>175</v>
      </c>
      <c r="AT192" s="23" t="s">
        <v>170</v>
      </c>
      <c r="AU192" s="23" t="s">
        <v>86</v>
      </c>
      <c r="AY192" s="23" t="s">
        <v>168</v>
      </c>
      <c r="BE192" s="202">
        <f>IF(N192="základní",J192,0)</f>
        <v>0</v>
      </c>
      <c r="BF192" s="202">
        <f>IF(N192="snížená",J192,0)</f>
        <v>0</v>
      </c>
      <c r="BG192" s="202">
        <f>IF(N192="zákl. přenesená",J192,0)</f>
        <v>0</v>
      </c>
      <c r="BH192" s="202">
        <f>IF(N192="sníž. přenesená",J192,0)</f>
        <v>0</v>
      </c>
      <c r="BI192" s="202">
        <f>IF(N192="nulová",J192,0)</f>
        <v>0</v>
      </c>
      <c r="BJ192" s="23" t="s">
        <v>24</v>
      </c>
      <c r="BK192" s="202">
        <f>ROUND(I192*H192,2)</f>
        <v>0</v>
      </c>
      <c r="BL192" s="23" t="s">
        <v>175</v>
      </c>
      <c r="BM192" s="23" t="s">
        <v>1278</v>
      </c>
    </row>
    <row r="193" spans="2:51" s="11" customFormat="1" ht="13.5">
      <c r="B193" s="206"/>
      <c r="C193" s="207"/>
      <c r="D193" s="203" t="s">
        <v>179</v>
      </c>
      <c r="E193" s="208" t="s">
        <v>22</v>
      </c>
      <c r="F193" s="209" t="s">
        <v>1279</v>
      </c>
      <c r="G193" s="207"/>
      <c r="H193" s="210">
        <v>9.8</v>
      </c>
      <c r="I193" s="211"/>
      <c r="J193" s="207"/>
      <c r="K193" s="207"/>
      <c r="L193" s="212"/>
      <c r="M193" s="213"/>
      <c r="N193" s="214"/>
      <c r="O193" s="214"/>
      <c r="P193" s="214"/>
      <c r="Q193" s="214"/>
      <c r="R193" s="214"/>
      <c r="S193" s="214"/>
      <c r="T193" s="215"/>
      <c r="AT193" s="216" t="s">
        <v>179</v>
      </c>
      <c r="AU193" s="216" t="s">
        <v>86</v>
      </c>
      <c r="AV193" s="11" t="s">
        <v>86</v>
      </c>
      <c r="AW193" s="11" t="s">
        <v>41</v>
      </c>
      <c r="AX193" s="11" t="s">
        <v>77</v>
      </c>
      <c r="AY193" s="216" t="s">
        <v>168</v>
      </c>
    </row>
    <row r="194" spans="2:51" s="12" customFormat="1" ht="13.5">
      <c r="B194" s="217"/>
      <c r="C194" s="218"/>
      <c r="D194" s="203" t="s">
        <v>179</v>
      </c>
      <c r="E194" s="219" t="s">
        <v>22</v>
      </c>
      <c r="F194" s="220" t="s">
        <v>1280</v>
      </c>
      <c r="G194" s="218"/>
      <c r="H194" s="219" t="s">
        <v>22</v>
      </c>
      <c r="I194" s="221"/>
      <c r="J194" s="218"/>
      <c r="K194" s="218"/>
      <c r="L194" s="222"/>
      <c r="M194" s="223"/>
      <c r="N194" s="224"/>
      <c r="O194" s="224"/>
      <c r="P194" s="224"/>
      <c r="Q194" s="224"/>
      <c r="R194" s="224"/>
      <c r="S194" s="224"/>
      <c r="T194" s="225"/>
      <c r="AT194" s="226" t="s">
        <v>179</v>
      </c>
      <c r="AU194" s="226" t="s">
        <v>86</v>
      </c>
      <c r="AV194" s="12" t="s">
        <v>24</v>
      </c>
      <c r="AW194" s="12" t="s">
        <v>41</v>
      </c>
      <c r="AX194" s="12" t="s">
        <v>77</v>
      </c>
      <c r="AY194" s="226" t="s">
        <v>168</v>
      </c>
    </row>
    <row r="195" spans="2:51" s="13" customFormat="1" ht="13.5">
      <c r="B195" s="227"/>
      <c r="C195" s="228"/>
      <c r="D195" s="203" t="s">
        <v>179</v>
      </c>
      <c r="E195" s="229" t="s">
        <v>22</v>
      </c>
      <c r="F195" s="230" t="s">
        <v>182</v>
      </c>
      <c r="G195" s="228"/>
      <c r="H195" s="231">
        <v>9.8</v>
      </c>
      <c r="I195" s="232"/>
      <c r="J195" s="228"/>
      <c r="K195" s="228"/>
      <c r="L195" s="233"/>
      <c r="M195" s="234"/>
      <c r="N195" s="235"/>
      <c r="O195" s="235"/>
      <c r="P195" s="235"/>
      <c r="Q195" s="235"/>
      <c r="R195" s="235"/>
      <c r="S195" s="235"/>
      <c r="T195" s="236"/>
      <c r="AT195" s="237" t="s">
        <v>179</v>
      </c>
      <c r="AU195" s="237" t="s">
        <v>86</v>
      </c>
      <c r="AV195" s="13" t="s">
        <v>175</v>
      </c>
      <c r="AW195" s="13" t="s">
        <v>41</v>
      </c>
      <c r="AX195" s="13" t="s">
        <v>24</v>
      </c>
      <c r="AY195" s="237" t="s">
        <v>168</v>
      </c>
    </row>
    <row r="196" spans="2:65" s="1" customFormat="1" ht="16.5" customHeight="1">
      <c r="B196" s="40"/>
      <c r="C196" s="238" t="s">
        <v>334</v>
      </c>
      <c r="D196" s="238" t="s">
        <v>270</v>
      </c>
      <c r="E196" s="239" t="s">
        <v>1281</v>
      </c>
      <c r="F196" s="240" t="s">
        <v>1282</v>
      </c>
      <c r="G196" s="241" t="s">
        <v>173</v>
      </c>
      <c r="H196" s="242">
        <v>9.898</v>
      </c>
      <c r="I196" s="243"/>
      <c r="J196" s="244">
        <f>ROUND(I196*H196,2)</f>
        <v>0</v>
      </c>
      <c r="K196" s="240" t="s">
        <v>174</v>
      </c>
      <c r="L196" s="245"/>
      <c r="M196" s="246" t="s">
        <v>22</v>
      </c>
      <c r="N196" s="247" t="s">
        <v>48</v>
      </c>
      <c r="O196" s="41"/>
      <c r="P196" s="200">
        <f>O196*H196</f>
        <v>0</v>
      </c>
      <c r="Q196" s="200">
        <v>0.14</v>
      </c>
      <c r="R196" s="200">
        <f>Q196*H196</f>
        <v>1.38572</v>
      </c>
      <c r="S196" s="200">
        <v>0</v>
      </c>
      <c r="T196" s="201">
        <f>S196*H196</f>
        <v>0</v>
      </c>
      <c r="AR196" s="23" t="s">
        <v>214</v>
      </c>
      <c r="AT196" s="23" t="s">
        <v>270</v>
      </c>
      <c r="AU196" s="23" t="s">
        <v>86</v>
      </c>
      <c r="AY196" s="23" t="s">
        <v>168</v>
      </c>
      <c r="BE196" s="202">
        <f>IF(N196="základní",J196,0)</f>
        <v>0</v>
      </c>
      <c r="BF196" s="202">
        <f>IF(N196="snížená",J196,0)</f>
        <v>0</v>
      </c>
      <c r="BG196" s="202">
        <f>IF(N196="zákl. přenesená",J196,0)</f>
        <v>0</v>
      </c>
      <c r="BH196" s="202">
        <f>IF(N196="sníž. přenesená",J196,0)</f>
        <v>0</v>
      </c>
      <c r="BI196" s="202">
        <f>IF(N196="nulová",J196,0)</f>
        <v>0</v>
      </c>
      <c r="BJ196" s="23" t="s">
        <v>24</v>
      </c>
      <c r="BK196" s="202">
        <f>ROUND(I196*H196,2)</f>
        <v>0</v>
      </c>
      <c r="BL196" s="23" t="s">
        <v>175</v>
      </c>
      <c r="BM196" s="23" t="s">
        <v>1283</v>
      </c>
    </row>
    <row r="197" spans="2:47" s="1" customFormat="1" ht="27">
      <c r="B197" s="40"/>
      <c r="C197" s="62"/>
      <c r="D197" s="203" t="s">
        <v>789</v>
      </c>
      <c r="E197" s="62"/>
      <c r="F197" s="204" t="s">
        <v>988</v>
      </c>
      <c r="G197" s="62"/>
      <c r="H197" s="62"/>
      <c r="I197" s="162"/>
      <c r="J197" s="62"/>
      <c r="K197" s="62"/>
      <c r="L197" s="60"/>
      <c r="M197" s="205"/>
      <c r="N197" s="41"/>
      <c r="O197" s="41"/>
      <c r="P197" s="41"/>
      <c r="Q197" s="41"/>
      <c r="R197" s="41"/>
      <c r="S197" s="41"/>
      <c r="T197" s="77"/>
      <c r="AT197" s="23" t="s">
        <v>789</v>
      </c>
      <c r="AU197" s="23" t="s">
        <v>86</v>
      </c>
    </row>
    <row r="198" spans="2:51" s="11" customFormat="1" ht="13.5">
      <c r="B198" s="206"/>
      <c r="C198" s="207"/>
      <c r="D198" s="203" t="s">
        <v>179</v>
      </c>
      <c r="E198" s="207"/>
      <c r="F198" s="209" t="s">
        <v>1284</v>
      </c>
      <c r="G198" s="207"/>
      <c r="H198" s="210">
        <v>9.898</v>
      </c>
      <c r="I198" s="211"/>
      <c r="J198" s="207"/>
      <c r="K198" s="207"/>
      <c r="L198" s="212"/>
      <c r="M198" s="213"/>
      <c r="N198" s="214"/>
      <c r="O198" s="214"/>
      <c r="P198" s="214"/>
      <c r="Q198" s="214"/>
      <c r="R198" s="214"/>
      <c r="S198" s="214"/>
      <c r="T198" s="215"/>
      <c r="AT198" s="216" t="s">
        <v>179</v>
      </c>
      <c r="AU198" s="216" t="s">
        <v>86</v>
      </c>
      <c r="AV198" s="11" t="s">
        <v>86</v>
      </c>
      <c r="AW198" s="11" t="s">
        <v>6</v>
      </c>
      <c r="AX198" s="11" t="s">
        <v>24</v>
      </c>
      <c r="AY198" s="216" t="s">
        <v>168</v>
      </c>
    </row>
    <row r="199" spans="2:65" s="1" customFormat="1" ht="25.5" customHeight="1">
      <c r="B199" s="40"/>
      <c r="C199" s="191" t="s">
        <v>342</v>
      </c>
      <c r="D199" s="191" t="s">
        <v>170</v>
      </c>
      <c r="E199" s="192" t="s">
        <v>980</v>
      </c>
      <c r="F199" s="193" t="s">
        <v>981</v>
      </c>
      <c r="G199" s="194" t="s">
        <v>173</v>
      </c>
      <c r="H199" s="195">
        <v>491.9</v>
      </c>
      <c r="I199" s="196"/>
      <c r="J199" s="197">
        <f>ROUND(I199*H199,2)</f>
        <v>0</v>
      </c>
      <c r="K199" s="193" t="s">
        <v>174</v>
      </c>
      <c r="L199" s="60"/>
      <c r="M199" s="198" t="s">
        <v>22</v>
      </c>
      <c r="N199" s="199" t="s">
        <v>48</v>
      </c>
      <c r="O199" s="41"/>
      <c r="P199" s="200">
        <f>O199*H199</f>
        <v>0</v>
      </c>
      <c r="Q199" s="200">
        <v>0.08425</v>
      </c>
      <c r="R199" s="200">
        <f>Q199*H199</f>
        <v>41.442575</v>
      </c>
      <c r="S199" s="200">
        <v>0</v>
      </c>
      <c r="T199" s="201">
        <f>S199*H199</f>
        <v>0</v>
      </c>
      <c r="AR199" s="23" t="s">
        <v>175</v>
      </c>
      <c r="AT199" s="23" t="s">
        <v>170</v>
      </c>
      <c r="AU199" s="23" t="s">
        <v>86</v>
      </c>
      <c r="AY199" s="23" t="s">
        <v>168</v>
      </c>
      <c r="BE199" s="202">
        <f>IF(N199="základní",J199,0)</f>
        <v>0</v>
      </c>
      <c r="BF199" s="202">
        <f>IF(N199="snížená",J199,0)</f>
        <v>0</v>
      </c>
      <c r="BG199" s="202">
        <f>IF(N199="zákl. přenesená",J199,0)</f>
        <v>0</v>
      </c>
      <c r="BH199" s="202">
        <f>IF(N199="sníž. přenesená",J199,0)</f>
        <v>0</v>
      </c>
      <c r="BI199" s="202">
        <f>IF(N199="nulová",J199,0)</f>
        <v>0</v>
      </c>
      <c r="BJ199" s="23" t="s">
        <v>24</v>
      </c>
      <c r="BK199" s="202">
        <f>ROUND(I199*H199,2)</f>
        <v>0</v>
      </c>
      <c r="BL199" s="23" t="s">
        <v>175</v>
      </c>
      <c r="BM199" s="23" t="s">
        <v>1285</v>
      </c>
    </row>
    <row r="200" spans="2:51" s="11" customFormat="1" ht="13.5">
      <c r="B200" s="206"/>
      <c r="C200" s="207"/>
      <c r="D200" s="203" t="s">
        <v>179</v>
      </c>
      <c r="E200" s="208" t="s">
        <v>22</v>
      </c>
      <c r="F200" s="209" t="s">
        <v>1286</v>
      </c>
      <c r="G200" s="207"/>
      <c r="H200" s="210">
        <v>474.8</v>
      </c>
      <c r="I200" s="211"/>
      <c r="J200" s="207"/>
      <c r="K200" s="207"/>
      <c r="L200" s="212"/>
      <c r="M200" s="213"/>
      <c r="N200" s="214"/>
      <c r="O200" s="214"/>
      <c r="P200" s="214"/>
      <c r="Q200" s="214"/>
      <c r="R200" s="214"/>
      <c r="S200" s="214"/>
      <c r="T200" s="215"/>
      <c r="AT200" s="216" t="s">
        <v>179</v>
      </c>
      <c r="AU200" s="216" t="s">
        <v>86</v>
      </c>
      <c r="AV200" s="11" t="s">
        <v>86</v>
      </c>
      <c r="AW200" s="11" t="s">
        <v>41</v>
      </c>
      <c r="AX200" s="11" t="s">
        <v>77</v>
      </c>
      <c r="AY200" s="216" t="s">
        <v>168</v>
      </c>
    </row>
    <row r="201" spans="2:51" s="11" customFormat="1" ht="13.5">
      <c r="B201" s="206"/>
      <c r="C201" s="207"/>
      <c r="D201" s="203" t="s">
        <v>179</v>
      </c>
      <c r="E201" s="208" t="s">
        <v>22</v>
      </c>
      <c r="F201" s="209" t="s">
        <v>1287</v>
      </c>
      <c r="G201" s="207"/>
      <c r="H201" s="210">
        <v>17.1</v>
      </c>
      <c r="I201" s="211"/>
      <c r="J201" s="207"/>
      <c r="K201" s="207"/>
      <c r="L201" s="212"/>
      <c r="M201" s="213"/>
      <c r="N201" s="214"/>
      <c r="O201" s="214"/>
      <c r="P201" s="214"/>
      <c r="Q201" s="214"/>
      <c r="R201" s="214"/>
      <c r="S201" s="214"/>
      <c r="T201" s="215"/>
      <c r="AT201" s="216" t="s">
        <v>179</v>
      </c>
      <c r="AU201" s="216" t="s">
        <v>86</v>
      </c>
      <c r="AV201" s="11" t="s">
        <v>86</v>
      </c>
      <c r="AW201" s="11" t="s">
        <v>41</v>
      </c>
      <c r="AX201" s="11" t="s">
        <v>77</v>
      </c>
      <c r="AY201" s="216" t="s">
        <v>168</v>
      </c>
    </row>
    <row r="202" spans="2:51" s="12" customFormat="1" ht="13.5">
      <c r="B202" s="217"/>
      <c r="C202" s="218"/>
      <c r="D202" s="203" t="s">
        <v>179</v>
      </c>
      <c r="E202" s="219" t="s">
        <v>22</v>
      </c>
      <c r="F202" s="220" t="s">
        <v>181</v>
      </c>
      <c r="G202" s="218"/>
      <c r="H202" s="219" t="s">
        <v>22</v>
      </c>
      <c r="I202" s="221"/>
      <c r="J202" s="218"/>
      <c r="K202" s="218"/>
      <c r="L202" s="222"/>
      <c r="M202" s="223"/>
      <c r="N202" s="224"/>
      <c r="O202" s="224"/>
      <c r="P202" s="224"/>
      <c r="Q202" s="224"/>
      <c r="R202" s="224"/>
      <c r="S202" s="224"/>
      <c r="T202" s="225"/>
      <c r="AT202" s="226" t="s">
        <v>179</v>
      </c>
      <c r="AU202" s="226" t="s">
        <v>86</v>
      </c>
      <c r="AV202" s="12" t="s">
        <v>24</v>
      </c>
      <c r="AW202" s="12" t="s">
        <v>41</v>
      </c>
      <c r="AX202" s="12" t="s">
        <v>77</v>
      </c>
      <c r="AY202" s="226" t="s">
        <v>168</v>
      </c>
    </row>
    <row r="203" spans="2:51" s="13" customFormat="1" ht="13.5">
      <c r="B203" s="227"/>
      <c r="C203" s="228"/>
      <c r="D203" s="203" t="s">
        <v>179</v>
      </c>
      <c r="E203" s="229" t="s">
        <v>22</v>
      </c>
      <c r="F203" s="230" t="s">
        <v>182</v>
      </c>
      <c r="G203" s="228"/>
      <c r="H203" s="231">
        <v>491.9</v>
      </c>
      <c r="I203" s="232"/>
      <c r="J203" s="228"/>
      <c r="K203" s="228"/>
      <c r="L203" s="233"/>
      <c r="M203" s="234"/>
      <c r="N203" s="235"/>
      <c r="O203" s="235"/>
      <c r="P203" s="235"/>
      <c r="Q203" s="235"/>
      <c r="R203" s="235"/>
      <c r="S203" s="235"/>
      <c r="T203" s="236"/>
      <c r="AT203" s="237" t="s">
        <v>179</v>
      </c>
      <c r="AU203" s="237" t="s">
        <v>86</v>
      </c>
      <c r="AV203" s="13" t="s">
        <v>175</v>
      </c>
      <c r="AW203" s="13" t="s">
        <v>41</v>
      </c>
      <c r="AX203" s="13" t="s">
        <v>24</v>
      </c>
      <c r="AY203" s="237" t="s">
        <v>168</v>
      </c>
    </row>
    <row r="204" spans="2:65" s="1" customFormat="1" ht="16.5" customHeight="1">
      <c r="B204" s="40"/>
      <c r="C204" s="238" t="s">
        <v>347</v>
      </c>
      <c r="D204" s="238" t="s">
        <v>270</v>
      </c>
      <c r="E204" s="239" t="s">
        <v>985</v>
      </c>
      <c r="F204" s="240" t="s">
        <v>1159</v>
      </c>
      <c r="G204" s="241" t="s">
        <v>173</v>
      </c>
      <c r="H204" s="242">
        <v>479.548</v>
      </c>
      <c r="I204" s="243"/>
      <c r="J204" s="244">
        <f>ROUND(I204*H204,2)</f>
        <v>0</v>
      </c>
      <c r="K204" s="240" t="s">
        <v>174</v>
      </c>
      <c r="L204" s="245"/>
      <c r="M204" s="246" t="s">
        <v>22</v>
      </c>
      <c r="N204" s="247" t="s">
        <v>48</v>
      </c>
      <c r="O204" s="41"/>
      <c r="P204" s="200">
        <f>O204*H204</f>
        <v>0</v>
      </c>
      <c r="Q204" s="200">
        <v>0.14</v>
      </c>
      <c r="R204" s="200">
        <f>Q204*H204</f>
        <v>67.13672000000001</v>
      </c>
      <c r="S204" s="200">
        <v>0</v>
      </c>
      <c r="T204" s="201">
        <f>S204*H204</f>
        <v>0</v>
      </c>
      <c r="AR204" s="23" t="s">
        <v>214</v>
      </c>
      <c r="AT204" s="23" t="s">
        <v>270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1288</v>
      </c>
    </row>
    <row r="205" spans="2:47" s="1" customFormat="1" ht="27">
      <c r="B205" s="40"/>
      <c r="C205" s="62"/>
      <c r="D205" s="203" t="s">
        <v>789</v>
      </c>
      <c r="E205" s="62"/>
      <c r="F205" s="204" t="s">
        <v>988</v>
      </c>
      <c r="G205" s="62"/>
      <c r="H205" s="62"/>
      <c r="I205" s="162"/>
      <c r="J205" s="62"/>
      <c r="K205" s="62"/>
      <c r="L205" s="60"/>
      <c r="M205" s="205"/>
      <c r="N205" s="41"/>
      <c r="O205" s="41"/>
      <c r="P205" s="41"/>
      <c r="Q205" s="41"/>
      <c r="R205" s="41"/>
      <c r="S205" s="41"/>
      <c r="T205" s="77"/>
      <c r="AT205" s="23" t="s">
        <v>789</v>
      </c>
      <c r="AU205" s="23" t="s">
        <v>86</v>
      </c>
    </row>
    <row r="206" spans="2:51" s="11" customFormat="1" ht="13.5">
      <c r="B206" s="206"/>
      <c r="C206" s="207"/>
      <c r="D206" s="203" t="s">
        <v>179</v>
      </c>
      <c r="E206" s="208" t="s">
        <v>22</v>
      </c>
      <c r="F206" s="209" t="s">
        <v>1289</v>
      </c>
      <c r="G206" s="207"/>
      <c r="H206" s="210">
        <v>479.548</v>
      </c>
      <c r="I206" s="211"/>
      <c r="J206" s="207"/>
      <c r="K206" s="207"/>
      <c r="L206" s="212"/>
      <c r="M206" s="213"/>
      <c r="N206" s="214"/>
      <c r="O206" s="214"/>
      <c r="P206" s="214"/>
      <c r="Q206" s="214"/>
      <c r="R206" s="214"/>
      <c r="S206" s="214"/>
      <c r="T206" s="215"/>
      <c r="AT206" s="216" t="s">
        <v>179</v>
      </c>
      <c r="AU206" s="216" t="s">
        <v>86</v>
      </c>
      <c r="AV206" s="11" t="s">
        <v>86</v>
      </c>
      <c r="AW206" s="11" t="s">
        <v>41</v>
      </c>
      <c r="AX206" s="11" t="s">
        <v>77</v>
      </c>
      <c r="AY206" s="216" t="s">
        <v>168</v>
      </c>
    </row>
    <row r="207" spans="2:51" s="13" customFormat="1" ht="13.5">
      <c r="B207" s="227"/>
      <c r="C207" s="228"/>
      <c r="D207" s="203" t="s">
        <v>179</v>
      </c>
      <c r="E207" s="229" t="s">
        <v>22</v>
      </c>
      <c r="F207" s="230" t="s">
        <v>182</v>
      </c>
      <c r="G207" s="228"/>
      <c r="H207" s="231">
        <v>479.548</v>
      </c>
      <c r="I207" s="232"/>
      <c r="J207" s="228"/>
      <c r="K207" s="228"/>
      <c r="L207" s="233"/>
      <c r="M207" s="234"/>
      <c r="N207" s="235"/>
      <c r="O207" s="235"/>
      <c r="P207" s="235"/>
      <c r="Q207" s="235"/>
      <c r="R207" s="235"/>
      <c r="S207" s="235"/>
      <c r="T207" s="236"/>
      <c r="AT207" s="237" t="s">
        <v>179</v>
      </c>
      <c r="AU207" s="237" t="s">
        <v>86</v>
      </c>
      <c r="AV207" s="13" t="s">
        <v>175</v>
      </c>
      <c r="AW207" s="13" t="s">
        <v>41</v>
      </c>
      <c r="AX207" s="13" t="s">
        <v>24</v>
      </c>
      <c r="AY207" s="237" t="s">
        <v>168</v>
      </c>
    </row>
    <row r="208" spans="2:65" s="1" customFormat="1" ht="16.5" customHeight="1">
      <c r="B208" s="40"/>
      <c r="C208" s="238" t="s">
        <v>352</v>
      </c>
      <c r="D208" s="238" t="s">
        <v>270</v>
      </c>
      <c r="E208" s="239" t="s">
        <v>990</v>
      </c>
      <c r="F208" s="240" t="s">
        <v>1290</v>
      </c>
      <c r="G208" s="241" t="s">
        <v>173</v>
      </c>
      <c r="H208" s="242">
        <v>17.271</v>
      </c>
      <c r="I208" s="243"/>
      <c r="J208" s="244">
        <f>ROUND(I208*H208,2)</f>
        <v>0</v>
      </c>
      <c r="K208" s="240" t="s">
        <v>174</v>
      </c>
      <c r="L208" s="245"/>
      <c r="M208" s="246" t="s">
        <v>22</v>
      </c>
      <c r="N208" s="247" t="s">
        <v>48</v>
      </c>
      <c r="O208" s="41"/>
      <c r="P208" s="200">
        <f>O208*H208</f>
        <v>0</v>
      </c>
      <c r="Q208" s="200">
        <v>0.131</v>
      </c>
      <c r="R208" s="200">
        <f>Q208*H208</f>
        <v>2.2625010000000003</v>
      </c>
      <c r="S208" s="200">
        <v>0</v>
      </c>
      <c r="T208" s="201">
        <f>S208*H208</f>
        <v>0</v>
      </c>
      <c r="AR208" s="23" t="s">
        <v>214</v>
      </c>
      <c r="AT208" s="23" t="s">
        <v>270</v>
      </c>
      <c r="AU208" s="23" t="s">
        <v>86</v>
      </c>
      <c r="AY208" s="23" t="s">
        <v>168</v>
      </c>
      <c r="BE208" s="202">
        <f>IF(N208="základní",J208,0)</f>
        <v>0</v>
      </c>
      <c r="BF208" s="202">
        <f>IF(N208="snížená",J208,0)</f>
        <v>0</v>
      </c>
      <c r="BG208" s="202">
        <f>IF(N208="zákl. přenesená",J208,0)</f>
        <v>0</v>
      </c>
      <c r="BH208" s="202">
        <f>IF(N208="sníž. přenesená",J208,0)</f>
        <v>0</v>
      </c>
      <c r="BI208" s="202">
        <f>IF(N208="nulová",J208,0)</f>
        <v>0</v>
      </c>
      <c r="BJ208" s="23" t="s">
        <v>24</v>
      </c>
      <c r="BK208" s="202">
        <f>ROUND(I208*H208,2)</f>
        <v>0</v>
      </c>
      <c r="BL208" s="23" t="s">
        <v>175</v>
      </c>
      <c r="BM208" s="23" t="s">
        <v>1291</v>
      </c>
    </row>
    <row r="209" spans="2:51" s="11" customFormat="1" ht="13.5">
      <c r="B209" s="206"/>
      <c r="C209" s="207"/>
      <c r="D209" s="203" t="s">
        <v>179</v>
      </c>
      <c r="E209" s="208" t="s">
        <v>22</v>
      </c>
      <c r="F209" s="209" t="s">
        <v>1292</v>
      </c>
      <c r="G209" s="207"/>
      <c r="H209" s="210">
        <v>17.271</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51" s="13" customFormat="1" ht="13.5">
      <c r="B210" s="227"/>
      <c r="C210" s="228"/>
      <c r="D210" s="203" t="s">
        <v>179</v>
      </c>
      <c r="E210" s="229" t="s">
        <v>22</v>
      </c>
      <c r="F210" s="230" t="s">
        <v>182</v>
      </c>
      <c r="G210" s="228"/>
      <c r="H210" s="231">
        <v>17.271</v>
      </c>
      <c r="I210" s="232"/>
      <c r="J210" s="228"/>
      <c r="K210" s="228"/>
      <c r="L210" s="233"/>
      <c r="M210" s="234"/>
      <c r="N210" s="235"/>
      <c r="O210" s="235"/>
      <c r="P210" s="235"/>
      <c r="Q210" s="235"/>
      <c r="R210" s="235"/>
      <c r="S210" s="235"/>
      <c r="T210" s="236"/>
      <c r="AT210" s="237" t="s">
        <v>179</v>
      </c>
      <c r="AU210" s="237" t="s">
        <v>86</v>
      </c>
      <c r="AV210" s="13" t="s">
        <v>175</v>
      </c>
      <c r="AW210" s="13" t="s">
        <v>41</v>
      </c>
      <c r="AX210" s="13" t="s">
        <v>24</v>
      </c>
      <c r="AY210" s="237" t="s">
        <v>168</v>
      </c>
    </row>
    <row r="211" spans="2:65" s="1" customFormat="1" ht="16.5" customHeight="1">
      <c r="B211" s="40"/>
      <c r="C211" s="238" t="s">
        <v>358</v>
      </c>
      <c r="D211" s="238" t="s">
        <v>270</v>
      </c>
      <c r="E211" s="239" t="s">
        <v>1164</v>
      </c>
      <c r="F211" s="240" t="s">
        <v>1003</v>
      </c>
      <c r="G211" s="241" t="s">
        <v>173</v>
      </c>
      <c r="H211" s="242">
        <v>63.428</v>
      </c>
      <c r="I211" s="243"/>
      <c r="J211" s="244">
        <f>ROUND(I211*H211,2)</f>
        <v>0</v>
      </c>
      <c r="K211" s="240" t="s">
        <v>174</v>
      </c>
      <c r="L211" s="245"/>
      <c r="M211" s="246" t="s">
        <v>22</v>
      </c>
      <c r="N211" s="247" t="s">
        <v>48</v>
      </c>
      <c r="O211" s="41"/>
      <c r="P211" s="200">
        <f>O211*H211</f>
        <v>0</v>
      </c>
      <c r="Q211" s="200">
        <v>0.18</v>
      </c>
      <c r="R211" s="200">
        <f>Q211*H211</f>
        <v>11.417039999999998</v>
      </c>
      <c r="S211" s="200">
        <v>0</v>
      </c>
      <c r="T211" s="201">
        <f>S211*H211</f>
        <v>0</v>
      </c>
      <c r="AR211" s="23" t="s">
        <v>214</v>
      </c>
      <c r="AT211" s="23" t="s">
        <v>270</v>
      </c>
      <c r="AU211" s="23" t="s">
        <v>86</v>
      </c>
      <c r="AY211" s="23" t="s">
        <v>168</v>
      </c>
      <c r="BE211" s="202">
        <f>IF(N211="základní",J211,0)</f>
        <v>0</v>
      </c>
      <c r="BF211" s="202">
        <f>IF(N211="snížená",J211,0)</f>
        <v>0</v>
      </c>
      <c r="BG211" s="202">
        <f>IF(N211="zákl. přenesená",J211,0)</f>
        <v>0</v>
      </c>
      <c r="BH211" s="202">
        <f>IF(N211="sníž. přenesená",J211,0)</f>
        <v>0</v>
      </c>
      <c r="BI211" s="202">
        <f>IF(N211="nulová",J211,0)</f>
        <v>0</v>
      </c>
      <c r="BJ211" s="23" t="s">
        <v>24</v>
      </c>
      <c r="BK211" s="202">
        <f>ROUND(I211*H211,2)</f>
        <v>0</v>
      </c>
      <c r="BL211" s="23" t="s">
        <v>175</v>
      </c>
      <c r="BM211" s="23" t="s">
        <v>1293</v>
      </c>
    </row>
    <row r="212" spans="2:47" s="1" customFormat="1" ht="27">
      <c r="B212" s="40"/>
      <c r="C212" s="62"/>
      <c r="D212" s="203" t="s">
        <v>789</v>
      </c>
      <c r="E212" s="62"/>
      <c r="F212" s="204" t="s">
        <v>988</v>
      </c>
      <c r="G212" s="62"/>
      <c r="H212" s="62"/>
      <c r="I212" s="162"/>
      <c r="J212" s="62"/>
      <c r="K212" s="62"/>
      <c r="L212" s="60"/>
      <c r="M212" s="205"/>
      <c r="N212" s="41"/>
      <c r="O212" s="41"/>
      <c r="P212" s="41"/>
      <c r="Q212" s="41"/>
      <c r="R212" s="41"/>
      <c r="S212" s="41"/>
      <c r="T212" s="77"/>
      <c r="AT212" s="23" t="s">
        <v>789</v>
      </c>
      <c r="AU212" s="23" t="s">
        <v>86</v>
      </c>
    </row>
    <row r="213" spans="2:51" s="11" customFormat="1" ht="13.5">
      <c r="B213" s="206"/>
      <c r="C213" s="207"/>
      <c r="D213" s="203" t="s">
        <v>179</v>
      </c>
      <c r="E213" s="208" t="s">
        <v>22</v>
      </c>
      <c r="F213" s="209" t="s">
        <v>1294</v>
      </c>
      <c r="G213" s="207"/>
      <c r="H213" s="210">
        <v>63.428</v>
      </c>
      <c r="I213" s="211"/>
      <c r="J213" s="207"/>
      <c r="K213" s="207"/>
      <c r="L213" s="212"/>
      <c r="M213" s="213"/>
      <c r="N213" s="214"/>
      <c r="O213" s="214"/>
      <c r="P213" s="214"/>
      <c r="Q213" s="214"/>
      <c r="R213" s="214"/>
      <c r="S213" s="214"/>
      <c r="T213" s="215"/>
      <c r="AT213" s="216" t="s">
        <v>179</v>
      </c>
      <c r="AU213" s="216" t="s">
        <v>86</v>
      </c>
      <c r="AV213" s="11" t="s">
        <v>86</v>
      </c>
      <c r="AW213" s="11" t="s">
        <v>41</v>
      </c>
      <c r="AX213" s="11" t="s">
        <v>77</v>
      </c>
      <c r="AY213" s="216" t="s">
        <v>168</v>
      </c>
    </row>
    <row r="214" spans="2:51" s="13" customFormat="1" ht="13.5">
      <c r="B214" s="227"/>
      <c r="C214" s="228"/>
      <c r="D214" s="203" t="s">
        <v>179</v>
      </c>
      <c r="E214" s="229" t="s">
        <v>22</v>
      </c>
      <c r="F214" s="230" t="s">
        <v>182</v>
      </c>
      <c r="G214" s="228"/>
      <c r="H214" s="231">
        <v>63.428</v>
      </c>
      <c r="I214" s="232"/>
      <c r="J214" s="228"/>
      <c r="K214" s="228"/>
      <c r="L214" s="233"/>
      <c r="M214" s="234"/>
      <c r="N214" s="235"/>
      <c r="O214" s="235"/>
      <c r="P214" s="235"/>
      <c r="Q214" s="235"/>
      <c r="R214" s="235"/>
      <c r="S214" s="235"/>
      <c r="T214" s="236"/>
      <c r="AT214" s="237" t="s">
        <v>179</v>
      </c>
      <c r="AU214" s="237" t="s">
        <v>86</v>
      </c>
      <c r="AV214" s="13" t="s">
        <v>175</v>
      </c>
      <c r="AW214" s="13" t="s">
        <v>41</v>
      </c>
      <c r="AX214" s="13" t="s">
        <v>24</v>
      </c>
      <c r="AY214" s="237" t="s">
        <v>168</v>
      </c>
    </row>
    <row r="215" spans="2:65" s="1" customFormat="1" ht="16.5" customHeight="1">
      <c r="B215" s="40"/>
      <c r="C215" s="238" t="s">
        <v>315</v>
      </c>
      <c r="D215" s="238" t="s">
        <v>270</v>
      </c>
      <c r="E215" s="239" t="s">
        <v>1007</v>
      </c>
      <c r="F215" s="240" t="s">
        <v>1008</v>
      </c>
      <c r="G215" s="241" t="s">
        <v>173</v>
      </c>
      <c r="H215" s="242">
        <v>16.867</v>
      </c>
      <c r="I215" s="243"/>
      <c r="J215" s="244">
        <f>ROUND(I215*H215,2)</f>
        <v>0</v>
      </c>
      <c r="K215" s="240" t="s">
        <v>22</v>
      </c>
      <c r="L215" s="245"/>
      <c r="M215" s="246" t="s">
        <v>22</v>
      </c>
      <c r="N215" s="247" t="s">
        <v>48</v>
      </c>
      <c r="O215" s="41"/>
      <c r="P215" s="200">
        <f>O215*H215</f>
        <v>0</v>
      </c>
      <c r="Q215" s="200">
        <v>0.131</v>
      </c>
      <c r="R215" s="200">
        <f>Q215*H215</f>
        <v>2.2095770000000003</v>
      </c>
      <c r="S215" s="200">
        <v>0</v>
      </c>
      <c r="T215" s="201">
        <f>S215*H215</f>
        <v>0</v>
      </c>
      <c r="AR215" s="23" t="s">
        <v>214</v>
      </c>
      <c r="AT215" s="23" t="s">
        <v>270</v>
      </c>
      <c r="AU215" s="23" t="s">
        <v>86</v>
      </c>
      <c r="AY215" s="23" t="s">
        <v>168</v>
      </c>
      <c r="BE215" s="202">
        <f>IF(N215="základní",J215,0)</f>
        <v>0</v>
      </c>
      <c r="BF215" s="202">
        <f>IF(N215="snížená",J215,0)</f>
        <v>0</v>
      </c>
      <c r="BG215" s="202">
        <f>IF(N215="zákl. přenesená",J215,0)</f>
        <v>0</v>
      </c>
      <c r="BH215" s="202">
        <f>IF(N215="sníž. přenesená",J215,0)</f>
        <v>0</v>
      </c>
      <c r="BI215" s="202">
        <f>IF(N215="nulová",J215,0)</f>
        <v>0</v>
      </c>
      <c r="BJ215" s="23" t="s">
        <v>24</v>
      </c>
      <c r="BK215" s="202">
        <f>ROUND(I215*H215,2)</f>
        <v>0</v>
      </c>
      <c r="BL215" s="23" t="s">
        <v>175</v>
      </c>
      <c r="BM215" s="23" t="s">
        <v>1295</v>
      </c>
    </row>
    <row r="216" spans="2:51" s="11" customFormat="1" ht="13.5">
      <c r="B216" s="206"/>
      <c r="C216" s="207"/>
      <c r="D216" s="203" t="s">
        <v>179</v>
      </c>
      <c r="E216" s="208" t="s">
        <v>22</v>
      </c>
      <c r="F216" s="209" t="s">
        <v>1296</v>
      </c>
      <c r="G216" s="207"/>
      <c r="H216" s="210">
        <v>16.867</v>
      </c>
      <c r="I216" s="211"/>
      <c r="J216" s="207"/>
      <c r="K216" s="207"/>
      <c r="L216" s="212"/>
      <c r="M216" s="213"/>
      <c r="N216" s="214"/>
      <c r="O216" s="214"/>
      <c r="P216" s="214"/>
      <c r="Q216" s="214"/>
      <c r="R216" s="214"/>
      <c r="S216" s="214"/>
      <c r="T216" s="215"/>
      <c r="AT216" s="216" t="s">
        <v>179</v>
      </c>
      <c r="AU216" s="216" t="s">
        <v>86</v>
      </c>
      <c r="AV216" s="11" t="s">
        <v>86</v>
      </c>
      <c r="AW216" s="11" t="s">
        <v>41</v>
      </c>
      <c r="AX216" s="11" t="s">
        <v>77</v>
      </c>
      <c r="AY216" s="216" t="s">
        <v>168</v>
      </c>
    </row>
    <row r="217" spans="2:51" s="13" customFormat="1" ht="13.5">
      <c r="B217" s="227"/>
      <c r="C217" s="228"/>
      <c r="D217" s="203" t="s">
        <v>179</v>
      </c>
      <c r="E217" s="229" t="s">
        <v>22</v>
      </c>
      <c r="F217" s="230" t="s">
        <v>182</v>
      </c>
      <c r="G217" s="228"/>
      <c r="H217" s="231">
        <v>16.867</v>
      </c>
      <c r="I217" s="232"/>
      <c r="J217" s="228"/>
      <c r="K217" s="228"/>
      <c r="L217" s="233"/>
      <c r="M217" s="234"/>
      <c r="N217" s="235"/>
      <c r="O217" s="235"/>
      <c r="P217" s="235"/>
      <c r="Q217" s="235"/>
      <c r="R217" s="235"/>
      <c r="S217" s="235"/>
      <c r="T217" s="236"/>
      <c r="AT217" s="237" t="s">
        <v>179</v>
      </c>
      <c r="AU217" s="237" t="s">
        <v>86</v>
      </c>
      <c r="AV217" s="13" t="s">
        <v>175</v>
      </c>
      <c r="AW217" s="13" t="s">
        <v>41</v>
      </c>
      <c r="AX217" s="13" t="s">
        <v>24</v>
      </c>
      <c r="AY217" s="237" t="s">
        <v>168</v>
      </c>
    </row>
    <row r="218" spans="2:65" s="1" customFormat="1" ht="25.5" customHeight="1">
      <c r="B218" s="40"/>
      <c r="C218" s="191" t="s">
        <v>367</v>
      </c>
      <c r="D218" s="191" t="s">
        <v>170</v>
      </c>
      <c r="E218" s="192" t="s">
        <v>994</v>
      </c>
      <c r="F218" s="193" t="s">
        <v>995</v>
      </c>
      <c r="G218" s="194" t="s">
        <v>173</v>
      </c>
      <c r="H218" s="195">
        <v>79.5</v>
      </c>
      <c r="I218" s="196"/>
      <c r="J218" s="197">
        <f>ROUND(I218*H218,2)</f>
        <v>0</v>
      </c>
      <c r="K218" s="193" t="s">
        <v>174</v>
      </c>
      <c r="L218" s="60"/>
      <c r="M218" s="198" t="s">
        <v>22</v>
      </c>
      <c r="N218" s="199" t="s">
        <v>48</v>
      </c>
      <c r="O218" s="41"/>
      <c r="P218" s="200">
        <f>O218*H218</f>
        <v>0</v>
      </c>
      <c r="Q218" s="200">
        <v>0.10362</v>
      </c>
      <c r="R218" s="200">
        <f>Q218*H218</f>
        <v>8.23779</v>
      </c>
      <c r="S218" s="200">
        <v>0</v>
      </c>
      <c r="T218" s="201">
        <f>S218*H218</f>
        <v>0</v>
      </c>
      <c r="AR218" s="23" t="s">
        <v>175</v>
      </c>
      <c r="AT218" s="23" t="s">
        <v>170</v>
      </c>
      <c r="AU218" s="23" t="s">
        <v>86</v>
      </c>
      <c r="AY218" s="23" t="s">
        <v>168</v>
      </c>
      <c r="BE218" s="202">
        <f>IF(N218="základní",J218,0)</f>
        <v>0</v>
      </c>
      <c r="BF218" s="202">
        <f>IF(N218="snížená",J218,0)</f>
        <v>0</v>
      </c>
      <c r="BG218" s="202">
        <f>IF(N218="zákl. přenesená",J218,0)</f>
        <v>0</v>
      </c>
      <c r="BH218" s="202">
        <f>IF(N218="sníž. přenesená",J218,0)</f>
        <v>0</v>
      </c>
      <c r="BI218" s="202">
        <f>IF(N218="nulová",J218,0)</f>
        <v>0</v>
      </c>
      <c r="BJ218" s="23" t="s">
        <v>24</v>
      </c>
      <c r="BK218" s="202">
        <f>ROUND(I218*H218,2)</f>
        <v>0</v>
      </c>
      <c r="BL218" s="23" t="s">
        <v>175</v>
      </c>
      <c r="BM218" s="23" t="s">
        <v>1297</v>
      </c>
    </row>
    <row r="219" spans="2:51" s="11" customFormat="1" ht="13.5">
      <c r="B219" s="206"/>
      <c r="C219" s="207"/>
      <c r="D219" s="203" t="s">
        <v>179</v>
      </c>
      <c r="E219" s="208" t="s">
        <v>22</v>
      </c>
      <c r="F219" s="209" t="s">
        <v>1298</v>
      </c>
      <c r="G219" s="207"/>
      <c r="H219" s="210">
        <v>16.7</v>
      </c>
      <c r="I219" s="211"/>
      <c r="J219" s="207"/>
      <c r="K219" s="207"/>
      <c r="L219" s="212"/>
      <c r="M219" s="213"/>
      <c r="N219" s="214"/>
      <c r="O219" s="214"/>
      <c r="P219" s="214"/>
      <c r="Q219" s="214"/>
      <c r="R219" s="214"/>
      <c r="S219" s="214"/>
      <c r="T219" s="215"/>
      <c r="AT219" s="216" t="s">
        <v>179</v>
      </c>
      <c r="AU219" s="216" t="s">
        <v>86</v>
      </c>
      <c r="AV219" s="11" t="s">
        <v>86</v>
      </c>
      <c r="AW219" s="11" t="s">
        <v>41</v>
      </c>
      <c r="AX219" s="11" t="s">
        <v>77</v>
      </c>
      <c r="AY219" s="216" t="s">
        <v>168</v>
      </c>
    </row>
    <row r="220" spans="2:51" s="12" customFormat="1" ht="13.5">
      <c r="B220" s="217"/>
      <c r="C220" s="218"/>
      <c r="D220" s="203" t="s">
        <v>179</v>
      </c>
      <c r="E220" s="219" t="s">
        <v>22</v>
      </c>
      <c r="F220" s="220" t="s">
        <v>1299</v>
      </c>
      <c r="G220" s="218"/>
      <c r="H220" s="219" t="s">
        <v>22</v>
      </c>
      <c r="I220" s="221"/>
      <c r="J220" s="218"/>
      <c r="K220" s="218"/>
      <c r="L220" s="222"/>
      <c r="M220" s="223"/>
      <c r="N220" s="224"/>
      <c r="O220" s="224"/>
      <c r="P220" s="224"/>
      <c r="Q220" s="224"/>
      <c r="R220" s="224"/>
      <c r="S220" s="224"/>
      <c r="T220" s="225"/>
      <c r="AT220" s="226" t="s">
        <v>179</v>
      </c>
      <c r="AU220" s="226" t="s">
        <v>86</v>
      </c>
      <c r="AV220" s="12" t="s">
        <v>24</v>
      </c>
      <c r="AW220" s="12" t="s">
        <v>41</v>
      </c>
      <c r="AX220" s="12" t="s">
        <v>77</v>
      </c>
      <c r="AY220" s="226" t="s">
        <v>168</v>
      </c>
    </row>
    <row r="221" spans="2:51" s="11" customFormat="1" ht="13.5">
      <c r="B221" s="206"/>
      <c r="C221" s="207"/>
      <c r="D221" s="203" t="s">
        <v>179</v>
      </c>
      <c r="E221" s="208" t="s">
        <v>22</v>
      </c>
      <c r="F221" s="209" t="s">
        <v>305</v>
      </c>
      <c r="G221" s="207"/>
      <c r="H221" s="210">
        <v>26</v>
      </c>
      <c r="I221" s="211"/>
      <c r="J221" s="207"/>
      <c r="K221" s="207"/>
      <c r="L221" s="212"/>
      <c r="M221" s="213"/>
      <c r="N221" s="214"/>
      <c r="O221" s="214"/>
      <c r="P221" s="214"/>
      <c r="Q221" s="214"/>
      <c r="R221" s="214"/>
      <c r="S221" s="214"/>
      <c r="T221" s="215"/>
      <c r="AT221" s="216" t="s">
        <v>179</v>
      </c>
      <c r="AU221" s="216" t="s">
        <v>86</v>
      </c>
      <c r="AV221" s="11" t="s">
        <v>86</v>
      </c>
      <c r="AW221" s="11" t="s">
        <v>41</v>
      </c>
      <c r="AX221" s="11" t="s">
        <v>77</v>
      </c>
      <c r="AY221" s="216" t="s">
        <v>168</v>
      </c>
    </row>
    <row r="222" spans="2:51" s="12" customFormat="1" ht="13.5">
      <c r="B222" s="217"/>
      <c r="C222" s="218"/>
      <c r="D222" s="203" t="s">
        <v>179</v>
      </c>
      <c r="E222" s="219" t="s">
        <v>22</v>
      </c>
      <c r="F222" s="220" t="s">
        <v>963</v>
      </c>
      <c r="G222" s="218"/>
      <c r="H222" s="219" t="s">
        <v>22</v>
      </c>
      <c r="I222" s="221"/>
      <c r="J222" s="218"/>
      <c r="K222" s="218"/>
      <c r="L222" s="222"/>
      <c r="M222" s="223"/>
      <c r="N222" s="224"/>
      <c r="O222" s="224"/>
      <c r="P222" s="224"/>
      <c r="Q222" s="224"/>
      <c r="R222" s="224"/>
      <c r="S222" s="224"/>
      <c r="T222" s="225"/>
      <c r="AT222" s="226" t="s">
        <v>179</v>
      </c>
      <c r="AU222" s="226" t="s">
        <v>86</v>
      </c>
      <c r="AV222" s="12" t="s">
        <v>24</v>
      </c>
      <c r="AW222" s="12" t="s">
        <v>41</v>
      </c>
      <c r="AX222" s="12" t="s">
        <v>77</v>
      </c>
      <c r="AY222" s="226" t="s">
        <v>168</v>
      </c>
    </row>
    <row r="223" spans="2:51" s="11" customFormat="1" ht="13.5">
      <c r="B223" s="206"/>
      <c r="C223" s="207"/>
      <c r="D223" s="203" t="s">
        <v>179</v>
      </c>
      <c r="E223" s="208" t="s">
        <v>22</v>
      </c>
      <c r="F223" s="209" t="s">
        <v>1265</v>
      </c>
      <c r="G223" s="207"/>
      <c r="H223" s="210">
        <v>36.8</v>
      </c>
      <c r="I223" s="211"/>
      <c r="J223" s="207"/>
      <c r="K223" s="207"/>
      <c r="L223" s="212"/>
      <c r="M223" s="213"/>
      <c r="N223" s="214"/>
      <c r="O223" s="214"/>
      <c r="P223" s="214"/>
      <c r="Q223" s="214"/>
      <c r="R223" s="214"/>
      <c r="S223" s="214"/>
      <c r="T223" s="215"/>
      <c r="AT223" s="216" t="s">
        <v>179</v>
      </c>
      <c r="AU223" s="216" t="s">
        <v>86</v>
      </c>
      <c r="AV223" s="11" t="s">
        <v>86</v>
      </c>
      <c r="AW223" s="11" t="s">
        <v>41</v>
      </c>
      <c r="AX223" s="11" t="s">
        <v>77</v>
      </c>
      <c r="AY223" s="216" t="s">
        <v>168</v>
      </c>
    </row>
    <row r="224" spans="2:51" s="12" customFormat="1" ht="13.5">
      <c r="B224" s="217"/>
      <c r="C224" s="218"/>
      <c r="D224" s="203" t="s">
        <v>179</v>
      </c>
      <c r="E224" s="219" t="s">
        <v>22</v>
      </c>
      <c r="F224" s="220" t="s">
        <v>999</v>
      </c>
      <c r="G224" s="218"/>
      <c r="H224" s="219" t="s">
        <v>22</v>
      </c>
      <c r="I224" s="221"/>
      <c r="J224" s="218"/>
      <c r="K224" s="218"/>
      <c r="L224" s="222"/>
      <c r="M224" s="223"/>
      <c r="N224" s="224"/>
      <c r="O224" s="224"/>
      <c r="P224" s="224"/>
      <c r="Q224" s="224"/>
      <c r="R224" s="224"/>
      <c r="S224" s="224"/>
      <c r="T224" s="225"/>
      <c r="AT224" s="226" t="s">
        <v>179</v>
      </c>
      <c r="AU224" s="226" t="s">
        <v>86</v>
      </c>
      <c r="AV224" s="12" t="s">
        <v>24</v>
      </c>
      <c r="AW224" s="12" t="s">
        <v>41</v>
      </c>
      <c r="AX224" s="12" t="s">
        <v>77</v>
      </c>
      <c r="AY224" s="226" t="s">
        <v>168</v>
      </c>
    </row>
    <row r="225" spans="2:51" s="13" customFormat="1" ht="13.5">
      <c r="B225" s="227"/>
      <c r="C225" s="228"/>
      <c r="D225" s="203" t="s">
        <v>179</v>
      </c>
      <c r="E225" s="229" t="s">
        <v>22</v>
      </c>
      <c r="F225" s="230" t="s">
        <v>182</v>
      </c>
      <c r="G225" s="228"/>
      <c r="H225" s="231">
        <v>79.5</v>
      </c>
      <c r="I225" s="232"/>
      <c r="J225" s="228"/>
      <c r="K225" s="228"/>
      <c r="L225" s="233"/>
      <c r="M225" s="234"/>
      <c r="N225" s="235"/>
      <c r="O225" s="235"/>
      <c r="P225" s="235"/>
      <c r="Q225" s="235"/>
      <c r="R225" s="235"/>
      <c r="S225" s="235"/>
      <c r="T225" s="236"/>
      <c r="AT225" s="237" t="s">
        <v>179</v>
      </c>
      <c r="AU225" s="237" t="s">
        <v>86</v>
      </c>
      <c r="AV225" s="13" t="s">
        <v>175</v>
      </c>
      <c r="AW225" s="13" t="s">
        <v>41</v>
      </c>
      <c r="AX225" s="13" t="s">
        <v>24</v>
      </c>
      <c r="AY225" s="237" t="s">
        <v>168</v>
      </c>
    </row>
    <row r="226" spans="2:65" s="1" customFormat="1" ht="25.5" customHeight="1">
      <c r="B226" s="40"/>
      <c r="C226" s="191" t="s">
        <v>372</v>
      </c>
      <c r="D226" s="191" t="s">
        <v>170</v>
      </c>
      <c r="E226" s="192" t="s">
        <v>1300</v>
      </c>
      <c r="F226" s="193" t="s">
        <v>1301</v>
      </c>
      <c r="G226" s="194" t="s">
        <v>173</v>
      </c>
      <c r="H226" s="195">
        <v>188</v>
      </c>
      <c r="I226" s="196"/>
      <c r="J226" s="197">
        <f>ROUND(I226*H226,2)</f>
        <v>0</v>
      </c>
      <c r="K226" s="193" t="s">
        <v>174</v>
      </c>
      <c r="L226" s="60"/>
      <c r="M226" s="198" t="s">
        <v>22</v>
      </c>
      <c r="N226" s="199" t="s">
        <v>48</v>
      </c>
      <c r="O226" s="41"/>
      <c r="P226" s="200">
        <f>O226*H226</f>
        <v>0</v>
      </c>
      <c r="Q226" s="200">
        <v>0.10362</v>
      </c>
      <c r="R226" s="200">
        <f>Q226*H226</f>
        <v>19.48056</v>
      </c>
      <c r="S226" s="200">
        <v>0</v>
      </c>
      <c r="T226" s="201">
        <f>S226*H226</f>
        <v>0</v>
      </c>
      <c r="AR226" s="23" t="s">
        <v>175</v>
      </c>
      <c r="AT226" s="23" t="s">
        <v>170</v>
      </c>
      <c r="AU226" s="23" t="s">
        <v>86</v>
      </c>
      <c r="AY226" s="23" t="s">
        <v>168</v>
      </c>
      <c r="BE226" s="202">
        <f>IF(N226="základní",J226,0)</f>
        <v>0</v>
      </c>
      <c r="BF226" s="202">
        <f>IF(N226="snížená",J226,0)</f>
        <v>0</v>
      </c>
      <c r="BG226" s="202">
        <f>IF(N226="zákl. přenesená",J226,0)</f>
        <v>0</v>
      </c>
      <c r="BH226" s="202">
        <f>IF(N226="sníž. přenesená",J226,0)</f>
        <v>0</v>
      </c>
      <c r="BI226" s="202">
        <f>IF(N226="nulová",J226,0)</f>
        <v>0</v>
      </c>
      <c r="BJ226" s="23" t="s">
        <v>24</v>
      </c>
      <c r="BK226" s="202">
        <f>ROUND(I226*H226,2)</f>
        <v>0</v>
      </c>
      <c r="BL226" s="23" t="s">
        <v>175</v>
      </c>
      <c r="BM226" s="23" t="s">
        <v>1302</v>
      </c>
    </row>
    <row r="227" spans="2:51" s="11" customFormat="1" ht="13.5">
      <c r="B227" s="206"/>
      <c r="C227" s="207"/>
      <c r="D227" s="203" t="s">
        <v>179</v>
      </c>
      <c r="E227" s="208" t="s">
        <v>22</v>
      </c>
      <c r="F227" s="209" t="s">
        <v>1268</v>
      </c>
      <c r="G227" s="207"/>
      <c r="H227" s="210">
        <v>188</v>
      </c>
      <c r="I227" s="211"/>
      <c r="J227" s="207"/>
      <c r="K227" s="207"/>
      <c r="L227" s="212"/>
      <c r="M227" s="213"/>
      <c r="N227" s="214"/>
      <c r="O227" s="214"/>
      <c r="P227" s="214"/>
      <c r="Q227" s="214"/>
      <c r="R227" s="214"/>
      <c r="S227" s="214"/>
      <c r="T227" s="215"/>
      <c r="AT227" s="216" t="s">
        <v>179</v>
      </c>
      <c r="AU227" s="216" t="s">
        <v>86</v>
      </c>
      <c r="AV227" s="11" t="s">
        <v>86</v>
      </c>
      <c r="AW227" s="11" t="s">
        <v>41</v>
      </c>
      <c r="AX227" s="11" t="s">
        <v>77</v>
      </c>
      <c r="AY227" s="216" t="s">
        <v>168</v>
      </c>
    </row>
    <row r="228" spans="2:51" s="12" customFormat="1" ht="13.5">
      <c r="B228" s="217"/>
      <c r="C228" s="218"/>
      <c r="D228" s="203" t="s">
        <v>179</v>
      </c>
      <c r="E228" s="219" t="s">
        <v>22</v>
      </c>
      <c r="F228" s="220" t="s">
        <v>1303</v>
      </c>
      <c r="G228" s="218"/>
      <c r="H228" s="219" t="s">
        <v>22</v>
      </c>
      <c r="I228" s="221"/>
      <c r="J228" s="218"/>
      <c r="K228" s="218"/>
      <c r="L228" s="222"/>
      <c r="M228" s="223"/>
      <c r="N228" s="224"/>
      <c r="O228" s="224"/>
      <c r="P228" s="224"/>
      <c r="Q228" s="224"/>
      <c r="R228" s="224"/>
      <c r="S228" s="224"/>
      <c r="T228" s="225"/>
      <c r="AT228" s="226" t="s">
        <v>179</v>
      </c>
      <c r="AU228" s="226" t="s">
        <v>86</v>
      </c>
      <c r="AV228" s="12" t="s">
        <v>24</v>
      </c>
      <c r="AW228" s="12" t="s">
        <v>41</v>
      </c>
      <c r="AX228" s="12" t="s">
        <v>77</v>
      </c>
      <c r="AY228" s="226" t="s">
        <v>168</v>
      </c>
    </row>
    <row r="229" spans="2:51" s="13" customFormat="1" ht="13.5">
      <c r="B229" s="227"/>
      <c r="C229" s="228"/>
      <c r="D229" s="203" t="s">
        <v>179</v>
      </c>
      <c r="E229" s="229" t="s">
        <v>22</v>
      </c>
      <c r="F229" s="230" t="s">
        <v>182</v>
      </c>
      <c r="G229" s="228"/>
      <c r="H229" s="231">
        <v>188</v>
      </c>
      <c r="I229" s="232"/>
      <c r="J229" s="228"/>
      <c r="K229" s="228"/>
      <c r="L229" s="233"/>
      <c r="M229" s="234"/>
      <c r="N229" s="235"/>
      <c r="O229" s="235"/>
      <c r="P229" s="235"/>
      <c r="Q229" s="235"/>
      <c r="R229" s="235"/>
      <c r="S229" s="235"/>
      <c r="T229" s="236"/>
      <c r="AT229" s="237" t="s">
        <v>179</v>
      </c>
      <c r="AU229" s="237" t="s">
        <v>86</v>
      </c>
      <c r="AV229" s="13" t="s">
        <v>175</v>
      </c>
      <c r="AW229" s="13" t="s">
        <v>41</v>
      </c>
      <c r="AX229" s="13" t="s">
        <v>24</v>
      </c>
      <c r="AY229" s="237" t="s">
        <v>168</v>
      </c>
    </row>
    <row r="230" spans="2:65" s="1" customFormat="1" ht="16.5" customHeight="1">
      <c r="B230" s="40"/>
      <c r="C230" s="238" t="s">
        <v>378</v>
      </c>
      <c r="D230" s="238" t="s">
        <v>270</v>
      </c>
      <c r="E230" s="239" t="s">
        <v>1164</v>
      </c>
      <c r="F230" s="240" t="s">
        <v>1003</v>
      </c>
      <c r="G230" s="241" t="s">
        <v>173</v>
      </c>
      <c r="H230" s="242">
        <v>189.88</v>
      </c>
      <c r="I230" s="243"/>
      <c r="J230" s="244">
        <f>ROUND(I230*H230,2)</f>
        <v>0</v>
      </c>
      <c r="K230" s="240" t="s">
        <v>174</v>
      </c>
      <c r="L230" s="245"/>
      <c r="M230" s="246" t="s">
        <v>22</v>
      </c>
      <c r="N230" s="247" t="s">
        <v>48</v>
      </c>
      <c r="O230" s="41"/>
      <c r="P230" s="200">
        <f>O230*H230</f>
        <v>0</v>
      </c>
      <c r="Q230" s="200">
        <v>0.18</v>
      </c>
      <c r="R230" s="200">
        <f>Q230*H230</f>
        <v>34.178399999999996</v>
      </c>
      <c r="S230" s="200">
        <v>0</v>
      </c>
      <c r="T230" s="201">
        <f>S230*H230</f>
        <v>0</v>
      </c>
      <c r="AR230" s="23" t="s">
        <v>214</v>
      </c>
      <c r="AT230" s="23" t="s">
        <v>270</v>
      </c>
      <c r="AU230" s="23" t="s">
        <v>86</v>
      </c>
      <c r="AY230" s="23" t="s">
        <v>168</v>
      </c>
      <c r="BE230" s="202">
        <f>IF(N230="základní",J230,0)</f>
        <v>0</v>
      </c>
      <c r="BF230" s="202">
        <f>IF(N230="snížená",J230,0)</f>
        <v>0</v>
      </c>
      <c r="BG230" s="202">
        <f>IF(N230="zákl. přenesená",J230,0)</f>
        <v>0</v>
      </c>
      <c r="BH230" s="202">
        <f>IF(N230="sníž. přenesená",J230,0)</f>
        <v>0</v>
      </c>
      <c r="BI230" s="202">
        <f>IF(N230="nulová",J230,0)</f>
        <v>0</v>
      </c>
      <c r="BJ230" s="23" t="s">
        <v>24</v>
      </c>
      <c r="BK230" s="202">
        <f>ROUND(I230*H230,2)</f>
        <v>0</v>
      </c>
      <c r="BL230" s="23" t="s">
        <v>175</v>
      </c>
      <c r="BM230" s="23" t="s">
        <v>1304</v>
      </c>
    </row>
    <row r="231" spans="2:47" s="1" customFormat="1" ht="27">
      <c r="B231" s="40"/>
      <c r="C231" s="62"/>
      <c r="D231" s="203" t="s">
        <v>789</v>
      </c>
      <c r="E231" s="62"/>
      <c r="F231" s="204" t="s">
        <v>988</v>
      </c>
      <c r="G231" s="62"/>
      <c r="H231" s="62"/>
      <c r="I231" s="162"/>
      <c r="J231" s="62"/>
      <c r="K231" s="62"/>
      <c r="L231" s="60"/>
      <c r="M231" s="205"/>
      <c r="N231" s="41"/>
      <c r="O231" s="41"/>
      <c r="P231" s="41"/>
      <c r="Q231" s="41"/>
      <c r="R231" s="41"/>
      <c r="S231" s="41"/>
      <c r="T231" s="77"/>
      <c r="AT231" s="23" t="s">
        <v>789</v>
      </c>
      <c r="AU231" s="23" t="s">
        <v>86</v>
      </c>
    </row>
    <row r="232" spans="2:51" s="11" customFormat="1" ht="13.5">
      <c r="B232" s="206"/>
      <c r="C232" s="207"/>
      <c r="D232" s="203" t="s">
        <v>179</v>
      </c>
      <c r="E232" s="207"/>
      <c r="F232" s="209" t="s">
        <v>1305</v>
      </c>
      <c r="G232" s="207"/>
      <c r="H232" s="210">
        <v>189.88</v>
      </c>
      <c r="I232" s="211"/>
      <c r="J232" s="207"/>
      <c r="K232" s="207"/>
      <c r="L232" s="212"/>
      <c r="M232" s="213"/>
      <c r="N232" s="214"/>
      <c r="O232" s="214"/>
      <c r="P232" s="214"/>
      <c r="Q232" s="214"/>
      <c r="R232" s="214"/>
      <c r="S232" s="214"/>
      <c r="T232" s="215"/>
      <c r="AT232" s="216" t="s">
        <v>179</v>
      </c>
      <c r="AU232" s="216" t="s">
        <v>86</v>
      </c>
      <c r="AV232" s="11" t="s">
        <v>86</v>
      </c>
      <c r="AW232" s="11" t="s">
        <v>6</v>
      </c>
      <c r="AX232" s="11" t="s">
        <v>24</v>
      </c>
      <c r="AY232" s="216" t="s">
        <v>168</v>
      </c>
    </row>
    <row r="233" spans="2:63" s="10" customFormat="1" ht="29.85" customHeight="1">
      <c r="B233" s="175"/>
      <c r="C233" s="176"/>
      <c r="D233" s="177" t="s">
        <v>76</v>
      </c>
      <c r="E233" s="189" t="s">
        <v>220</v>
      </c>
      <c r="F233" s="189" t="s">
        <v>429</v>
      </c>
      <c r="G233" s="176"/>
      <c r="H233" s="176"/>
      <c r="I233" s="179"/>
      <c r="J233" s="190">
        <f>BK233</f>
        <v>0</v>
      </c>
      <c r="K233" s="176"/>
      <c r="L233" s="181"/>
      <c r="M233" s="182"/>
      <c r="N233" s="183"/>
      <c r="O233" s="183"/>
      <c r="P233" s="184">
        <f>SUM(P234:P283)</f>
        <v>0</v>
      </c>
      <c r="Q233" s="183"/>
      <c r="R233" s="184">
        <f>SUM(R234:R283)</f>
        <v>89.152599</v>
      </c>
      <c r="S233" s="183"/>
      <c r="T233" s="185">
        <f>SUM(T234:T283)</f>
        <v>22.77</v>
      </c>
      <c r="AR233" s="186" t="s">
        <v>24</v>
      </c>
      <c r="AT233" s="187" t="s">
        <v>76</v>
      </c>
      <c r="AU233" s="187" t="s">
        <v>24</v>
      </c>
      <c r="AY233" s="186" t="s">
        <v>168</v>
      </c>
      <c r="BK233" s="188">
        <f>SUM(BK234:BK283)</f>
        <v>0</v>
      </c>
    </row>
    <row r="234" spans="2:65" s="1" customFormat="1" ht="25.5" customHeight="1">
      <c r="B234" s="40"/>
      <c r="C234" s="191" t="s">
        <v>380</v>
      </c>
      <c r="D234" s="191" t="s">
        <v>170</v>
      </c>
      <c r="E234" s="192" t="s">
        <v>436</v>
      </c>
      <c r="F234" s="193" t="s">
        <v>437</v>
      </c>
      <c r="G234" s="194" t="s">
        <v>396</v>
      </c>
      <c r="H234" s="195">
        <v>4</v>
      </c>
      <c r="I234" s="196"/>
      <c r="J234" s="197">
        <f>ROUND(I234*H234,2)</f>
        <v>0</v>
      </c>
      <c r="K234" s="193" t="s">
        <v>174</v>
      </c>
      <c r="L234" s="60"/>
      <c r="M234" s="198" t="s">
        <v>22</v>
      </c>
      <c r="N234" s="199" t="s">
        <v>48</v>
      </c>
      <c r="O234" s="41"/>
      <c r="P234" s="200">
        <f>O234*H234</f>
        <v>0</v>
      </c>
      <c r="Q234" s="200">
        <v>0.0007</v>
      </c>
      <c r="R234" s="200">
        <f>Q234*H234</f>
        <v>0.0028</v>
      </c>
      <c r="S234" s="200">
        <v>0</v>
      </c>
      <c r="T234" s="201">
        <f>S234*H234</f>
        <v>0</v>
      </c>
      <c r="AR234" s="23" t="s">
        <v>175</v>
      </c>
      <c r="AT234" s="23" t="s">
        <v>170</v>
      </c>
      <c r="AU234" s="23" t="s">
        <v>86</v>
      </c>
      <c r="AY234" s="23" t="s">
        <v>168</v>
      </c>
      <c r="BE234" s="202">
        <f>IF(N234="základní",J234,0)</f>
        <v>0</v>
      </c>
      <c r="BF234" s="202">
        <f>IF(N234="snížená",J234,0)</f>
        <v>0</v>
      </c>
      <c r="BG234" s="202">
        <f>IF(N234="zákl. přenesená",J234,0)</f>
        <v>0</v>
      </c>
      <c r="BH234" s="202">
        <f>IF(N234="sníž. přenesená",J234,0)</f>
        <v>0</v>
      </c>
      <c r="BI234" s="202">
        <f>IF(N234="nulová",J234,0)</f>
        <v>0</v>
      </c>
      <c r="BJ234" s="23" t="s">
        <v>24</v>
      </c>
      <c r="BK234" s="202">
        <f>ROUND(I234*H234,2)</f>
        <v>0</v>
      </c>
      <c r="BL234" s="23" t="s">
        <v>175</v>
      </c>
      <c r="BM234" s="23" t="s">
        <v>1306</v>
      </c>
    </row>
    <row r="235" spans="2:51" s="11" customFormat="1" ht="13.5">
      <c r="B235" s="206"/>
      <c r="C235" s="207"/>
      <c r="D235" s="203" t="s">
        <v>179</v>
      </c>
      <c r="E235" s="208" t="s">
        <v>22</v>
      </c>
      <c r="F235" s="209" t="s">
        <v>1307</v>
      </c>
      <c r="G235" s="207"/>
      <c r="H235" s="210">
        <v>4</v>
      </c>
      <c r="I235" s="211"/>
      <c r="J235" s="207"/>
      <c r="K235" s="207"/>
      <c r="L235" s="212"/>
      <c r="M235" s="213"/>
      <c r="N235" s="214"/>
      <c r="O235" s="214"/>
      <c r="P235" s="214"/>
      <c r="Q235" s="214"/>
      <c r="R235" s="214"/>
      <c r="S235" s="214"/>
      <c r="T235" s="215"/>
      <c r="AT235" s="216" t="s">
        <v>179</v>
      </c>
      <c r="AU235" s="216" t="s">
        <v>86</v>
      </c>
      <c r="AV235" s="11" t="s">
        <v>86</v>
      </c>
      <c r="AW235" s="11" t="s">
        <v>41</v>
      </c>
      <c r="AX235" s="11" t="s">
        <v>77</v>
      </c>
      <c r="AY235" s="216" t="s">
        <v>168</v>
      </c>
    </row>
    <row r="236" spans="2:51" s="12" customFormat="1" ht="13.5">
      <c r="B236" s="217"/>
      <c r="C236" s="218"/>
      <c r="D236" s="203" t="s">
        <v>179</v>
      </c>
      <c r="E236" s="219" t="s">
        <v>22</v>
      </c>
      <c r="F236" s="220" t="s">
        <v>181</v>
      </c>
      <c r="G236" s="218"/>
      <c r="H236" s="219" t="s">
        <v>22</v>
      </c>
      <c r="I236" s="221"/>
      <c r="J236" s="218"/>
      <c r="K236" s="218"/>
      <c r="L236" s="222"/>
      <c r="M236" s="223"/>
      <c r="N236" s="224"/>
      <c r="O236" s="224"/>
      <c r="P236" s="224"/>
      <c r="Q236" s="224"/>
      <c r="R236" s="224"/>
      <c r="S236" s="224"/>
      <c r="T236" s="225"/>
      <c r="AT236" s="226" t="s">
        <v>179</v>
      </c>
      <c r="AU236" s="226" t="s">
        <v>86</v>
      </c>
      <c r="AV236" s="12" t="s">
        <v>24</v>
      </c>
      <c r="AW236" s="12" t="s">
        <v>41</v>
      </c>
      <c r="AX236" s="12" t="s">
        <v>77</v>
      </c>
      <c r="AY236" s="226" t="s">
        <v>168</v>
      </c>
    </row>
    <row r="237" spans="2:51" s="13" customFormat="1" ht="13.5">
      <c r="B237" s="227"/>
      <c r="C237" s="228"/>
      <c r="D237" s="203" t="s">
        <v>179</v>
      </c>
      <c r="E237" s="229" t="s">
        <v>22</v>
      </c>
      <c r="F237" s="230" t="s">
        <v>182</v>
      </c>
      <c r="G237" s="228"/>
      <c r="H237" s="231">
        <v>4</v>
      </c>
      <c r="I237" s="232"/>
      <c r="J237" s="228"/>
      <c r="K237" s="228"/>
      <c r="L237" s="233"/>
      <c r="M237" s="234"/>
      <c r="N237" s="235"/>
      <c r="O237" s="235"/>
      <c r="P237" s="235"/>
      <c r="Q237" s="235"/>
      <c r="R237" s="235"/>
      <c r="S237" s="235"/>
      <c r="T237" s="236"/>
      <c r="AT237" s="237" t="s">
        <v>179</v>
      </c>
      <c r="AU237" s="237" t="s">
        <v>86</v>
      </c>
      <c r="AV237" s="13" t="s">
        <v>175</v>
      </c>
      <c r="AW237" s="13" t="s">
        <v>41</v>
      </c>
      <c r="AX237" s="13" t="s">
        <v>24</v>
      </c>
      <c r="AY237" s="237" t="s">
        <v>168</v>
      </c>
    </row>
    <row r="238" spans="2:65" s="1" customFormat="1" ht="16.5" customHeight="1">
      <c r="B238" s="40"/>
      <c r="C238" s="238" t="s">
        <v>385</v>
      </c>
      <c r="D238" s="238" t="s">
        <v>270</v>
      </c>
      <c r="E238" s="239" t="s">
        <v>1308</v>
      </c>
      <c r="F238" s="240" t="s">
        <v>1309</v>
      </c>
      <c r="G238" s="241" t="s">
        <v>396</v>
      </c>
      <c r="H238" s="242">
        <v>4</v>
      </c>
      <c r="I238" s="243"/>
      <c r="J238" s="244">
        <f>ROUND(I238*H238,2)</f>
        <v>0</v>
      </c>
      <c r="K238" s="240" t="s">
        <v>174</v>
      </c>
      <c r="L238" s="245"/>
      <c r="M238" s="246" t="s">
        <v>22</v>
      </c>
      <c r="N238" s="247" t="s">
        <v>48</v>
      </c>
      <c r="O238" s="41"/>
      <c r="P238" s="200">
        <f>O238*H238</f>
        <v>0</v>
      </c>
      <c r="Q238" s="200">
        <v>0.004</v>
      </c>
      <c r="R238" s="200">
        <f>Q238*H238</f>
        <v>0.016</v>
      </c>
      <c r="S238" s="200">
        <v>0</v>
      </c>
      <c r="T238" s="201">
        <f>S238*H238</f>
        <v>0</v>
      </c>
      <c r="AR238" s="23" t="s">
        <v>214</v>
      </c>
      <c r="AT238" s="23" t="s">
        <v>270</v>
      </c>
      <c r="AU238" s="23" t="s">
        <v>86</v>
      </c>
      <c r="AY238" s="23" t="s">
        <v>168</v>
      </c>
      <c r="BE238" s="202">
        <f>IF(N238="základní",J238,0)</f>
        <v>0</v>
      </c>
      <c r="BF238" s="202">
        <f>IF(N238="snížená",J238,0)</f>
        <v>0</v>
      </c>
      <c r="BG238" s="202">
        <f>IF(N238="zákl. přenesená",J238,0)</f>
        <v>0</v>
      </c>
      <c r="BH238" s="202">
        <f>IF(N238="sníž. přenesená",J238,0)</f>
        <v>0</v>
      </c>
      <c r="BI238" s="202">
        <f>IF(N238="nulová",J238,0)</f>
        <v>0</v>
      </c>
      <c r="BJ238" s="23" t="s">
        <v>24</v>
      </c>
      <c r="BK238" s="202">
        <f>ROUND(I238*H238,2)</f>
        <v>0</v>
      </c>
      <c r="BL238" s="23" t="s">
        <v>175</v>
      </c>
      <c r="BM238" s="23" t="s">
        <v>1310</v>
      </c>
    </row>
    <row r="239" spans="2:65" s="1" customFormat="1" ht="25.5" customHeight="1">
      <c r="B239" s="40"/>
      <c r="C239" s="191" t="s">
        <v>388</v>
      </c>
      <c r="D239" s="191" t="s">
        <v>170</v>
      </c>
      <c r="E239" s="192" t="s">
        <v>455</v>
      </c>
      <c r="F239" s="193" t="s">
        <v>456</v>
      </c>
      <c r="G239" s="194" t="s">
        <v>396</v>
      </c>
      <c r="H239" s="195">
        <v>4</v>
      </c>
      <c r="I239" s="196"/>
      <c r="J239" s="197">
        <f>ROUND(I239*H239,2)</f>
        <v>0</v>
      </c>
      <c r="K239" s="193" t="s">
        <v>174</v>
      </c>
      <c r="L239" s="60"/>
      <c r="M239" s="198" t="s">
        <v>22</v>
      </c>
      <c r="N239" s="199" t="s">
        <v>48</v>
      </c>
      <c r="O239" s="41"/>
      <c r="P239" s="200">
        <f>O239*H239</f>
        <v>0</v>
      </c>
      <c r="Q239" s="200">
        <v>0.11241</v>
      </c>
      <c r="R239" s="200">
        <f>Q239*H239</f>
        <v>0.44964</v>
      </c>
      <c r="S239" s="200">
        <v>0</v>
      </c>
      <c r="T239" s="201">
        <f>S239*H239</f>
        <v>0</v>
      </c>
      <c r="AR239" s="23" t="s">
        <v>175</v>
      </c>
      <c r="AT239" s="23" t="s">
        <v>170</v>
      </c>
      <c r="AU239" s="23" t="s">
        <v>86</v>
      </c>
      <c r="AY239" s="23" t="s">
        <v>168</v>
      </c>
      <c r="BE239" s="202">
        <f>IF(N239="základní",J239,0)</f>
        <v>0</v>
      </c>
      <c r="BF239" s="202">
        <f>IF(N239="snížená",J239,0)</f>
        <v>0</v>
      </c>
      <c r="BG239" s="202">
        <f>IF(N239="zákl. přenesená",J239,0)</f>
        <v>0</v>
      </c>
      <c r="BH239" s="202">
        <f>IF(N239="sníž. přenesená",J239,0)</f>
        <v>0</v>
      </c>
      <c r="BI239" s="202">
        <f>IF(N239="nulová",J239,0)</f>
        <v>0</v>
      </c>
      <c r="BJ239" s="23" t="s">
        <v>24</v>
      </c>
      <c r="BK239" s="202">
        <f>ROUND(I239*H239,2)</f>
        <v>0</v>
      </c>
      <c r="BL239" s="23" t="s">
        <v>175</v>
      </c>
      <c r="BM239" s="23" t="s">
        <v>1311</v>
      </c>
    </row>
    <row r="240" spans="2:51" s="11" customFormat="1" ht="13.5">
      <c r="B240" s="206"/>
      <c r="C240" s="207"/>
      <c r="D240" s="203" t="s">
        <v>179</v>
      </c>
      <c r="E240" s="208" t="s">
        <v>22</v>
      </c>
      <c r="F240" s="209" t="s">
        <v>175</v>
      </c>
      <c r="G240" s="207"/>
      <c r="H240" s="210">
        <v>4</v>
      </c>
      <c r="I240" s="211"/>
      <c r="J240" s="207"/>
      <c r="K240" s="207"/>
      <c r="L240" s="212"/>
      <c r="M240" s="213"/>
      <c r="N240" s="214"/>
      <c r="O240" s="214"/>
      <c r="P240" s="214"/>
      <c r="Q240" s="214"/>
      <c r="R240" s="214"/>
      <c r="S240" s="214"/>
      <c r="T240" s="215"/>
      <c r="AT240" s="216" t="s">
        <v>179</v>
      </c>
      <c r="AU240" s="216" t="s">
        <v>86</v>
      </c>
      <c r="AV240" s="11" t="s">
        <v>86</v>
      </c>
      <c r="AW240" s="11" t="s">
        <v>41</v>
      </c>
      <c r="AX240" s="11" t="s">
        <v>77</v>
      </c>
      <c r="AY240" s="216" t="s">
        <v>168</v>
      </c>
    </row>
    <row r="241" spans="2:51" s="13" customFormat="1" ht="13.5">
      <c r="B241" s="227"/>
      <c r="C241" s="228"/>
      <c r="D241" s="203" t="s">
        <v>179</v>
      </c>
      <c r="E241" s="229" t="s">
        <v>22</v>
      </c>
      <c r="F241" s="230" t="s">
        <v>182</v>
      </c>
      <c r="G241" s="228"/>
      <c r="H241" s="231">
        <v>4</v>
      </c>
      <c r="I241" s="232"/>
      <c r="J241" s="228"/>
      <c r="K241" s="228"/>
      <c r="L241" s="233"/>
      <c r="M241" s="234"/>
      <c r="N241" s="235"/>
      <c r="O241" s="235"/>
      <c r="P241" s="235"/>
      <c r="Q241" s="235"/>
      <c r="R241" s="235"/>
      <c r="S241" s="235"/>
      <c r="T241" s="236"/>
      <c r="AT241" s="237" t="s">
        <v>179</v>
      </c>
      <c r="AU241" s="237" t="s">
        <v>86</v>
      </c>
      <c r="AV241" s="13" t="s">
        <v>175</v>
      </c>
      <c r="AW241" s="13" t="s">
        <v>41</v>
      </c>
      <c r="AX241" s="13" t="s">
        <v>24</v>
      </c>
      <c r="AY241" s="237" t="s">
        <v>168</v>
      </c>
    </row>
    <row r="242" spans="2:65" s="1" customFormat="1" ht="16.5" customHeight="1">
      <c r="B242" s="40"/>
      <c r="C242" s="238" t="s">
        <v>393</v>
      </c>
      <c r="D242" s="238" t="s">
        <v>270</v>
      </c>
      <c r="E242" s="239" t="s">
        <v>459</v>
      </c>
      <c r="F242" s="240" t="s">
        <v>460</v>
      </c>
      <c r="G242" s="241" t="s">
        <v>396</v>
      </c>
      <c r="H242" s="242">
        <v>4</v>
      </c>
      <c r="I242" s="243"/>
      <c r="J242" s="244">
        <f>ROUND(I242*H242,2)</f>
        <v>0</v>
      </c>
      <c r="K242" s="240" t="s">
        <v>174</v>
      </c>
      <c r="L242" s="245"/>
      <c r="M242" s="246" t="s">
        <v>22</v>
      </c>
      <c r="N242" s="247" t="s">
        <v>48</v>
      </c>
      <c r="O242" s="41"/>
      <c r="P242" s="200">
        <f>O242*H242</f>
        <v>0</v>
      </c>
      <c r="Q242" s="200">
        <v>0.0061</v>
      </c>
      <c r="R242" s="200">
        <f>Q242*H242</f>
        <v>0.0244</v>
      </c>
      <c r="S242" s="200">
        <v>0</v>
      </c>
      <c r="T242" s="201">
        <f>S242*H242</f>
        <v>0</v>
      </c>
      <c r="AR242" s="23" t="s">
        <v>214</v>
      </c>
      <c r="AT242" s="23" t="s">
        <v>270</v>
      </c>
      <c r="AU242" s="23" t="s">
        <v>86</v>
      </c>
      <c r="AY242" s="23" t="s">
        <v>168</v>
      </c>
      <c r="BE242" s="202">
        <f>IF(N242="základní",J242,0)</f>
        <v>0</v>
      </c>
      <c r="BF242" s="202">
        <f>IF(N242="snížená",J242,0)</f>
        <v>0</v>
      </c>
      <c r="BG242" s="202">
        <f>IF(N242="zákl. přenesená",J242,0)</f>
        <v>0</v>
      </c>
      <c r="BH242" s="202">
        <f>IF(N242="sníž. přenesená",J242,0)</f>
        <v>0</v>
      </c>
      <c r="BI242" s="202">
        <f>IF(N242="nulová",J242,0)</f>
        <v>0</v>
      </c>
      <c r="BJ242" s="23" t="s">
        <v>24</v>
      </c>
      <c r="BK242" s="202">
        <f>ROUND(I242*H242,2)</f>
        <v>0</v>
      </c>
      <c r="BL242" s="23" t="s">
        <v>175</v>
      </c>
      <c r="BM242" s="23" t="s">
        <v>1312</v>
      </c>
    </row>
    <row r="243" spans="2:65" s="1" customFormat="1" ht="16.5" customHeight="1">
      <c r="B243" s="40"/>
      <c r="C243" s="238" t="s">
        <v>398</v>
      </c>
      <c r="D243" s="238" t="s">
        <v>270</v>
      </c>
      <c r="E243" s="239" t="s">
        <v>463</v>
      </c>
      <c r="F243" s="240" t="s">
        <v>464</v>
      </c>
      <c r="G243" s="241" t="s">
        <v>396</v>
      </c>
      <c r="H243" s="242">
        <v>4</v>
      </c>
      <c r="I243" s="243"/>
      <c r="J243" s="244">
        <f>ROUND(I243*H243,2)</f>
        <v>0</v>
      </c>
      <c r="K243" s="240" t="s">
        <v>174</v>
      </c>
      <c r="L243" s="245"/>
      <c r="M243" s="246" t="s">
        <v>22</v>
      </c>
      <c r="N243" s="247" t="s">
        <v>48</v>
      </c>
      <c r="O243" s="41"/>
      <c r="P243" s="200">
        <f>O243*H243</f>
        <v>0</v>
      </c>
      <c r="Q243" s="200">
        <v>0.003</v>
      </c>
      <c r="R243" s="200">
        <f>Q243*H243</f>
        <v>0.012</v>
      </c>
      <c r="S243" s="200">
        <v>0</v>
      </c>
      <c r="T243" s="201">
        <f>S243*H243</f>
        <v>0</v>
      </c>
      <c r="AR243" s="23" t="s">
        <v>214</v>
      </c>
      <c r="AT243" s="23" t="s">
        <v>270</v>
      </c>
      <c r="AU243" s="23" t="s">
        <v>86</v>
      </c>
      <c r="AY243" s="23" t="s">
        <v>168</v>
      </c>
      <c r="BE243" s="202">
        <f>IF(N243="základní",J243,0)</f>
        <v>0</v>
      </c>
      <c r="BF243" s="202">
        <f>IF(N243="snížená",J243,0)</f>
        <v>0</v>
      </c>
      <c r="BG243" s="202">
        <f>IF(N243="zákl. přenesená",J243,0)</f>
        <v>0</v>
      </c>
      <c r="BH243" s="202">
        <f>IF(N243="sníž. přenesená",J243,0)</f>
        <v>0</v>
      </c>
      <c r="BI243" s="202">
        <f>IF(N243="nulová",J243,0)</f>
        <v>0</v>
      </c>
      <c r="BJ243" s="23" t="s">
        <v>24</v>
      </c>
      <c r="BK243" s="202">
        <f>ROUND(I243*H243,2)</f>
        <v>0</v>
      </c>
      <c r="BL243" s="23" t="s">
        <v>175</v>
      </c>
      <c r="BM243" s="23" t="s">
        <v>1313</v>
      </c>
    </row>
    <row r="244" spans="2:65" s="1" customFormat="1" ht="16.5" customHeight="1">
      <c r="B244" s="40"/>
      <c r="C244" s="238" t="s">
        <v>402</v>
      </c>
      <c r="D244" s="238" t="s">
        <v>270</v>
      </c>
      <c r="E244" s="239" t="s">
        <v>467</v>
      </c>
      <c r="F244" s="240" t="s">
        <v>468</v>
      </c>
      <c r="G244" s="241" t="s">
        <v>396</v>
      </c>
      <c r="H244" s="242">
        <v>4</v>
      </c>
      <c r="I244" s="243"/>
      <c r="J244" s="244">
        <f>ROUND(I244*H244,2)</f>
        <v>0</v>
      </c>
      <c r="K244" s="240" t="s">
        <v>174</v>
      </c>
      <c r="L244" s="245"/>
      <c r="M244" s="246" t="s">
        <v>22</v>
      </c>
      <c r="N244" s="247" t="s">
        <v>48</v>
      </c>
      <c r="O244" s="41"/>
      <c r="P244" s="200">
        <f>O244*H244</f>
        <v>0</v>
      </c>
      <c r="Q244" s="200">
        <v>0.0001</v>
      </c>
      <c r="R244" s="200">
        <f>Q244*H244</f>
        <v>0.0004</v>
      </c>
      <c r="S244" s="200">
        <v>0</v>
      </c>
      <c r="T244" s="201">
        <f>S244*H244</f>
        <v>0</v>
      </c>
      <c r="AR244" s="23" t="s">
        <v>214</v>
      </c>
      <c r="AT244" s="23" t="s">
        <v>270</v>
      </c>
      <c r="AU244" s="23" t="s">
        <v>86</v>
      </c>
      <c r="AY244" s="23" t="s">
        <v>168</v>
      </c>
      <c r="BE244" s="202">
        <f>IF(N244="základní",J244,0)</f>
        <v>0</v>
      </c>
      <c r="BF244" s="202">
        <f>IF(N244="snížená",J244,0)</f>
        <v>0</v>
      </c>
      <c r="BG244" s="202">
        <f>IF(N244="zákl. přenesená",J244,0)</f>
        <v>0</v>
      </c>
      <c r="BH244" s="202">
        <f>IF(N244="sníž. přenesená",J244,0)</f>
        <v>0</v>
      </c>
      <c r="BI244" s="202">
        <f>IF(N244="nulová",J244,0)</f>
        <v>0</v>
      </c>
      <c r="BJ244" s="23" t="s">
        <v>24</v>
      </c>
      <c r="BK244" s="202">
        <f>ROUND(I244*H244,2)</f>
        <v>0</v>
      </c>
      <c r="BL244" s="23" t="s">
        <v>175</v>
      </c>
      <c r="BM244" s="23" t="s">
        <v>1314</v>
      </c>
    </row>
    <row r="245" spans="2:65" s="1" customFormat="1" ht="16.5" customHeight="1">
      <c r="B245" s="40"/>
      <c r="C245" s="238" t="s">
        <v>406</v>
      </c>
      <c r="D245" s="238" t="s">
        <v>270</v>
      </c>
      <c r="E245" s="239" t="s">
        <v>471</v>
      </c>
      <c r="F245" s="240" t="s">
        <v>472</v>
      </c>
      <c r="G245" s="241" t="s">
        <v>396</v>
      </c>
      <c r="H245" s="242">
        <v>4</v>
      </c>
      <c r="I245" s="243"/>
      <c r="J245" s="244">
        <f>ROUND(I245*H245,2)</f>
        <v>0</v>
      </c>
      <c r="K245" s="240" t="s">
        <v>174</v>
      </c>
      <c r="L245" s="245"/>
      <c r="M245" s="246" t="s">
        <v>22</v>
      </c>
      <c r="N245" s="247" t="s">
        <v>48</v>
      </c>
      <c r="O245" s="41"/>
      <c r="P245" s="200">
        <f>O245*H245</f>
        <v>0</v>
      </c>
      <c r="Q245" s="200">
        <v>0.00035</v>
      </c>
      <c r="R245" s="200">
        <f>Q245*H245</f>
        <v>0.0014</v>
      </c>
      <c r="S245" s="200">
        <v>0</v>
      </c>
      <c r="T245" s="201">
        <f>S245*H245</f>
        <v>0</v>
      </c>
      <c r="AR245" s="23" t="s">
        <v>214</v>
      </c>
      <c r="AT245" s="23" t="s">
        <v>270</v>
      </c>
      <c r="AU245" s="23" t="s">
        <v>86</v>
      </c>
      <c r="AY245" s="23" t="s">
        <v>168</v>
      </c>
      <c r="BE245" s="202">
        <f>IF(N245="základní",J245,0)</f>
        <v>0</v>
      </c>
      <c r="BF245" s="202">
        <f>IF(N245="snížená",J245,0)</f>
        <v>0</v>
      </c>
      <c r="BG245" s="202">
        <f>IF(N245="zákl. přenesená",J245,0)</f>
        <v>0</v>
      </c>
      <c r="BH245" s="202">
        <f>IF(N245="sníž. přenesená",J245,0)</f>
        <v>0</v>
      </c>
      <c r="BI245" s="202">
        <f>IF(N245="nulová",J245,0)</f>
        <v>0</v>
      </c>
      <c r="BJ245" s="23" t="s">
        <v>24</v>
      </c>
      <c r="BK245" s="202">
        <f>ROUND(I245*H245,2)</f>
        <v>0</v>
      </c>
      <c r="BL245" s="23" t="s">
        <v>175</v>
      </c>
      <c r="BM245" s="23" t="s">
        <v>1315</v>
      </c>
    </row>
    <row r="246" spans="2:65" s="1" customFormat="1" ht="25.5" customHeight="1">
      <c r="B246" s="40"/>
      <c r="C246" s="191" t="s">
        <v>410</v>
      </c>
      <c r="D246" s="191" t="s">
        <v>170</v>
      </c>
      <c r="E246" s="192" t="s">
        <v>502</v>
      </c>
      <c r="F246" s="193" t="s">
        <v>503</v>
      </c>
      <c r="G246" s="194" t="s">
        <v>294</v>
      </c>
      <c r="H246" s="195">
        <v>106.1</v>
      </c>
      <c r="I246" s="196"/>
      <c r="J246" s="197">
        <f>ROUND(I246*H246,2)</f>
        <v>0</v>
      </c>
      <c r="K246" s="193" t="s">
        <v>174</v>
      </c>
      <c r="L246" s="60"/>
      <c r="M246" s="198" t="s">
        <v>22</v>
      </c>
      <c r="N246" s="199" t="s">
        <v>48</v>
      </c>
      <c r="O246" s="41"/>
      <c r="P246" s="200">
        <f>O246*H246</f>
        <v>0</v>
      </c>
      <c r="Q246" s="200">
        <v>0.1554</v>
      </c>
      <c r="R246" s="200">
        <f>Q246*H246</f>
        <v>16.487940000000002</v>
      </c>
      <c r="S246" s="200">
        <v>0</v>
      </c>
      <c r="T246" s="201">
        <f>S246*H246</f>
        <v>0</v>
      </c>
      <c r="AR246" s="23" t="s">
        <v>175</v>
      </c>
      <c r="AT246" s="23" t="s">
        <v>170</v>
      </c>
      <c r="AU246" s="23" t="s">
        <v>86</v>
      </c>
      <c r="AY246" s="23" t="s">
        <v>168</v>
      </c>
      <c r="BE246" s="202">
        <f>IF(N246="základní",J246,0)</f>
        <v>0</v>
      </c>
      <c r="BF246" s="202">
        <f>IF(N246="snížená",J246,0)</f>
        <v>0</v>
      </c>
      <c r="BG246" s="202">
        <f>IF(N246="zákl. přenesená",J246,0)</f>
        <v>0</v>
      </c>
      <c r="BH246" s="202">
        <f>IF(N246="sníž. přenesená",J246,0)</f>
        <v>0</v>
      </c>
      <c r="BI246" s="202">
        <f>IF(N246="nulová",J246,0)</f>
        <v>0</v>
      </c>
      <c r="BJ246" s="23" t="s">
        <v>24</v>
      </c>
      <c r="BK246" s="202">
        <f>ROUND(I246*H246,2)</f>
        <v>0</v>
      </c>
      <c r="BL246" s="23" t="s">
        <v>175</v>
      </c>
      <c r="BM246" s="23" t="s">
        <v>1316</v>
      </c>
    </row>
    <row r="247" spans="2:51" s="11" customFormat="1" ht="13.5">
      <c r="B247" s="206"/>
      <c r="C247" s="207"/>
      <c r="D247" s="203" t="s">
        <v>179</v>
      </c>
      <c r="E247" s="208" t="s">
        <v>22</v>
      </c>
      <c r="F247" s="209" t="s">
        <v>1317</v>
      </c>
      <c r="G247" s="207"/>
      <c r="H247" s="210">
        <v>106.1</v>
      </c>
      <c r="I247" s="211"/>
      <c r="J247" s="207"/>
      <c r="K247" s="207"/>
      <c r="L247" s="212"/>
      <c r="M247" s="213"/>
      <c r="N247" s="214"/>
      <c r="O247" s="214"/>
      <c r="P247" s="214"/>
      <c r="Q247" s="214"/>
      <c r="R247" s="214"/>
      <c r="S247" s="214"/>
      <c r="T247" s="215"/>
      <c r="AT247" s="216" t="s">
        <v>179</v>
      </c>
      <c r="AU247" s="216" t="s">
        <v>86</v>
      </c>
      <c r="AV247" s="11" t="s">
        <v>86</v>
      </c>
      <c r="AW247" s="11" t="s">
        <v>41</v>
      </c>
      <c r="AX247" s="11" t="s">
        <v>77</v>
      </c>
      <c r="AY247" s="216" t="s">
        <v>168</v>
      </c>
    </row>
    <row r="248" spans="2:51" s="12" customFormat="1" ht="13.5">
      <c r="B248" s="217"/>
      <c r="C248" s="218"/>
      <c r="D248" s="203" t="s">
        <v>179</v>
      </c>
      <c r="E248" s="219" t="s">
        <v>22</v>
      </c>
      <c r="F248" s="220" t="s">
        <v>181</v>
      </c>
      <c r="G248" s="218"/>
      <c r="H248" s="219" t="s">
        <v>22</v>
      </c>
      <c r="I248" s="221"/>
      <c r="J248" s="218"/>
      <c r="K248" s="218"/>
      <c r="L248" s="222"/>
      <c r="M248" s="223"/>
      <c r="N248" s="224"/>
      <c r="O248" s="224"/>
      <c r="P248" s="224"/>
      <c r="Q248" s="224"/>
      <c r="R248" s="224"/>
      <c r="S248" s="224"/>
      <c r="T248" s="225"/>
      <c r="AT248" s="226" t="s">
        <v>179</v>
      </c>
      <c r="AU248" s="226" t="s">
        <v>86</v>
      </c>
      <c r="AV248" s="12" t="s">
        <v>24</v>
      </c>
      <c r="AW248" s="12" t="s">
        <v>41</v>
      </c>
      <c r="AX248" s="12" t="s">
        <v>77</v>
      </c>
      <c r="AY248" s="226" t="s">
        <v>168</v>
      </c>
    </row>
    <row r="249" spans="2:51" s="13" customFormat="1" ht="13.5">
      <c r="B249" s="227"/>
      <c r="C249" s="228"/>
      <c r="D249" s="203" t="s">
        <v>179</v>
      </c>
      <c r="E249" s="229" t="s">
        <v>22</v>
      </c>
      <c r="F249" s="230" t="s">
        <v>182</v>
      </c>
      <c r="G249" s="228"/>
      <c r="H249" s="231">
        <v>106.1</v>
      </c>
      <c r="I249" s="232"/>
      <c r="J249" s="228"/>
      <c r="K249" s="228"/>
      <c r="L249" s="233"/>
      <c r="M249" s="234"/>
      <c r="N249" s="235"/>
      <c r="O249" s="235"/>
      <c r="P249" s="235"/>
      <c r="Q249" s="235"/>
      <c r="R249" s="235"/>
      <c r="S249" s="235"/>
      <c r="T249" s="236"/>
      <c r="AT249" s="237" t="s">
        <v>179</v>
      </c>
      <c r="AU249" s="237" t="s">
        <v>86</v>
      </c>
      <c r="AV249" s="13" t="s">
        <v>175</v>
      </c>
      <c r="AW249" s="13" t="s">
        <v>41</v>
      </c>
      <c r="AX249" s="13" t="s">
        <v>24</v>
      </c>
      <c r="AY249" s="237" t="s">
        <v>168</v>
      </c>
    </row>
    <row r="250" spans="2:65" s="1" customFormat="1" ht="16.5" customHeight="1">
      <c r="B250" s="40"/>
      <c r="C250" s="238" t="s">
        <v>414</v>
      </c>
      <c r="D250" s="238" t="s">
        <v>270</v>
      </c>
      <c r="E250" s="239" t="s">
        <v>507</v>
      </c>
      <c r="F250" s="240" t="s">
        <v>508</v>
      </c>
      <c r="G250" s="241" t="s">
        <v>396</v>
      </c>
      <c r="H250" s="242">
        <v>107.161</v>
      </c>
      <c r="I250" s="243"/>
      <c r="J250" s="244">
        <f>ROUND(I250*H250,2)</f>
        <v>0</v>
      </c>
      <c r="K250" s="240" t="s">
        <v>174</v>
      </c>
      <c r="L250" s="245"/>
      <c r="M250" s="246" t="s">
        <v>22</v>
      </c>
      <c r="N250" s="247" t="s">
        <v>48</v>
      </c>
      <c r="O250" s="41"/>
      <c r="P250" s="200">
        <f>O250*H250</f>
        <v>0</v>
      </c>
      <c r="Q250" s="200">
        <v>0.085</v>
      </c>
      <c r="R250" s="200">
        <f>Q250*H250</f>
        <v>9.108685000000001</v>
      </c>
      <c r="S250" s="200">
        <v>0</v>
      </c>
      <c r="T250" s="201">
        <f>S250*H250</f>
        <v>0</v>
      </c>
      <c r="AR250" s="23" t="s">
        <v>214</v>
      </c>
      <c r="AT250" s="23" t="s">
        <v>270</v>
      </c>
      <c r="AU250" s="23" t="s">
        <v>86</v>
      </c>
      <c r="AY250" s="23" t="s">
        <v>168</v>
      </c>
      <c r="BE250" s="202">
        <f>IF(N250="základní",J250,0)</f>
        <v>0</v>
      </c>
      <c r="BF250" s="202">
        <f>IF(N250="snížená",J250,0)</f>
        <v>0</v>
      </c>
      <c r="BG250" s="202">
        <f>IF(N250="zákl. přenesená",J250,0)</f>
        <v>0</v>
      </c>
      <c r="BH250" s="202">
        <f>IF(N250="sníž. přenesená",J250,0)</f>
        <v>0</v>
      </c>
      <c r="BI250" s="202">
        <f>IF(N250="nulová",J250,0)</f>
        <v>0</v>
      </c>
      <c r="BJ250" s="23" t="s">
        <v>24</v>
      </c>
      <c r="BK250" s="202">
        <f>ROUND(I250*H250,2)</f>
        <v>0</v>
      </c>
      <c r="BL250" s="23" t="s">
        <v>175</v>
      </c>
      <c r="BM250" s="23" t="s">
        <v>1318</v>
      </c>
    </row>
    <row r="251" spans="2:51" s="11" customFormat="1" ht="13.5">
      <c r="B251" s="206"/>
      <c r="C251" s="207"/>
      <c r="D251" s="203" t="s">
        <v>179</v>
      </c>
      <c r="E251" s="207"/>
      <c r="F251" s="209" t="s">
        <v>1319</v>
      </c>
      <c r="G251" s="207"/>
      <c r="H251" s="210">
        <v>107.161</v>
      </c>
      <c r="I251" s="211"/>
      <c r="J251" s="207"/>
      <c r="K251" s="207"/>
      <c r="L251" s="212"/>
      <c r="M251" s="213"/>
      <c r="N251" s="214"/>
      <c r="O251" s="214"/>
      <c r="P251" s="214"/>
      <c r="Q251" s="214"/>
      <c r="R251" s="214"/>
      <c r="S251" s="214"/>
      <c r="T251" s="215"/>
      <c r="AT251" s="216" t="s">
        <v>179</v>
      </c>
      <c r="AU251" s="216" t="s">
        <v>86</v>
      </c>
      <c r="AV251" s="11" t="s">
        <v>86</v>
      </c>
      <c r="AW251" s="11" t="s">
        <v>6</v>
      </c>
      <c r="AX251" s="11" t="s">
        <v>24</v>
      </c>
      <c r="AY251" s="216" t="s">
        <v>168</v>
      </c>
    </row>
    <row r="252" spans="2:65" s="1" customFormat="1" ht="25.5" customHeight="1">
      <c r="B252" s="40"/>
      <c r="C252" s="191" t="s">
        <v>418</v>
      </c>
      <c r="D252" s="191" t="s">
        <v>170</v>
      </c>
      <c r="E252" s="192" t="s">
        <v>512</v>
      </c>
      <c r="F252" s="193" t="s">
        <v>513</v>
      </c>
      <c r="G252" s="194" t="s">
        <v>294</v>
      </c>
      <c r="H252" s="195">
        <v>31</v>
      </c>
      <c r="I252" s="196"/>
      <c r="J252" s="197">
        <f>ROUND(I252*H252,2)</f>
        <v>0</v>
      </c>
      <c r="K252" s="193" t="s">
        <v>174</v>
      </c>
      <c r="L252" s="60"/>
      <c r="M252" s="198" t="s">
        <v>22</v>
      </c>
      <c r="N252" s="199" t="s">
        <v>48</v>
      </c>
      <c r="O252" s="41"/>
      <c r="P252" s="200">
        <f>O252*H252</f>
        <v>0</v>
      </c>
      <c r="Q252" s="200">
        <v>0.1295</v>
      </c>
      <c r="R252" s="200">
        <f>Q252*H252</f>
        <v>4.0145</v>
      </c>
      <c r="S252" s="200">
        <v>0</v>
      </c>
      <c r="T252" s="201">
        <f>S252*H252</f>
        <v>0</v>
      </c>
      <c r="AR252" s="23" t="s">
        <v>175</v>
      </c>
      <c r="AT252" s="23" t="s">
        <v>170</v>
      </c>
      <c r="AU252" s="23" t="s">
        <v>86</v>
      </c>
      <c r="AY252" s="23" t="s">
        <v>168</v>
      </c>
      <c r="BE252" s="202">
        <f>IF(N252="základní",J252,0)</f>
        <v>0</v>
      </c>
      <c r="BF252" s="202">
        <f>IF(N252="snížená",J252,0)</f>
        <v>0</v>
      </c>
      <c r="BG252" s="202">
        <f>IF(N252="zákl. přenesená",J252,0)</f>
        <v>0</v>
      </c>
      <c r="BH252" s="202">
        <f>IF(N252="sníž. přenesená",J252,0)</f>
        <v>0</v>
      </c>
      <c r="BI252" s="202">
        <f>IF(N252="nulová",J252,0)</f>
        <v>0</v>
      </c>
      <c r="BJ252" s="23" t="s">
        <v>24</v>
      </c>
      <c r="BK252" s="202">
        <f>ROUND(I252*H252,2)</f>
        <v>0</v>
      </c>
      <c r="BL252" s="23" t="s">
        <v>175</v>
      </c>
      <c r="BM252" s="23" t="s">
        <v>1320</v>
      </c>
    </row>
    <row r="253" spans="2:51" s="11" customFormat="1" ht="13.5">
      <c r="B253" s="206"/>
      <c r="C253" s="207"/>
      <c r="D253" s="203" t="s">
        <v>179</v>
      </c>
      <c r="E253" s="208" t="s">
        <v>22</v>
      </c>
      <c r="F253" s="209" t="s">
        <v>334</v>
      </c>
      <c r="G253" s="207"/>
      <c r="H253" s="210">
        <v>31</v>
      </c>
      <c r="I253" s="211"/>
      <c r="J253" s="207"/>
      <c r="K253" s="207"/>
      <c r="L253" s="212"/>
      <c r="M253" s="213"/>
      <c r="N253" s="214"/>
      <c r="O253" s="214"/>
      <c r="P253" s="214"/>
      <c r="Q253" s="214"/>
      <c r="R253" s="214"/>
      <c r="S253" s="214"/>
      <c r="T253" s="215"/>
      <c r="AT253" s="216" t="s">
        <v>179</v>
      </c>
      <c r="AU253" s="216" t="s">
        <v>86</v>
      </c>
      <c r="AV253" s="11" t="s">
        <v>86</v>
      </c>
      <c r="AW253" s="11" t="s">
        <v>41</v>
      </c>
      <c r="AX253" s="11" t="s">
        <v>77</v>
      </c>
      <c r="AY253" s="216" t="s">
        <v>168</v>
      </c>
    </row>
    <row r="254" spans="2:51" s="12" customFormat="1" ht="13.5">
      <c r="B254" s="217"/>
      <c r="C254" s="218"/>
      <c r="D254" s="203" t="s">
        <v>179</v>
      </c>
      <c r="E254" s="219" t="s">
        <v>22</v>
      </c>
      <c r="F254" s="220" t="s">
        <v>181</v>
      </c>
      <c r="G254" s="218"/>
      <c r="H254" s="219" t="s">
        <v>22</v>
      </c>
      <c r="I254" s="221"/>
      <c r="J254" s="218"/>
      <c r="K254" s="218"/>
      <c r="L254" s="222"/>
      <c r="M254" s="223"/>
      <c r="N254" s="224"/>
      <c r="O254" s="224"/>
      <c r="P254" s="224"/>
      <c r="Q254" s="224"/>
      <c r="R254" s="224"/>
      <c r="S254" s="224"/>
      <c r="T254" s="225"/>
      <c r="AT254" s="226" t="s">
        <v>179</v>
      </c>
      <c r="AU254" s="226" t="s">
        <v>86</v>
      </c>
      <c r="AV254" s="12" t="s">
        <v>24</v>
      </c>
      <c r="AW254" s="12" t="s">
        <v>41</v>
      </c>
      <c r="AX254" s="12" t="s">
        <v>77</v>
      </c>
      <c r="AY254" s="226" t="s">
        <v>168</v>
      </c>
    </row>
    <row r="255" spans="2:51" s="13" customFormat="1" ht="13.5">
      <c r="B255" s="227"/>
      <c r="C255" s="228"/>
      <c r="D255" s="203" t="s">
        <v>179</v>
      </c>
      <c r="E255" s="229" t="s">
        <v>22</v>
      </c>
      <c r="F255" s="230" t="s">
        <v>182</v>
      </c>
      <c r="G255" s="228"/>
      <c r="H255" s="231">
        <v>31</v>
      </c>
      <c r="I255" s="232"/>
      <c r="J255" s="228"/>
      <c r="K255" s="228"/>
      <c r="L255" s="233"/>
      <c r="M255" s="234"/>
      <c r="N255" s="235"/>
      <c r="O255" s="235"/>
      <c r="P255" s="235"/>
      <c r="Q255" s="235"/>
      <c r="R255" s="235"/>
      <c r="S255" s="235"/>
      <c r="T255" s="236"/>
      <c r="AT255" s="237" t="s">
        <v>179</v>
      </c>
      <c r="AU255" s="237" t="s">
        <v>86</v>
      </c>
      <c r="AV255" s="13" t="s">
        <v>175</v>
      </c>
      <c r="AW255" s="13" t="s">
        <v>41</v>
      </c>
      <c r="AX255" s="13" t="s">
        <v>24</v>
      </c>
      <c r="AY255" s="237" t="s">
        <v>168</v>
      </c>
    </row>
    <row r="256" spans="2:65" s="1" customFormat="1" ht="16.5" customHeight="1">
      <c r="B256" s="40"/>
      <c r="C256" s="238" t="s">
        <v>362</v>
      </c>
      <c r="D256" s="238" t="s">
        <v>270</v>
      </c>
      <c r="E256" s="239" t="s">
        <v>516</v>
      </c>
      <c r="F256" s="240" t="s">
        <v>517</v>
      </c>
      <c r="G256" s="241" t="s">
        <v>396</v>
      </c>
      <c r="H256" s="242">
        <v>62.62</v>
      </c>
      <c r="I256" s="243"/>
      <c r="J256" s="244">
        <f>ROUND(I256*H256,2)</f>
        <v>0</v>
      </c>
      <c r="K256" s="240" t="s">
        <v>174</v>
      </c>
      <c r="L256" s="245"/>
      <c r="M256" s="246" t="s">
        <v>22</v>
      </c>
      <c r="N256" s="247" t="s">
        <v>48</v>
      </c>
      <c r="O256" s="41"/>
      <c r="P256" s="200">
        <f>O256*H256</f>
        <v>0</v>
      </c>
      <c r="Q256" s="200">
        <v>0.024</v>
      </c>
      <c r="R256" s="200">
        <f>Q256*H256</f>
        <v>1.50288</v>
      </c>
      <c r="S256" s="200">
        <v>0</v>
      </c>
      <c r="T256" s="201">
        <f>S256*H256</f>
        <v>0</v>
      </c>
      <c r="AR256" s="23" t="s">
        <v>214</v>
      </c>
      <c r="AT256" s="23" t="s">
        <v>270</v>
      </c>
      <c r="AU256" s="23" t="s">
        <v>86</v>
      </c>
      <c r="AY256" s="23" t="s">
        <v>168</v>
      </c>
      <c r="BE256" s="202">
        <f>IF(N256="základní",J256,0)</f>
        <v>0</v>
      </c>
      <c r="BF256" s="202">
        <f>IF(N256="snížená",J256,0)</f>
        <v>0</v>
      </c>
      <c r="BG256" s="202">
        <f>IF(N256="zákl. přenesená",J256,0)</f>
        <v>0</v>
      </c>
      <c r="BH256" s="202">
        <f>IF(N256="sníž. přenesená",J256,0)</f>
        <v>0</v>
      </c>
      <c r="BI256" s="202">
        <f>IF(N256="nulová",J256,0)</f>
        <v>0</v>
      </c>
      <c r="BJ256" s="23" t="s">
        <v>24</v>
      </c>
      <c r="BK256" s="202">
        <f>ROUND(I256*H256,2)</f>
        <v>0</v>
      </c>
      <c r="BL256" s="23" t="s">
        <v>175</v>
      </c>
      <c r="BM256" s="23" t="s">
        <v>1321</v>
      </c>
    </row>
    <row r="257" spans="2:51" s="11" customFormat="1" ht="13.5">
      <c r="B257" s="206"/>
      <c r="C257" s="207"/>
      <c r="D257" s="203" t="s">
        <v>179</v>
      </c>
      <c r="E257" s="208" t="s">
        <v>22</v>
      </c>
      <c r="F257" s="209" t="s">
        <v>1322</v>
      </c>
      <c r="G257" s="207"/>
      <c r="H257" s="210">
        <v>62.62</v>
      </c>
      <c r="I257" s="211"/>
      <c r="J257" s="207"/>
      <c r="K257" s="207"/>
      <c r="L257" s="212"/>
      <c r="M257" s="213"/>
      <c r="N257" s="214"/>
      <c r="O257" s="214"/>
      <c r="P257" s="214"/>
      <c r="Q257" s="214"/>
      <c r="R257" s="214"/>
      <c r="S257" s="214"/>
      <c r="T257" s="215"/>
      <c r="AT257" s="216" t="s">
        <v>179</v>
      </c>
      <c r="AU257" s="216" t="s">
        <v>86</v>
      </c>
      <c r="AV257" s="11" t="s">
        <v>86</v>
      </c>
      <c r="AW257" s="11" t="s">
        <v>41</v>
      </c>
      <c r="AX257" s="11" t="s">
        <v>77</v>
      </c>
      <c r="AY257" s="216" t="s">
        <v>168</v>
      </c>
    </row>
    <row r="258" spans="2:51" s="13" customFormat="1" ht="13.5">
      <c r="B258" s="227"/>
      <c r="C258" s="228"/>
      <c r="D258" s="203" t="s">
        <v>179</v>
      </c>
      <c r="E258" s="229" t="s">
        <v>22</v>
      </c>
      <c r="F258" s="230" t="s">
        <v>182</v>
      </c>
      <c r="G258" s="228"/>
      <c r="H258" s="231">
        <v>62.62</v>
      </c>
      <c r="I258" s="232"/>
      <c r="J258" s="228"/>
      <c r="K258" s="228"/>
      <c r="L258" s="233"/>
      <c r="M258" s="234"/>
      <c r="N258" s="235"/>
      <c r="O258" s="235"/>
      <c r="P258" s="235"/>
      <c r="Q258" s="235"/>
      <c r="R258" s="235"/>
      <c r="S258" s="235"/>
      <c r="T258" s="236"/>
      <c r="AT258" s="237" t="s">
        <v>179</v>
      </c>
      <c r="AU258" s="237" t="s">
        <v>86</v>
      </c>
      <c r="AV258" s="13" t="s">
        <v>175</v>
      </c>
      <c r="AW258" s="13" t="s">
        <v>41</v>
      </c>
      <c r="AX258" s="13" t="s">
        <v>24</v>
      </c>
      <c r="AY258" s="237" t="s">
        <v>168</v>
      </c>
    </row>
    <row r="259" spans="2:65" s="1" customFormat="1" ht="25.5" customHeight="1">
      <c r="B259" s="40"/>
      <c r="C259" s="191" t="s">
        <v>425</v>
      </c>
      <c r="D259" s="191" t="s">
        <v>170</v>
      </c>
      <c r="E259" s="192" t="s">
        <v>1029</v>
      </c>
      <c r="F259" s="193" t="s">
        <v>1030</v>
      </c>
      <c r="G259" s="194" t="s">
        <v>294</v>
      </c>
      <c r="H259" s="195">
        <v>93</v>
      </c>
      <c r="I259" s="196"/>
      <c r="J259" s="197">
        <f>ROUND(I259*H259,2)</f>
        <v>0</v>
      </c>
      <c r="K259" s="193" t="s">
        <v>174</v>
      </c>
      <c r="L259" s="60"/>
      <c r="M259" s="198" t="s">
        <v>22</v>
      </c>
      <c r="N259" s="199" t="s">
        <v>48</v>
      </c>
      <c r="O259" s="41"/>
      <c r="P259" s="200">
        <f>O259*H259</f>
        <v>0</v>
      </c>
      <c r="Q259" s="200">
        <v>0.16849</v>
      </c>
      <c r="R259" s="200">
        <f>Q259*H259</f>
        <v>15.66957</v>
      </c>
      <c r="S259" s="200">
        <v>0</v>
      </c>
      <c r="T259" s="201">
        <f>S259*H259</f>
        <v>0</v>
      </c>
      <c r="AR259" s="23" t="s">
        <v>175</v>
      </c>
      <c r="AT259" s="23" t="s">
        <v>170</v>
      </c>
      <c r="AU259" s="23" t="s">
        <v>86</v>
      </c>
      <c r="AY259" s="23" t="s">
        <v>168</v>
      </c>
      <c r="BE259" s="202">
        <f>IF(N259="základní",J259,0)</f>
        <v>0</v>
      </c>
      <c r="BF259" s="202">
        <f>IF(N259="snížená",J259,0)</f>
        <v>0</v>
      </c>
      <c r="BG259" s="202">
        <f>IF(N259="zákl. přenesená",J259,0)</f>
        <v>0</v>
      </c>
      <c r="BH259" s="202">
        <f>IF(N259="sníž. přenesená",J259,0)</f>
        <v>0</v>
      </c>
      <c r="BI259" s="202">
        <f>IF(N259="nulová",J259,0)</f>
        <v>0</v>
      </c>
      <c r="BJ259" s="23" t="s">
        <v>24</v>
      </c>
      <c r="BK259" s="202">
        <f>ROUND(I259*H259,2)</f>
        <v>0</v>
      </c>
      <c r="BL259" s="23" t="s">
        <v>175</v>
      </c>
      <c r="BM259" s="23" t="s">
        <v>1323</v>
      </c>
    </row>
    <row r="260" spans="2:51" s="11" customFormat="1" ht="13.5">
      <c r="B260" s="206"/>
      <c r="C260" s="207"/>
      <c r="D260" s="203" t="s">
        <v>179</v>
      </c>
      <c r="E260" s="208" t="s">
        <v>22</v>
      </c>
      <c r="F260" s="209" t="s">
        <v>285</v>
      </c>
      <c r="G260" s="207"/>
      <c r="H260" s="210">
        <v>22</v>
      </c>
      <c r="I260" s="211"/>
      <c r="J260" s="207"/>
      <c r="K260" s="207"/>
      <c r="L260" s="212"/>
      <c r="M260" s="213"/>
      <c r="N260" s="214"/>
      <c r="O260" s="214"/>
      <c r="P260" s="214"/>
      <c r="Q260" s="214"/>
      <c r="R260" s="214"/>
      <c r="S260" s="214"/>
      <c r="T260" s="215"/>
      <c r="AT260" s="216" t="s">
        <v>179</v>
      </c>
      <c r="AU260" s="216" t="s">
        <v>86</v>
      </c>
      <c r="AV260" s="11" t="s">
        <v>86</v>
      </c>
      <c r="AW260" s="11" t="s">
        <v>41</v>
      </c>
      <c r="AX260" s="11" t="s">
        <v>77</v>
      </c>
      <c r="AY260" s="216" t="s">
        <v>168</v>
      </c>
    </row>
    <row r="261" spans="2:51" s="12" customFormat="1" ht="13.5">
      <c r="B261" s="217"/>
      <c r="C261" s="218"/>
      <c r="D261" s="203" t="s">
        <v>179</v>
      </c>
      <c r="E261" s="219" t="s">
        <v>22</v>
      </c>
      <c r="F261" s="220" t="s">
        <v>1324</v>
      </c>
      <c r="G261" s="218"/>
      <c r="H261" s="219" t="s">
        <v>22</v>
      </c>
      <c r="I261" s="221"/>
      <c r="J261" s="218"/>
      <c r="K261" s="218"/>
      <c r="L261" s="222"/>
      <c r="M261" s="223"/>
      <c r="N261" s="224"/>
      <c r="O261" s="224"/>
      <c r="P261" s="224"/>
      <c r="Q261" s="224"/>
      <c r="R261" s="224"/>
      <c r="S261" s="224"/>
      <c r="T261" s="225"/>
      <c r="AT261" s="226" t="s">
        <v>179</v>
      </c>
      <c r="AU261" s="226" t="s">
        <v>86</v>
      </c>
      <c r="AV261" s="12" t="s">
        <v>24</v>
      </c>
      <c r="AW261" s="12" t="s">
        <v>41</v>
      </c>
      <c r="AX261" s="12" t="s">
        <v>77</v>
      </c>
      <c r="AY261" s="226" t="s">
        <v>168</v>
      </c>
    </row>
    <row r="262" spans="2:51" s="11" customFormat="1" ht="13.5">
      <c r="B262" s="206"/>
      <c r="C262" s="207"/>
      <c r="D262" s="203" t="s">
        <v>179</v>
      </c>
      <c r="E262" s="208" t="s">
        <v>22</v>
      </c>
      <c r="F262" s="209" t="s">
        <v>515</v>
      </c>
      <c r="G262" s="207"/>
      <c r="H262" s="210">
        <v>71</v>
      </c>
      <c r="I262" s="211"/>
      <c r="J262" s="207"/>
      <c r="K262" s="207"/>
      <c r="L262" s="212"/>
      <c r="M262" s="213"/>
      <c r="N262" s="214"/>
      <c r="O262" s="214"/>
      <c r="P262" s="214"/>
      <c r="Q262" s="214"/>
      <c r="R262" s="214"/>
      <c r="S262" s="214"/>
      <c r="T262" s="215"/>
      <c r="AT262" s="216" t="s">
        <v>179</v>
      </c>
      <c r="AU262" s="216" t="s">
        <v>86</v>
      </c>
      <c r="AV262" s="11" t="s">
        <v>86</v>
      </c>
      <c r="AW262" s="11" t="s">
        <v>41</v>
      </c>
      <c r="AX262" s="11" t="s">
        <v>77</v>
      </c>
      <c r="AY262" s="216" t="s">
        <v>168</v>
      </c>
    </row>
    <row r="263" spans="2:51" s="12" customFormat="1" ht="13.5">
      <c r="B263" s="217"/>
      <c r="C263" s="218"/>
      <c r="D263" s="203" t="s">
        <v>179</v>
      </c>
      <c r="E263" s="219" t="s">
        <v>22</v>
      </c>
      <c r="F263" s="220" t="s">
        <v>721</v>
      </c>
      <c r="G263" s="218"/>
      <c r="H263" s="219" t="s">
        <v>22</v>
      </c>
      <c r="I263" s="221"/>
      <c r="J263" s="218"/>
      <c r="K263" s="218"/>
      <c r="L263" s="222"/>
      <c r="M263" s="223"/>
      <c r="N263" s="224"/>
      <c r="O263" s="224"/>
      <c r="P263" s="224"/>
      <c r="Q263" s="224"/>
      <c r="R263" s="224"/>
      <c r="S263" s="224"/>
      <c r="T263" s="225"/>
      <c r="AT263" s="226" t="s">
        <v>179</v>
      </c>
      <c r="AU263" s="226" t="s">
        <v>86</v>
      </c>
      <c r="AV263" s="12" t="s">
        <v>24</v>
      </c>
      <c r="AW263" s="12" t="s">
        <v>41</v>
      </c>
      <c r="AX263" s="12" t="s">
        <v>77</v>
      </c>
      <c r="AY263" s="226" t="s">
        <v>168</v>
      </c>
    </row>
    <row r="264" spans="2:51" s="13" customFormat="1" ht="13.5">
      <c r="B264" s="227"/>
      <c r="C264" s="228"/>
      <c r="D264" s="203" t="s">
        <v>179</v>
      </c>
      <c r="E264" s="229" t="s">
        <v>22</v>
      </c>
      <c r="F264" s="230" t="s">
        <v>182</v>
      </c>
      <c r="G264" s="228"/>
      <c r="H264" s="231">
        <v>93</v>
      </c>
      <c r="I264" s="232"/>
      <c r="J264" s="228"/>
      <c r="K264" s="228"/>
      <c r="L264" s="233"/>
      <c r="M264" s="234"/>
      <c r="N264" s="235"/>
      <c r="O264" s="235"/>
      <c r="P264" s="235"/>
      <c r="Q264" s="235"/>
      <c r="R264" s="235"/>
      <c r="S264" s="235"/>
      <c r="T264" s="236"/>
      <c r="AT264" s="237" t="s">
        <v>179</v>
      </c>
      <c r="AU264" s="237" t="s">
        <v>86</v>
      </c>
      <c r="AV264" s="13" t="s">
        <v>175</v>
      </c>
      <c r="AW264" s="13" t="s">
        <v>41</v>
      </c>
      <c r="AX264" s="13" t="s">
        <v>24</v>
      </c>
      <c r="AY264" s="237" t="s">
        <v>168</v>
      </c>
    </row>
    <row r="265" spans="2:65" s="1" customFormat="1" ht="16.5" customHeight="1">
      <c r="B265" s="40"/>
      <c r="C265" s="238" t="s">
        <v>430</v>
      </c>
      <c r="D265" s="238" t="s">
        <v>270</v>
      </c>
      <c r="E265" s="239" t="s">
        <v>1033</v>
      </c>
      <c r="F265" s="240" t="s">
        <v>1325</v>
      </c>
      <c r="G265" s="241" t="s">
        <v>294</v>
      </c>
      <c r="H265" s="242">
        <v>93</v>
      </c>
      <c r="I265" s="243"/>
      <c r="J265" s="244">
        <f>ROUND(I265*H265,2)</f>
        <v>0</v>
      </c>
      <c r="K265" s="240" t="s">
        <v>174</v>
      </c>
      <c r="L265" s="245"/>
      <c r="M265" s="246" t="s">
        <v>22</v>
      </c>
      <c r="N265" s="247" t="s">
        <v>48</v>
      </c>
      <c r="O265" s="41"/>
      <c r="P265" s="200">
        <f>O265*H265</f>
        <v>0</v>
      </c>
      <c r="Q265" s="200">
        <v>0.15</v>
      </c>
      <c r="R265" s="200">
        <f>Q265*H265</f>
        <v>13.95</v>
      </c>
      <c r="S265" s="200">
        <v>0</v>
      </c>
      <c r="T265" s="201">
        <f>S265*H265</f>
        <v>0</v>
      </c>
      <c r="AR265" s="23" t="s">
        <v>214</v>
      </c>
      <c r="AT265" s="23" t="s">
        <v>270</v>
      </c>
      <c r="AU265" s="23" t="s">
        <v>86</v>
      </c>
      <c r="AY265" s="23" t="s">
        <v>168</v>
      </c>
      <c r="BE265" s="202">
        <f>IF(N265="základní",J265,0)</f>
        <v>0</v>
      </c>
      <c r="BF265" s="202">
        <f>IF(N265="snížená",J265,0)</f>
        <v>0</v>
      </c>
      <c r="BG265" s="202">
        <f>IF(N265="zákl. přenesená",J265,0)</f>
        <v>0</v>
      </c>
      <c r="BH265" s="202">
        <f>IF(N265="sníž. přenesená",J265,0)</f>
        <v>0</v>
      </c>
      <c r="BI265" s="202">
        <f>IF(N265="nulová",J265,0)</f>
        <v>0</v>
      </c>
      <c r="BJ265" s="23" t="s">
        <v>24</v>
      </c>
      <c r="BK265" s="202">
        <f>ROUND(I265*H265,2)</f>
        <v>0</v>
      </c>
      <c r="BL265" s="23" t="s">
        <v>175</v>
      </c>
      <c r="BM265" s="23" t="s">
        <v>1326</v>
      </c>
    </row>
    <row r="266" spans="2:65" s="1" customFormat="1" ht="25.5" customHeight="1">
      <c r="B266" s="40"/>
      <c r="C266" s="191" t="s">
        <v>435</v>
      </c>
      <c r="D266" s="191" t="s">
        <v>170</v>
      </c>
      <c r="E266" s="192" t="s">
        <v>1029</v>
      </c>
      <c r="F266" s="193" t="s">
        <v>1030</v>
      </c>
      <c r="G266" s="194" t="s">
        <v>294</v>
      </c>
      <c r="H266" s="195">
        <v>50</v>
      </c>
      <c r="I266" s="196"/>
      <c r="J266" s="197">
        <f>ROUND(I266*H266,2)</f>
        <v>0</v>
      </c>
      <c r="K266" s="193" t="s">
        <v>174</v>
      </c>
      <c r="L266" s="60"/>
      <c r="M266" s="198" t="s">
        <v>22</v>
      </c>
      <c r="N266" s="199" t="s">
        <v>48</v>
      </c>
      <c r="O266" s="41"/>
      <c r="P266" s="200">
        <f>O266*H266</f>
        <v>0</v>
      </c>
      <c r="Q266" s="200">
        <v>0.16849</v>
      </c>
      <c r="R266" s="200">
        <f>Q266*H266</f>
        <v>8.4245</v>
      </c>
      <c r="S266" s="200">
        <v>0</v>
      </c>
      <c r="T266" s="201">
        <f>S266*H266</f>
        <v>0</v>
      </c>
      <c r="AR266" s="23" t="s">
        <v>175</v>
      </c>
      <c r="AT266" s="23" t="s">
        <v>170</v>
      </c>
      <c r="AU266" s="23" t="s">
        <v>86</v>
      </c>
      <c r="AY266" s="23" t="s">
        <v>168</v>
      </c>
      <c r="BE266" s="202">
        <f>IF(N266="základní",J266,0)</f>
        <v>0</v>
      </c>
      <c r="BF266" s="202">
        <f>IF(N266="snížená",J266,0)</f>
        <v>0</v>
      </c>
      <c r="BG266" s="202">
        <f>IF(N266="zákl. přenesená",J266,0)</f>
        <v>0</v>
      </c>
      <c r="BH266" s="202">
        <f>IF(N266="sníž. přenesená",J266,0)</f>
        <v>0</v>
      </c>
      <c r="BI266" s="202">
        <f>IF(N266="nulová",J266,0)</f>
        <v>0</v>
      </c>
      <c r="BJ266" s="23" t="s">
        <v>24</v>
      </c>
      <c r="BK266" s="202">
        <f>ROUND(I266*H266,2)</f>
        <v>0</v>
      </c>
      <c r="BL266" s="23" t="s">
        <v>175</v>
      </c>
      <c r="BM266" s="23" t="s">
        <v>1327</v>
      </c>
    </row>
    <row r="267" spans="2:51" s="11" customFormat="1" ht="13.5">
      <c r="B267" s="206"/>
      <c r="C267" s="207"/>
      <c r="D267" s="203" t="s">
        <v>179</v>
      </c>
      <c r="E267" s="208" t="s">
        <v>22</v>
      </c>
      <c r="F267" s="209" t="s">
        <v>362</v>
      </c>
      <c r="G267" s="207"/>
      <c r="H267" s="210">
        <v>50</v>
      </c>
      <c r="I267" s="211"/>
      <c r="J267" s="207"/>
      <c r="K267" s="207"/>
      <c r="L267" s="212"/>
      <c r="M267" s="213"/>
      <c r="N267" s="214"/>
      <c r="O267" s="214"/>
      <c r="P267" s="214"/>
      <c r="Q267" s="214"/>
      <c r="R267" s="214"/>
      <c r="S267" s="214"/>
      <c r="T267" s="215"/>
      <c r="AT267" s="216" t="s">
        <v>179</v>
      </c>
      <c r="AU267" s="216" t="s">
        <v>86</v>
      </c>
      <c r="AV267" s="11" t="s">
        <v>86</v>
      </c>
      <c r="AW267" s="11" t="s">
        <v>41</v>
      </c>
      <c r="AX267" s="11" t="s">
        <v>77</v>
      </c>
      <c r="AY267" s="216" t="s">
        <v>168</v>
      </c>
    </row>
    <row r="268" spans="2:51" s="12" customFormat="1" ht="13.5">
      <c r="B268" s="217"/>
      <c r="C268" s="218"/>
      <c r="D268" s="203" t="s">
        <v>179</v>
      </c>
      <c r="E268" s="219" t="s">
        <v>22</v>
      </c>
      <c r="F268" s="220" t="s">
        <v>1328</v>
      </c>
      <c r="G268" s="218"/>
      <c r="H268" s="219" t="s">
        <v>22</v>
      </c>
      <c r="I268" s="221"/>
      <c r="J268" s="218"/>
      <c r="K268" s="218"/>
      <c r="L268" s="222"/>
      <c r="M268" s="223"/>
      <c r="N268" s="224"/>
      <c r="O268" s="224"/>
      <c r="P268" s="224"/>
      <c r="Q268" s="224"/>
      <c r="R268" s="224"/>
      <c r="S268" s="224"/>
      <c r="T268" s="225"/>
      <c r="AT268" s="226" t="s">
        <v>179</v>
      </c>
      <c r="AU268" s="226" t="s">
        <v>86</v>
      </c>
      <c r="AV268" s="12" t="s">
        <v>24</v>
      </c>
      <c r="AW268" s="12" t="s">
        <v>41</v>
      </c>
      <c r="AX268" s="12" t="s">
        <v>77</v>
      </c>
      <c r="AY268" s="226" t="s">
        <v>168</v>
      </c>
    </row>
    <row r="269" spans="2:51" s="13" customFormat="1" ht="13.5">
      <c r="B269" s="227"/>
      <c r="C269" s="228"/>
      <c r="D269" s="203" t="s">
        <v>179</v>
      </c>
      <c r="E269" s="229" t="s">
        <v>22</v>
      </c>
      <c r="F269" s="230" t="s">
        <v>182</v>
      </c>
      <c r="G269" s="228"/>
      <c r="H269" s="231">
        <v>50</v>
      </c>
      <c r="I269" s="232"/>
      <c r="J269" s="228"/>
      <c r="K269" s="228"/>
      <c r="L269" s="233"/>
      <c r="M269" s="234"/>
      <c r="N269" s="235"/>
      <c r="O269" s="235"/>
      <c r="P269" s="235"/>
      <c r="Q269" s="235"/>
      <c r="R269" s="235"/>
      <c r="S269" s="235"/>
      <c r="T269" s="236"/>
      <c r="AT269" s="237" t="s">
        <v>179</v>
      </c>
      <c r="AU269" s="237" t="s">
        <v>86</v>
      </c>
      <c r="AV269" s="13" t="s">
        <v>175</v>
      </c>
      <c r="AW269" s="13" t="s">
        <v>41</v>
      </c>
      <c r="AX269" s="13" t="s">
        <v>24</v>
      </c>
      <c r="AY269" s="237" t="s">
        <v>168</v>
      </c>
    </row>
    <row r="270" spans="2:65" s="1" customFormat="1" ht="16.5" customHeight="1">
      <c r="B270" s="40"/>
      <c r="C270" s="191" t="s">
        <v>439</v>
      </c>
      <c r="D270" s="191" t="s">
        <v>170</v>
      </c>
      <c r="E270" s="192" t="s">
        <v>1039</v>
      </c>
      <c r="F270" s="193" t="s">
        <v>1040</v>
      </c>
      <c r="G270" s="194" t="s">
        <v>294</v>
      </c>
      <c r="H270" s="195">
        <v>150.8</v>
      </c>
      <c r="I270" s="196"/>
      <c r="J270" s="197">
        <f>ROUND(I270*H270,2)</f>
        <v>0</v>
      </c>
      <c r="K270" s="193" t="s">
        <v>174</v>
      </c>
      <c r="L270" s="60"/>
      <c r="M270" s="198" t="s">
        <v>22</v>
      </c>
      <c r="N270" s="199" t="s">
        <v>48</v>
      </c>
      <c r="O270" s="41"/>
      <c r="P270" s="200">
        <f>O270*H270</f>
        <v>0</v>
      </c>
      <c r="Q270" s="200">
        <v>0.10095</v>
      </c>
      <c r="R270" s="200">
        <f>Q270*H270</f>
        <v>15.223260000000002</v>
      </c>
      <c r="S270" s="200">
        <v>0</v>
      </c>
      <c r="T270" s="201">
        <f>S270*H270</f>
        <v>0</v>
      </c>
      <c r="AR270" s="23" t="s">
        <v>175</v>
      </c>
      <c r="AT270" s="23" t="s">
        <v>170</v>
      </c>
      <c r="AU270" s="23" t="s">
        <v>86</v>
      </c>
      <c r="AY270" s="23" t="s">
        <v>168</v>
      </c>
      <c r="BE270" s="202">
        <f>IF(N270="základní",J270,0)</f>
        <v>0</v>
      </c>
      <c r="BF270" s="202">
        <f>IF(N270="snížená",J270,0)</f>
        <v>0</v>
      </c>
      <c r="BG270" s="202">
        <f>IF(N270="zákl. přenesená",J270,0)</f>
        <v>0</v>
      </c>
      <c r="BH270" s="202">
        <f>IF(N270="sníž. přenesená",J270,0)</f>
        <v>0</v>
      </c>
      <c r="BI270" s="202">
        <f>IF(N270="nulová",J270,0)</f>
        <v>0</v>
      </c>
      <c r="BJ270" s="23" t="s">
        <v>24</v>
      </c>
      <c r="BK270" s="202">
        <f>ROUND(I270*H270,2)</f>
        <v>0</v>
      </c>
      <c r="BL270" s="23" t="s">
        <v>175</v>
      </c>
      <c r="BM270" s="23" t="s">
        <v>1329</v>
      </c>
    </row>
    <row r="271" spans="2:51" s="11" customFormat="1" ht="13.5">
      <c r="B271" s="206"/>
      <c r="C271" s="207"/>
      <c r="D271" s="203" t="s">
        <v>179</v>
      </c>
      <c r="E271" s="208" t="s">
        <v>22</v>
      </c>
      <c r="F271" s="209" t="s">
        <v>1330</v>
      </c>
      <c r="G271" s="207"/>
      <c r="H271" s="210">
        <v>150.8</v>
      </c>
      <c r="I271" s="211"/>
      <c r="J271" s="207"/>
      <c r="K271" s="207"/>
      <c r="L271" s="212"/>
      <c r="M271" s="213"/>
      <c r="N271" s="214"/>
      <c r="O271" s="214"/>
      <c r="P271" s="214"/>
      <c r="Q271" s="214"/>
      <c r="R271" s="214"/>
      <c r="S271" s="214"/>
      <c r="T271" s="215"/>
      <c r="AT271" s="216" t="s">
        <v>179</v>
      </c>
      <c r="AU271" s="216" t="s">
        <v>86</v>
      </c>
      <c r="AV271" s="11" t="s">
        <v>86</v>
      </c>
      <c r="AW271" s="11" t="s">
        <v>41</v>
      </c>
      <c r="AX271" s="11" t="s">
        <v>77</v>
      </c>
      <c r="AY271" s="216" t="s">
        <v>168</v>
      </c>
    </row>
    <row r="272" spans="2:51" s="12" customFormat="1" ht="13.5">
      <c r="B272" s="217"/>
      <c r="C272" s="218"/>
      <c r="D272" s="203" t="s">
        <v>179</v>
      </c>
      <c r="E272" s="219" t="s">
        <v>22</v>
      </c>
      <c r="F272" s="220" t="s">
        <v>181</v>
      </c>
      <c r="G272" s="218"/>
      <c r="H272" s="219" t="s">
        <v>22</v>
      </c>
      <c r="I272" s="221"/>
      <c r="J272" s="218"/>
      <c r="K272" s="218"/>
      <c r="L272" s="222"/>
      <c r="M272" s="223"/>
      <c r="N272" s="224"/>
      <c r="O272" s="224"/>
      <c r="P272" s="224"/>
      <c r="Q272" s="224"/>
      <c r="R272" s="224"/>
      <c r="S272" s="224"/>
      <c r="T272" s="225"/>
      <c r="AT272" s="226" t="s">
        <v>179</v>
      </c>
      <c r="AU272" s="226" t="s">
        <v>86</v>
      </c>
      <c r="AV272" s="12" t="s">
        <v>24</v>
      </c>
      <c r="AW272" s="12" t="s">
        <v>41</v>
      </c>
      <c r="AX272" s="12" t="s">
        <v>77</v>
      </c>
      <c r="AY272" s="226" t="s">
        <v>168</v>
      </c>
    </row>
    <row r="273" spans="2:51" s="13" customFormat="1" ht="13.5">
      <c r="B273" s="227"/>
      <c r="C273" s="228"/>
      <c r="D273" s="203" t="s">
        <v>179</v>
      </c>
      <c r="E273" s="229" t="s">
        <v>22</v>
      </c>
      <c r="F273" s="230" t="s">
        <v>182</v>
      </c>
      <c r="G273" s="228"/>
      <c r="H273" s="231">
        <v>150.8</v>
      </c>
      <c r="I273" s="232"/>
      <c r="J273" s="228"/>
      <c r="K273" s="228"/>
      <c r="L273" s="233"/>
      <c r="M273" s="234"/>
      <c r="N273" s="235"/>
      <c r="O273" s="235"/>
      <c r="P273" s="235"/>
      <c r="Q273" s="235"/>
      <c r="R273" s="235"/>
      <c r="S273" s="235"/>
      <c r="T273" s="236"/>
      <c r="AT273" s="237" t="s">
        <v>179</v>
      </c>
      <c r="AU273" s="237" t="s">
        <v>86</v>
      </c>
      <c r="AV273" s="13" t="s">
        <v>175</v>
      </c>
      <c r="AW273" s="13" t="s">
        <v>41</v>
      </c>
      <c r="AX273" s="13" t="s">
        <v>24</v>
      </c>
      <c r="AY273" s="237" t="s">
        <v>168</v>
      </c>
    </row>
    <row r="274" spans="2:65" s="1" customFormat="1" ht="16.5" customHeight="1">
      <c r="B274" s="40"/>
      <c r="C274" s="238" t="s">
        <v>443</v>
      </c>
      <c r="D274" s="238" t="s">
        <v>270</v>
      </c>
      <c r="E274" s="239" t="s">
        <v>1182</v>
      </c>
      <c r="F274" s="240" t="s">
        <v>1183</v>
      </c>
      <c r="G274" s="241" t="s">
        <v>396</v>
      </c>
      <c r="H274" s="242">
        <v>304.616</v>
      </c>
      <c r="I274" s="243"/>
      <c r="J274" s="244">
        <f>ROUND(I274*H274,2)</f>
        <v>0</v>
      </c>
      <c r="K274" s="240" t="s">
        <v>174</v>
      </c>
      <c r="L274" s="245"/>
      <c r="M274" s="246" t="s">
        <v>22</v>
      </c>
      <c r="N274" s="247" t="s">
        <v>48</v>
      </c>
      <c r="O274" s="41"/>
      <c r="P274" s="200">
        <f>O274*H274</f>
        <v>0</v>
      </c>
      <c r="Q274" s="200">
        <v>0.014</v>
      </c>
      <c r="R274" s="200">
        <f>Q274*H274</f>
        <v>4.2646239999999995</v>
      </c>
      <c r="S274" s="200">
        <v>0</v>
      </c>
      <c r="T274" s="201">
        <f>S274*H274</f>
        <v>0</v>
      </c>
      <c r="AR274" s="23" t="s">
        <v>214</v>
      </c>
      <c r="AT274" s="23" t="s">
        <v>270</v>
      </c>
      <c r="AU274" s="23" t="s">
        <v>86</v>
      </c>
      <c r="AY274" s="23" t="s">
        <v>168</v>
      </c>
      <c r="BE274" s="202">
        <f>IF(N274="základní",J274,0)</f>
        <v>0</v>
      </c>
      <c r="BF274" s="202">
        <f>IF(N274="snížená",J274,0)</f>
        <v>0</v>
      </c>
      <c r="BG274" s="202">
        <f>IF(N274="zákl. přenesená",J274,0)</f>
        <v>0</v>
      </c>
      <c r="BH274" s="202">
        <f>IF(N274="sníž. přenesená",J274,0)</f>
        <v>0</v>
      </c>
      <c r="BI274" s="202">
        <f>IF(N274="nulová",J274,0)</f>
        <v>0</v>
      </c>
      <c r="BJ274" s="23" t="s">
        <v>24</v>
      </c>
      <c r="BK274" s="202">
        <f>ROUND(I274*H274,2)</f>
        <v>0</v>
      </c>
      <c r="BL274" s="23" t="s">
        <v>175</v>
      </c>
      <c r="BM274" s="23" t="s">
        <v>1331</v>
      </c>
    </row>
    <row r="275" spans="2:51" s="11" customFormat="1" ht="13.5">
      <c r="B275" s="206"/>
      <c r="C275" s="207"/>
      <c r="D275" s="203" t="s">
        <v>179</v>
      </c>
      <c r="E275" s="208" t="s">
        <v>22</v>
      </c>
      <c r="F275" s="209" t="s">
        <v>1332</v>
      </c>
      <c r="G275" s="207"/>
      <c r="H275" s="210">
        <v>304.616</v>
      </c>
      <c r="I275" s="211"/>
      <c r="J275" s="207"/>
      <c r="K275" s="207"/>
      <c r="L275" s="212"/>
      <c r="M275" s="213"/>
      <c r="N275" s="214"/>
      <c r="O275" s="214"/>
      <c r="P275" s="214"/>
      <c r="Q275" s="214"/>
      <c r="R275" s="214"/>
      <c r="S275" s="214"/>
      <c r="T275" s="215"/>
      <c r="AT275" s="216" t="s">
        <v>179</v>
      </c>
      <c r="AU275" s="216" t="s">
        <v>86</v>
      </c>
      <c r="AV275" s="11" t="s">
        <v>86</v>
      </c>
      <c r="AW275" s="11" t="s">
        <v>41</v>
      </c>
      <c r="AX275" s="11" t="s">
        <v>77</v>
      </c>
      <c r="AY275" s="216" t="s">
        <v>168</v>
      </c>
    </row>
    <row r="276" spans="2:51" s="13" customFormat="1" ht="13.5">
      <c r="B276" s="227"/>
      <c r="C276" s="228"/>
      <c r="D276" s="203" t="s">
        <v>179</v>
      </c>
      <c r="E276" s="229" t="s">
        <v>22</v>
      </c>
      <c r="F276" s="230" t="s">
        <v>182</v>
      </c>
      <c r="G276" s="228"/>
      <c r="H276" s="231">
        <v>304.616</v>
      </c>
      <c r="I276" s="232"/>
      <c r="J276" s="228"/>
      <c r="K276" s="228"/>
      <c r="L276" s="233"/>
      <c r="M276" s="234"/>
      <c r="N276" s="235"/>
      <c r="O276" s="235"/>
      <c r="P276" s="235"/>
      <c r="Q276" s="235"/>
      <c r="R276" s="235"/>
      <c r="S276" s="235"/>
      <c r="T276" s="236"/>
      <c r="AT276" s="237" t="s">
        <v>179</v>
      </c>
      <c r="AU276" s="237" t="s">
        <v>86</v>
      </c>
      <c r="AV276" s="13" t="s">
        <v>175</v>
      </c>
      <c r="AW276" s="13" t="s">
        <v>41</v>
      </c>
      <c r="AX276" s="13" t="s">
        <v>24</v>
      </c>
      <c r="AY276" s="237" t="s">
        <v>168</v>
      </c>
    </row>
    <row r="277" spans="2:65" s="1" customFormat="1" ht="16.5" customHeight="1">
      <c r="B277" s="40"/>
      <c r="C277" s="191" t="s">
        <v>447</v>
      </c>
      <c r="D277" s="191" t="s">
        <v>170</v>
      </c>
      <c r="E277" s="192" t="s">
        <v>1333</v>
      </c>
      <c r="F277" s="193" t="s">
        <v>1334</v>
      </c>
      <c r="G277" s="194" t="s">
        <v>198</v>
      </c>
      <c r="H277" s="195">
        <v>10.35</v>
      </c>
      <c r="I277" s="196"/>
      <c r="J277" s="197">
        <f>ROUND(I277*H277,2)</f>
        <v>0</v>
      </c>
      <c r="K277" s="193" t="s">
        <v>174</v>
      </c>
      <c r="L277" s="60"/>
      <c r="M277" s="198" t="s">
        <v>22</v>
      </c>
      <c r="N277" s="199" t="s">
        <v>48</v>
      </c>
      <c r="O277" s="41"/>
      <c r="P277" s="200">
        <f>O277*H277</f>
        <v>0</v>
      </c>
      <c r="Q277" s="200">
        <v>0</v>
      </c>
      <c r="R277" s="200">
        <f>Q277*H277</f>
        <v>0</v>
      </c>
      <c r="S277" s="200">
        <v>2.2</v>
      </c>
      <c r="T277" s="201">
        <f>S277*H277</f>
        <v>22.77</v>
      </c>
      <c r="AR277" s="23" t="s">
        <v>175</v>
      </c>
      <c r="AT277" s="23" t="s">
        <v>170</v>
      </c>
      <c r="AU277" s="23" t="s">
        <v>86</v>
      </c>
      <c r="AY277" s="23" t="s">
        <v>168</v>
      </c>
      <c r="BE277" s="202">
        <f>IF(N277="základní",J277,0)</f>
        <v>0</v>
      </c>
      <c r="BF277" s="202">
        <f>IF(N277="snížená",J277,0)</f>
        <v>0</v>
      </c>
      <c r="BG277" s="202">
        <f>IF(N277="zákl. přenesená",J277,0)</f>
        <v>0</v>
      </c>
      <c r="BH277" s="202">
        <f>IF(N277="sníž. přenesená",J277,0)</f>
        <v>0</v>
      </c>
      <c r="BI277" s="202">
        <f>IF(N277="nulová",J277,0)</f>
        <v>0</v>
      </c>
      <c r="BJ277" s="23" t="s">
        <v>24</v>
      </c>
      <c r="BK277" s="202">
        <f>ROUND(I277*H277,2)</f>
        <v>0</v>
      </c>
      <c r="BL277" s="23" t="s">
        <v>175</v>
      </c>
      <c r="BM277" s="23" t="s">
        <v>1335</v>
      </c>
    </row>
    <row r="278" spans="2:51" s="11" customFormat="1" ht="13.5">
      <c r="B278" s="206"/>
      <c r="C278" s="207"/>
      <c r="D278" s="203" t="s">
        <v>179</v>
      </c>
      <c r="E278" s="208" t="s">
        <v>22</v>
      </c>
      <c r="F278" s="209" t="s">
        <v>1336</v>
      </c>
      <c r="G278" s="207"/>
      <c r="H278" s="210">
        <v>10.35</v>
      </c>
      <c r="I278" s="211"/>
      <c r="J278" s="207"/>
      <c r="K278" s="207"/>
      <c r="L278" s="212"/>
      <c r="M278" s="213"/>
      <c r="N278" s="214"/>
      <c r="O278" s="214"/>
      <c r="P278" s="214"/>
      <c r="Q278" s="214"/>
      <c r="R278" s="214"/>
      <c r="S278" s="214"/>
      <c r="T278" s="215"/>
      <c r="AT278" s="216" t="s">
        <v>179</v>
      </c>
      <c r="AU278" s="216" t="s">
        <v>86</v>
      </c>
      <c r="AV278" s="11" t="s">
        <v>86</v>
      </c>
      <c r="AW278" s="11" t="s">
        <v>41</v>
      </c>
      <c r="AX278" s="11" t="s">
        <v>77</v>
      </c>
      <c r="AY278" s="216" t="s">
        <v>168</v>
      </c>
    </row>
    <row r="279" spans="2:51" s="13" customFormat="1" ht="13.5">
      <c r="B279" s="227"/>
      <c r="C279" s="228"/>
      <c r="D279" s="203" t="s">
        <v>179</v>
      </c>
      <c r="E279" s="229" t="s">
        <v>22</v>
      </c>
      <c r="F279" s="230" t="s">
        <v>182</v>
      </c>
      <c r="G279" s="228"/>
      <c r="H279" s="231">
        <v>10.35</v>
      </c>
      <c r="I279" s="232"/>
      <c r="J279" s="228"/>
      <c r="K279" s="228"/>
      <c r="L279" s="233"/>
      <c r="M279" s="234"/>
      <c r="N279" s="235"/>
      <c r="O279" s="235"/>
      <c r="P279" s="235"/>
      <c r="Q279" s="235"/>
      <c r="R279" s="235"/>
      <c r="S279" s="235"/>
      <c r="T279" s="236"/>
      <c r="AT279" s="237" t="s">
        <v>179</v>
      </c>
      <c r="AU279" s="237" t="s">
        <v>86</v>
      </c>
      <c r="AV279" s="13" t="s">
        <v>175</v>
      </c>
      <c r="AW279" s="13" t="s">
        <v>41</v>
      </c>
      <c r="AX279" s="13" t="s">
        <v>24</v>
      </c>
      <c r="AY279" s="237" t="s">
        <v>168</v>
      </c>
    </row>
    <row r="280" spans="2:65" s="1" customFormat="1" ht="16.5" customHeight="1">
      <c r="B280" s="40"/>
      <c r="C280" s="191" t="s">
        <v>450</v>
      </c>
      <c r="D280" s="191" t="s">
        <v>170</v>
      </c>
      <c r="E280" s="192" t="s">
        <v>1055</v>
      </c>
      <c r="F280" s="193" t="s">
        <v>1056</v>
      </c>
      <c r="G280" s="194" t="s">
        <v>294</v>
      </c>
      <c r="H280" s="195">
        <v>50</v>
      </c>
      <c r="I280" s="196"/>
      <c r="J280" s="197">
        <f>ROUND(I280*H280,2)</f>
        <v>0</v>
      </c>
      <c r="K280" s="193" t="s">
        <v>174</v>
      </c>
      <c r="L280" s="60"/>
      <c r="M280" s="198" t="s">
        <v>22</v>
      </c>
      <c r="N280" s="199" t="s">
        <v>48</v>
      </c>
      <c r="O280" s="41"/>
      <c r="P280" s="200">
        <f>O280*H280</f>
        <v>0</v>
      </c>
      <c r="Q280" s="200">
        <v>0</v>
      </c>
      <c r="R280" s="200">
        <f>Q280*H280</f>
        <v>0</v>
      </c>
      <c r="S280" s="200">
        <v>0</v>
      </c>
      <c r="T280" s="201">
        <f>S280*H280</f>
        <v>0</v>
      </c>
      <c r="AR280" s="23" t="s">
        <v>175</v>
      </c>
      <c r="AT280" s="23" t="s">
        <v>170</v>
      </c>
      <c r="AU280" s="23" t="s">
        <v>86</v>
      </c>
      <c r="AY280" s="23" t="s">
        <v>168</v>
      </c>
      <c r="BE280" s="202">
        <f>IF(N280="základní",J280,0)</f>
        <v>0</v>
      </c>
      <c r="BF280" s="202">
        <f>IF(N280="snížená",J280,0)</f>
        <v>0</v>
      </c>
      <c r="BG280" s="202">
        <f>IF(N280="zákl. přenesená",J280,0)</f>
        <v>0</v>
      </c>
      <c r="BH280" s="202">
        <f>IF(N280="sníž. přenesená",J280,0)</f>
        <v>0</v>
      </c>
      <c r="BI280" s="202">
        <f>IF(N280="nulová",J280,0)</f>
        <v>0</v>
      </c>
      <c r="BJ280" s="23" t="s">
        <v>24</v>
      </c>
      <c r="BK280" s="202">
        <f>ROUND(I280*H280,2)</f>
        <v>0</v>
      </c>
      <c r="BL280" s="23" t="s">
        <v>175</v>
      </c>
      <c r="BM280" s="23" t="s">
        <v>1337</v>
      </c>
    </row>
    <row r="281" spans="2:51" s="11" customFormat="1" ht="13.5">
      <c r="B281" s="206"/>
      <c r="C281" s="207"/>
      <c r="D281" s="203" t="s">
        <v>179</v>
      </c>
      <c r="E281" s="208" t="s">
        <v>22</v>
      </c>
      <c r="F281" s="209" t="s">
        <v>1338</v>
      </c>
      <c r="G281" s="207"/>
      <c r="H281" s="210">
        <v>50</v>
      </c>
      <c r="I281" s="211"/>
      <c r="J281" s="207"/>
      <c r="K281" s="207"/>
      <c r="L281" s="212"/>
      <c r="M281" s="213"/>
      <c r="N281" s="214"/>
      <c r="O281" s="214"/>
      <c r="P281" s="214"/>
      <c r="Q281" s="214"/>
      <c r="R281" s="214"/>
      <c r="S281" s="214"/>
      <c r="T281" s="215"/>
      <c r="AT281" s="216" t="s">
        <v>179</v>
      </c>
      <c r="AU281" s="216" t="s">
        <v>86</v>
      </c>
      <c r="AV281" s="11" t="s">
        <v>86</v>
      </c>
      <c r="AW281" s="11" t="s">
        <v>41</v>
      </c>
      <c r="AX281" s="11" t="s">
        <v>77</v>
      </c>
      <c r="AY281" s="216" t="s">
        <v>168</v>
      </c>
    </row>
    <row r="282" spans="2:51" s="12" customFormat="1" ht="13.5">
      <c r="B282" s="217"/>
      <c r="C282" s="218"/>
      <c r="D282" s="203" t="s">
        <v>179</v>
      </c>
      <c r="E282" s="219" t="s">
        <v>22</v>
      </c>
      <c r="F282" s="220" t="s">
        <v>181</v>
      </c>
      <c r="G282" s="218"/>
      <c r="H282" s="219" t="s">
        <v>22</v>
      </c>
      <c r="I282" s="221"/>
      <c r="J282" s="218"/>
      <c r="K282" s="218"/>
      <c r="L282" s="222"/>
      <c r="M282" s="223"/>
      <c r="N282" s="224"/>
      <c r="O282" s="224"/>
      <c r="P282" s="224"/>
      <c r="Q282" s="224"/>
      <c r="R282" s="224"/>
      <c r="S282" s="224"/>
      <c r="T282" s="225"/>
      <c r="AT282" s="226" t="s">
        <v>179</v>
      </c>
      <c r="AU282" s="226" t="s">
        <v>86</v>
      </c>
      <c r="AV282" s="12" t="s">
        <v>24</v>
      </c>
      <c r="AW282" s="12" t="s">
        <v>41</v>
      </c>
      <c r="AX282" s="12" t="s">
        <v>77</v>
      </c>
      <c r="AY282" s="226" t="s">
        <v>168</v>
      </c>
    </row>
    <row r="283" spans="2:51" s="13" customFormat="1" ht="13.5">
      <c r="B283" s="227"/>
      <c r="C283" s="228"/>
      <c r="D283" s="203" t="s">
        <v>179</v>
      </c>
      <c r="E283" s="229" t="s">
        <v>22</v>
      </c>
      <c r="F283" s="230" t="s">
        <v>182</v>
      </c>
      <c r="G283" s="228"/>
      <c r="H283" s="231">
        <v>50</v>
      </c>
      <c r="I283" s="232"/>
      <c r="J283" s="228"/>
      <c r="K283" s="228"/>
      <c r="L283" s="233"/>
      <c r="M283" s="234"/>
      <c r="N283" s="235"/>
      <c r="O283" s="235"/>
      <c r="P283" s="235"/>
      <c r="Q283" s="235"/>
      <c r="R283" s="235"/>
      <c r="S283" s="235"/>
      <c r="T283" s="236"/>
      <c r="AT283" s="237" t="s">
        <v>179</v>
      </c>
      <c r="AU283" s="237" t="s">
        <v>86</v>
      </c>
      <c r="AV283" s="13" t="s">
        <v>175</v>
      </c>
      <c r="AW283" s="13" t="s">
        <v>41</v>
      </c>
      <c r="AX283" s="13" t="s">
        <v>24</v>
      </c>
      <c r="AY283" s="237" t="s">
        <v>168</v>
      </c>
    </row>
    <row r="284" spans="2:63" s="10" customFormat="1" ht="29.85" customHeight="1">
      <c r="B284" s="175"/>
      <c r="C284" s="176"/>
      <c r="D284" s="177" t="s">
        <v>76</v>
      </c>
      <c r="E284" s="189" t="s">
        <v>534</v>
      </c>
      <c r="F284" s="189" t="s">
        <v>535</v>
      </c>
      <c r="G284" s="176"/>
      <c r="H284" s="176"/>
      <c r="I284" s="179"/>
      <c r="J284" s="190">
        <f>BK284</f>
        <v>0</v>
      </c>
      <c r="K284" s="176"/>
      <c r="L284" s="181"/>
      <c r="M284" s="182"/>
      <c r="N284" s="183"/>
      <c r="O284" s="183"/>
      <c r="P284" s="184">
        <f>SUM(P285:P311)</f>
        <v>0</v>
      </c>
      <c r="Q284" s="183"/>
      <c r="R284" s="184">
        <f>SUM(R285:R311)</f>
        <v>0</v>
      </c>
      <c r="S284" s="183"/>
      <c r="T284" s="185">
        <f>SUM(T285:T311)</f>
        <v>0</v>
      </c>
      <c r="AR284" s="186" t="s">
        <v>24</v>
      </c>
      <c r="AT284" s="187" t="s">
        <v>76</v>
      </c>
      <c r="AU284" s="187" t="s">
        <v>24</v>
      </c>
      <c r="AY284" s="186" t="s">
        <v>168</v>
      </c>
      <c r="BK284" s="188">
        <f>SUM(BK285:BK311)</f>
        <v>0</v>
      </c>
    </row>
    <row r="285" spans="2:65" s="1" customFormat="1" ht="16.5" customHeight="1">
      <c r="B285" s="40"/>
      <c r="C285" s="191" t="s">
        <v>454</v>
      </c>
      <c r="D285" s="191" t="s">
        <v>170</v>
      </c>
      <c r="E285" s="192" t="s">
        <v>537</v>
      </c>
      <c r="F285" s="193" t="s">
        <v>538</v>
      </c>
      <c r="G285" s="194" t="s">
        <v>261</v>
      </c>
      <c r="H285" s="195">
        <v>54.958</v>
      </c>
      <c r="I285" s="196"/>
      <c r="J285" s="197">
        <f>ROUND(I285*H285,2)</f>
        <v>0</v>
      </c>
      <c r="K285" s="193" t="s">
        <v>174</v>
      </c>
      <c r="L285" s="60"/>
      <c r="M285" s="198" t="s">
        <v>22</v>
      </c>
      <c r="N285" s="199" t="s">
        <v>48</v>
      </c>
      <c r="O285" s="41"/>
      <c r="P285" s="200">
        <f>O285*H285</f>
        <v>0</v>
      </c>
      <c r="Q285" s="200">
        <v>0</v>
      </c>
      <c r="R285" s="200">
        <f>Q285*H285</f>
        <v>0</v>
      </c>
      <c r="S285" s="200">
        <v>0</v>
      </c>
      <c r="T285" s="201">
        <f>S285*H285</f>
        <v>0</v>
      </c>
      <c r="AR285" s="23" t="s">
        <v>175</v>
      </c>
      <c r="AT285" s="23" t="s">
        <v>170</v>
      </c>
      <c r="AU285" s="23" t="s">
        <v>86</v>
      </c>
      <c r="AY285" s="23" t="s">
        <v>168</v>
      </c>
      <c r="BE285" s="202">
        <f>IF(N285="základní",J285,0)</f>
        <v>0</v>
      </c>
      <c r="BF285" s="202">
        <f>IF(N285="snížená",J285,0)</f>
        <v>0</v>
      </c>
      <c r="BG285" s="202">
        <f>IF(N285="zákl. přenesená",J285,0)</f>
        <v>0</v>
      </c>
      <c r="BH285" s="202">
        <f>IF(N285="sníž. přenesená",J285,0)</f>
        <v>0</v>
      </c>
      <c r="BI285" s="202">
        <f>IF(N285="nulová",J285,0)</f>
        <v>0</v>
      </c>
      <c r="BJ285" s="23" t="s">
        <v>24</v>
      </c>
      <c r="BK285" s="202">
        <f>ROUND(I285*H285,2)</f>
        <v>0</v>
      </c>
      <c r="BL285" s="23" t="s">
        <v>175</v>
      </c>
      <c r="BM285" s="23" t="s">
        <v>1339</v>
      </c>
    </row>
    <row r="286" spans="2:51" s="11" customFormat="1" ht="13.5">
      <c r="B286" s="206"/>
      <c r="C286" s="207"/>
      <c r="D286" s="203" t="s">
        <v>179</v>
      </c>
      <c r="E286" s="208" t="s">
        <v>22</v>
      </c>
      <c r="F286" s="209" t="s">
        <v>1340</v>
      </c>
      <c r="G286" s="207"/>
      <c r="H286" s="210">
        <v>54.958</v>
      </c>
      <c r="I286" s="211"/>
      <c r="J286" s="207"/>
      <c r="K286" s="207"/>
      <c r="L286" s="212"/>
      <c r="M286" s="213"/>
      <c r="N286" s="214"/>
      <c r="O286" s="214"/>
      <c r="P286" s="214"/>
      <c r="Q286" s="214"/>
      <c r="R286" s="214"/>
      <c r="S286" s="214"/>
      <c r="T286" s="215"/>
      <c r="AT286" s="216" t="s">
        <v>179</v>
      </c>
      <c r="AU286" s="216" t="s">
        <v>86</v>
      </c>
      <c r="AV286" s="11" t="s">
        <v>86</v>
      </c>
      <c r="AW286" s="11" t="s">
        <v>41</v>
      </c>
      <c r="AX286" s="11" t="s">
        <v>77</v>
      </c>
      <c r="AY286" s="216" t="s">
        <v>168</v>
      </c>
    </row>
    <row r="287" spans="2:51" s="13" customFormat="1" ht="13.5">
      <c r="B287" s="227"/>
      <c r="C287" s="228"/>
      <c r="D287" s="203" t="s">
        <v>179</v>
      </c>
      <c r="E287" s="229" t="s">
        <v>22</v>
      </c>
      <c r="F287" s="230" t="s">
        <v>182</v>
      </c>
      <c r="G287" s="228"/>
      <c r="H287" s="231">
        <v>54.958</v>
      </c>
      <c r="I287" s="232"/>
      <c r="J287" s="228"/>
      <c r="K287" s="228"/>
      <c r="L287" s="233"/>
      <c r="M287" s="234"/>
      <c r="N287" s="235"/>
      <c r="O287" s="235"/>
      <c r="P287" s="235"/>
      <c r="Q287" s="235"/>
      <c r="R287" s="235"/>
      <c r="S287" s="235"/>
      <c r="T287" s="236"/>
      <c r="AT287" s="237" t="s">
        <v>179</v>
      </c>
      <c r="AU287" s="237" t="s">
        <v>86</v>
      </c>
      <c r="AV287" s="13" t="s">
        <v>175</v>
      </c>
      <c r="AW287" s="13" t="s">
        <v>41</v>
      </c>
      <c r="AX287" s="13" t="s">
        <v>24</v>
      </c>
      <c r="AY287" s="237" t="s">
        <v>168</v>
      </c>
    </row>
    <row r="288" spans="2:65" s="1" customFormat="1" ht="16.5" customHeight="1">
      <c r="B288" s="40"/>
      <c r="C288" s="191" t="s">
        <v>458</v>
      </c>
      <c r="D288" s="191" t="s">
        <v>170</v>
      </c>
      <c r="E288" s="192" t="s">
        <v>545</v>
      </c>
      <c r="F288" s="193" t="s">
        <v>546</v>
      </c>
      <c r="G288" s="194" t="s">
        <v>261</v>
      </c>
      <c r="H288" s="195">
        <v>659.496</v>
      </c>
      <c r="I288" s="196"/>
      <c r="J288" s="197">
        <f>ROUND(I288*H288,2)</f>
        <v>0</v>
      </c>
      <c r="K288" s="193" t="s">
        <v>174</v>
      </c>
      <c r="L288" s="60"/>
      <c r="M288" s="198" t="s">
        <v>22</v>
      </c>
      <c r="N288" s="199" t="s">
        <v>48</v>
      </c>
      <c r="O288" s="41"/>
      <c r="P288" s="200">
        <f>O288*H288</f>
        <v>0</v>
      </c>
      <c r="Q288" s="200">
        <v>0</v>
      </c>
      <c r="R288" s="200">
        <f>Q288*H288</f>
        <v>0</v>
      </c>
      <c r="S288" s="200">
        <v>0</v>
      </c>
      <c r="T288" s="201">
        <f>S288*H288</f>
        <v>0</v>
      </c>
      <c r="AR288" s="23" t="s">
        <v>175</v>
      </c>
      <c r="AT288" s="23" t="s">
        <v>170</v>
      </c>
      <c r="AU288" s="23" t="s">
        <v>86</v>
      </c>
      <c r="AY288" s="23" t="s">
        <v>168</v>
      </c>
      <c r="BE288" s="202">
        <f>IF(N288="základní",J288,0)</f>
        <v>0</v>
      </c>
      <c r="BF288" s="202">
        <f>IF(N288="snížená",J288,0)</f>
        <v>0</v>
      </c>
      <c r="BG288" s="202">
        <f>IF(N288="zákl. přenesená",J288,0)</f>
        <v>0</v>
      </c>
      <c r="BH288" s="202">
        <f>IF(N288="sníž. přenesená",J288,0)</f>
        <v>0</v>
      </c>
      <c r="BI288" s="202">
        <f>IF(N288="nulová",J288,0)</f>
        <v>0</v>
      </c>
      <c r="BJ288" s="23" t="s">
        <v>24</v>
      </c>
      <c r="BK288" s="202">
        <f>ROUND(I288*H288,2)</f>
        <v>0</v>
      </c>
      <c r="BL288" s="23" t="s">
        <v>175</v>
      </c>
      <c r="BM288" s="23" t="s">
        <v>1341</v>
      </c>
    </row>
    <row r="289" spans="2:51" s="11" customFormat="1" ht="13.5">
      <c r="B289" s="206"/>
      <c r="C289" s="207"/>
      <c r="D289" s="203" t="s">
        <v>179</v>
      </c>
      <c r="E289" s="208" t="s">
        <v>22</v>
      </c>
      <c r="F289" s="209" t="s">
        <v>1342</v>
      </c>
      <c r="G289" s="207"/>
      <c r="H289" s="210">
        <v>659.496</v>
      </c>
      <c r="I289" s="211"/>
      <c r="J289" s="207"/>
      <c r="K289" s="207"/>
      <c r="L289" s="212"/>
      <c r="M289" s="213"/>
      <c r="N289" s="214"/>
      <c r="O289" s="214"/>
      <c r="P289" s="214"/>
      <c r="Q289" s="214"/>
      <c r="R289" s="214"/>
      <c r="S289" s="214"/>
      <c r="T289" s="215"/>
      <c r="AT289" s="216" t="s">
        <v>179</v>
      </c>
      <c r="AU289" s="216" t="s">
        <v>86</v>
      </c>
      <c r="AV289" s="11" t="s">
        <v>86</v>
      </c>
      <c r="AW289" s="11" t="s">
        <v>41</v>
      </c>
      <c r="AX289" s="11" t="s">
        <v>77</v>
      </c>
      <c r="AY289" s="216" t="s">
        <v>168</v>
      </c>
    </row>
    <row r="290" spans="2:51" s="13" customFormat="1" ht="13.5">
      <c r="B290" s="227"/>
      <c r="C290" s="228"/>
      <c r="D290" s="203" t="s">
        <v>179</v>
      </c>
      <c r="E290" s="229" t="s">
        <v>22</v>
      </c>
      <c r="F290" s="230" t="s">
        <v>182</v>
      </c>
      <c r="G290" s="228"/>
      <c r="H290" s="231">
        <v>659.496</v>
      </c>
      <c r="I290" s="232"/>
      <c r="J290" s="228"/>
      <c r="K290" s="228"/>
      <c r="L290" s="233"/>
      <c r="M290" s="234"/>
      <c r="N290" s="235"/>
      <c r="O290" s="235"/>
      <c r="P290" s="235"/>
      <c r="Q290" s="235"/>
      <c r="R290" s="235"/>
      <c r="S290" s="235"/>
      <c r="T290" s="236"/>
      <c r="AT290" s="237" t="s">
        <v>179</v>
      </c>
      <c r="AU290" s="237" t="s">
        <v>86</v>
      </c>
      <c r="AV290" s="13" t="s">
        <v>175</v>
      </c>
      <c r="AW290" s="13" t="s">
        <v>41</v>
      </c>
      <c r="AX290" s="13" t="s">
        <v>24</v>
      </c>
      <c r="AY290" s="237" t="s">
        <v>168</v>
      </c>
    </row>
    <row r="291" spans="2:65" s="1" customFormat="1" ht="16.5" customHeight="1">
      <c r="B291" s="40"/>
      <c r="C291" s="191" t="s">
        <v>462</v>
      </c>
      <c r="D291" s="191" t="s">
        <v>170</v>
      </c>
      <c r="E291" s="192" t="s">
        <v>1062</v>
      </c>
      <c r="F291" s="193" t="s">
        <v>1063</v>
      </c>
      <c r="G291" s="194" t="s">
        <v>261</v>
      </c>
      <c r="H291" s="195">
        <v>61.693</v>
      </c>
      <c r="I291" s="196"/>
      <c r="J291" s="197">
        <f>ROUND(I291*H291,2)</f>
        <v>0</v>
      </c>
      <c r="K291" s="193" t="s">
        <v>174</v>
      </c>
      <c r="L291" s="60"/>
      <c r="M291" s="198" t="s">
        <v>22</v>
      </c>
      <c r="N291" s="199" t="s">
        <v>48</v>
      </c>
      <c r="O291" s="41"/>
      <c r="P291" s="200">
        <f>O291*H291</f>
        <v>0</v>
      </c>
      <c r="Q291" s="200">
        <v>0</v>
      </c>
      <c r="R291" s="200">
        <f>Q291*H291</f>
        <v>0</v>
      </c>
      <c r="S291" s="200">
        <v>0</v>
      </c>
      <c r="T291" s="201">
        <f>S291*H291</f>
        <v>0</v>
      </c>
      <c r="AR291" s="23" t="s">
        <v>175</v>
      </c>
      <c r="AT291" s="23" t="s">
        <v>170</v>
      </c>
      <c r="AU291" s="23" t="s">
        <v>86</v>
      </c>
      <c r="AY291" s="23" t="s">
        <v>168</v>
      </c>
      <c r="BE291" s="202">
        <f>IF(N291="základní",J291,0)</f>
        <v>0</v>
      </c>
      <c r="BF291" s="202">
        <f>IF(N291="snížená",J291,0)</f>
        <v>0</v>
      </c>
      <c r="BG291" s="202">
        <f>IF(N291="zákl. přenesená",J291,0)</f>
        <v>0</v>
      </c>
      <c r="BH291" s="202">
        <f>IF(N291="sníž. přenesená",J291,0)</f>
        <v>0</v>
      </c>
      <c r="BI291" s="202">
        <f>IF(N291="nulová",J291,0)</f>
        <v>0</v>
      </c>
      <c r="BJ291" s="23" t="s">
        <v>24</v>
      </c>
      <c r="BK291" s="202">
        <f>ROUND(I291*H291,2)</f>
        <v>0</v>
      </c>
      <c r="BL291" s="23" t="s">
        <v>175</v>
      </c>
      <c r="BM291" s="23" t="s">
        <v>1343</v>
      </c>
    </row>
    <row r="292" spans="2:51" s="11" customFormat="1" ht="13.5">
      <c r="B292" s="206"/>
      <c r="C292" s="207"/>
      <c r="D292" s="203" t="s">
        <v>179</v>
      </c>
      <c r="E292" s="208" t="s">
        <v>22</v>
      </c>
      <c r="F292" s="209" t="s">
        <v>1344</v>
      </c>
      <c r="G292" s="207"/>
      <c r="H292" s="210">
        <v>61.693</v>
      </c>
      <c r="I292" s="211"/>
      <c r="J292" s="207"/>
      <c r="K292" s="207"/>
      <c r="L292" s="212"/>
      <c r="M292" s="213"/>
      <c r="N292" s="214"/>
      <c r="O292" s="214"/>
      <c r="P292" s="214"/>
      <c r="Q292" s="214"/>
      <c r="R292" s="214"/>
      <c r="S292" s="214"/>
      <c r="T292" s="215"/>
      <c r="AT292" s="216" t="s">
        <v>179</v>
      </c>
      <c r="AU292" s="216" t="s">
        <v>86</v>
      </c>
      <c r="AV292" s="11" t="s">
        <v>86</v>
      </c>
      <c r="AW292" s="11" t="s">
        <v>41</v>
      </c>
      <c r="AX292" s="11" t="s">
        <v>77</v>
      </c>
      <c r="AY292" s="216" t="s">
        <v>168</v>
      </c>
    </row>
    <row r="293" spans="2:51" s="12" customFormat="1" ht="13.5">
      <c r="B293" s="217"/>
      <c r="C293" s="218"/>
      <c r="D293" s="203" t="s">
        <v>179</v>
      </c>
      <c r="E293" s="219" t="s">
        <v>22</v>
      </c>
      <c r="F293" s="220" t="s">
        <v>1345</v>
      </c>
      <c r="G293" s="218"/>
      <c r="H293" s="219" t="s">
        <v>22</v>
      </c>
      <c r="I293" s="221"/>
      <c r="J293" s="218"/>
      <c r="K293" s="218"/>
      <c r="L293" s="222"/>
      <c r="M293" s="223"/>
      <c r="N293" s="224"/>
      <c r="O293" s="224"/>
      <c r="P293" s="224"/>
      <c r="Q293" s="224"/>
      <c r="R293" s="224"/>
      <c r="S293" s="224"/>
      <c r="T293" s="225"/>
      <c r="AT293" s="226" t="s">
        <v>179</v>
      </c>
      <c r="AU293" s="226" t="s">
        <v>86</v>
      </c>
      <c r="AV293" s="12" t="s">
        <v>24</v>
      </c>
      <c r="AW293" s="12" t="s">
        <v>41</v>
      </c>
      <c r="AX293" s="12" t="s">
        <v>77</v>
      </c>
      <c r="AY293" s="226" t="s">
        <v>168</v>
      </c>
    </row>
    <row r="294" spans="2:51" s="13" customFormat="1" ht="13.5">
      <c r="B294" s="227"/>
      <c r="C294" s="228"/>
      <c r="D294" s="203" t="s">
        <v>179</v>
      </c>
      <c r="E294" s="229" t="s">
        <v>22</v>
      </c>
      <c r="F294" s="230" t="s">
        <v>182</v>
      </c>
      <c r="G294" s="228"/>
      <c r="H294" s="231">
        <v>61.693</v>
      </c>
      <c r="I294" s="232"/>
      <c r="J294" s="228"/>
      <c r="K294" s="228"/>
      <c r="L294" s="233"/>
      <c r="M294" s="234"/>
      <c r="N294" s="235"/>
      <c r="O294" s="235"/>
      <c r="P294" s="235"/>
      <c r="Q294" s="235"/>
      <c r="R294" s="235"/>
      <c r="S294" s="235"/>
      <c r="T294" s="236"/>
      <c r="AT294" s="237" t="s">
        <v>179</v>
      </c>
      <c r="AU294" s="237" t="s">
        <v>86</v>
      </c>
      <c r="AV294" s="13" t="s">
        <v>175</v>
      </c>
      <c r="AW294" s="13" t="s">
        <v>41</v>
      </c>
      <c r="AX294" s="13" t="s">
        <v>24</v>
      </c>
      <c r="AY294" s="237" t="s">
        <v>168</v>
      </c>
    </row>
    <row r="295" spans="2:65" s="1" customFormat="1" ht="16.5" customHeight="1">
      <c r="B295" s="40"/>
      <c r="C295" s="191" t="s">
        <v>466</v>
      </c>
      <c r="D295" s="191" t="s">
        <v>170</v>
      </c>
      <c r="E295" s="192" t="s">
        <v>1066</v>
      </c>
      <c r="F295" s="193" t="s">
        <v>1067</v>
      </c>
      <c r="G295" s="194" t="s">
        <v>261</v>
      </c>
      <c r="H295" s="195">
        <v>740.316</v>
      </c>
      <c r="I295" s="196"/>
      <c r="J295" s="197">
        <f>ROUND(I295*H295,2)</f>
        <v>0</v>
      </c>
      <c r="K295" s="193" t="s">
        <v>174</v>
      </c>
      <c r="L295" s="60"/>
      <c r="M295" s="198" t="s">
        <v>22</v>
      </c>
      <c r="N295" s="199" t="s">
        <v>48</v>
      </c>
      <c r="O295" s="41"/>
      <c r="P295" s="200">
        <f>O295*H295</f>
        <v>0</v>
      </c>
      <c r="Q295" s="200">
        <v>0</v>
      </c>
      <c r="R295" s="200">
        <f>Q295*H295</f>
        <v>0</v>
      </c>
      <c r="S295" s="200">
        <v>0</v>
      </c>
      <c r="T295" s="201">
        <f>S295*H295</f>
        <v>0</v>
      </c>
      <c r="AR295" s="23" t="s">
        <v>175</v>
      </c>
      <c r="AT295" s="23" t="s">
        <v>170</v>
      </c>
      <c r="AU295" s="23" t="s">
        <v>86</v>
      </c>
      <c r="AY295" s="23" t="s">
        <v>168</v>
      </c>
      <c r="BE295" s="202">
        <f>IF(N295="základní",J295,0)</f>
        <v>0</v>
      </c>
      <c r="BF295" s="202">
        <f>IF(N295="snížená",J295,0)</f>
        <v>0</v>
      </c>
      <c r="BG295" s="202">
        <f>IF(N295="zákl. přenesená",J295,0)</f>
        <v>0</v>
      </c>
      <c r="BH295" s="202">
        <f>IF(N295="sníž. přenesená",J295,0)</f>
        <v>0</v>
      </c>
      <c r="BI295" s="202">
        <f>IF(N295="nulová",J295,0)</f>
        <v>0</v>
      </c>
      <c r="BJ295" s="23" t="s">
        <v>24</v>
      </c>
      <c r="BK295" s="202">
        <f>ROUND(I295*H295,2)</f>
        <v>0</v>
      </c>
      <c r="BL295" s="23" t="s">
        <v>175</v>
      </c>
      <c r="BM295" s="23" t="s">
        <v>1346</v>
      </c>
    </row>
    <row r="296" spans="2:51" s="11" customFormat="1" ht="13.5">
      <c r="B296" s="206"/>
      <c r="C296" s="207"/>
      <c r="D296" s="203" t="s">
        <v>179</v>
      </c>
      <c r="E296" s="208" t="s">
        <v>22</v>
      </c>
      <c r="F296" s="209" t="s">
        <v>1347</v>
      </c>
      <c r="G296" s="207"/>
      <c r="H296" s="210">
        <v>740.316</v>
      </c>
      <c r="I296" s="211"/>
      <c r="J296" s="207"/>
      <c r="K296" s="207"/>
      <c r="L296" s="212"/>
      <c r="M296" s="213"/>
      <c r="N296" s="214"/>
      <c r="O296" s="214"/>
      <c r="P296" s="214"/>
      <c r="Q296" s="214"/>
      <c r="R296" s="214"/>
      <c r="S296" s="214"/>
      <c r="T296" s="215"/>
      <c r="AT296" s="216" t="s">
        <v>179</v>
      </c>
      <c r="AU296" s="216" t="s">
        <v>86</v>
      </c>
      <c r="AV296" s="11" t="s">
        <v>86</v>
      </c>
      <c r="AW296" s="11" t="s">
        <v>41</v>
      </c>
      <c r="AX296" s="11" t="s">
        <v>77</v>
      </c>
      <c r="AY296" s="216" t="s">
        <v>168</v>
      </c>
    </row>
    <row r="297" spans="2:51" s="13" customFormat="1" ht="13.5">
      <c r="B297" s="227"/>
      <c r="C297" s="228"/>
      <c r="D297" s="203" t="s">
        <v>179</v>
      </c>
      <c r="E297" s="229" t="s">
        <v>22</v>
      </c>
      <c r="F297" s="230" t="s">
        <v>182</v>
      </c>
      <c r="G297" s="228"/>
      <c r="H297" s="231">
        <v>740.316</v>
      </c>
      <c r="I297" s="232"/>
      <c r="J297" s="228"/>
      <c r="K297" s="228"/>
      <c r="L297" s="233"/>
      <c r="M297" s="234"/>
      <c r="N297" s="235"/>
      <c r="O297" s="235"/>
      <c r="P297" s="235"/>
      <c r="Q297" s="235"/>
      <c r="R297" s="235"/>
      <c r="S297" s="235"/>
      <c r="T297" s="236"/>
      <c r="AT297" s="237" t="s">
        <v>179</v>
      </c>
      <c r="AU297" s="237" t="s">
        <v>86</v>
      </c>
      <c r="AV297" s="13" t="s">
        <v>175</v>
      </c>
      <c r="AW297" s="13" t="s">
        <v>41</v>
      </c>
      <c r="AX297" s="13" t="s">
        <v>24</v>
      </c>
      <c r="AY297" s="237" t="s">
        <v>168</v>
      </c>
    </row>
    <row r="298" spans="2:65" s="1" customFormat="1" ht="16.5" customHeight="1">
      <c r="B298" s="40"/>
      <c r="C298" s="191" t="s">
        <v>470</v>
      </c>
      <c r="D298" s="191" t="s">
        <v>170</v>
      </c>
      <c r="E298" s="192" t="s">
        <v>550</v>
      </c>
      <c r="F298" s="193" t="s">
        <v>551</v>
      </c>
      <c r="G298" s="194" t="s">
        <v>261</v>
      </c>
      <c r="H298" s="195">
        <v>54.958</v>
      </c>
      <c r="I298" s="196"/>
      <c r="J298" s="197">
        <f>ROUND(I298*H298,2)</f>
        <v>0</v>
      </c>
      <c r="K298" s="193" t="s">
        <v>174</v>
      </c>
      <c r="L298" s="60"/>
      <c r="M298" s="198" t="s">
        <v>22</v>
      </c>
      <c r="N298" s="199" t="s">
        <v>48</v>
      </c>
      <c r="O298" s="41"/>
      <c r="P298" s="200">
        <f>O298*H298</f>
        <v>0</v>
      </c>
      <c r="Q298" s="200">
        <v>0</v>
      </c>
      <c r="R298" s="200">
        <f>Q298*H298</f>
        <v>0</v>
      </c>
      <c r="S298" s="200">
        <v>0</v>
      </c>
      <c r="T298" s="201">
        <f>S298*H298</f>
        <v>0</v>
      </c>
      <c r="AR298" s="23" t="s">
        <v>175</v>
      </c>
      <c r="AT298" s="23" t="s">
        <v>170</v>
      </c>
      <c r="AU298" s="23" t="s">
        <v>86</v>
      </c>
      <c r="AY298" s="23" t="s">
        <v>168</v>
      </c>
      <c r="BE298" s="202">
        <f>IF(N298="základní",J298,0)</f>
        <v>0</v>
      </c>
      <c r="BF298" s="202">
        <f>IF(N298="snížená",J298,0)</f>
        <v>0</v>
      </c>
      <c r="BG298" s="202">
        <f>IF(N298="zákl. přenesená",J298,0)</f>
        <v>0</v>
      </c>
      <c r="BH298" s="202">
        <f>IF(N298="sníž. přenesená",J298,0)</f>
        <v>0</v>
      </c>
      <c r="BI298" s="202">
        <f>IF(N298="nulová",J298,0)</f>
        <v>0</v>
      </c>
      <c r="BJ298" s="23" t="s">
        <v>24</v>
      </c>
      <c r="BK298" s="202">
        <f>ROUND(I298*H298,2)</f>
        <v>0</v>
      </c>
      <c r="BL298" s="23" t="s">
        <v>175</v>
      </c>
      <c r="BM298" s="23" t="s">
        <v>1348</v>
      </c>
    </row>
    <row r="299" spans="2:51" s="11" customFormat="1" ht="13.5">
      <c r="B299" s="206"/>
      <c r="C299" s="207"/>
      <c r="D299" s="203" t="s">
        <v>179</v>
      </c>
      <c r="E299" s="208" t="s">
        <v>22</v>
      </c>
      <c r="F299" s="209" t="s">
        <v>1349</v>
      </c>
      <c r="G299" s="207"/>
      <c r="H299" s="210">
        <v>54.958</v>
      </c>
      <c r="I299" s="211"/>
      <c r="J299" s="207"/>
      <c r="K299" s="207"/>
      <c r="L299" s="212"/>
      <c r="M299" s="213"/>
      <c r="N299" s="214"/>
      <c r="O299" s="214"/>
      <c r="P299" s="214"/>
      <c r="Q299" s="214"/>
      <c r="R299" s="214"/>
      <c r="S299" s="214"/>
      <c r="T299" s="215"/>
      <c r="AT299" s="216" t="s">
        <v>179</v>
      </c>
      <c r="AU299" s="216" t="s">
        <v>86</v>
      </c>
      <c r="AV299" s="11" t="s">
        <v>86</v>
      </c>
      <c r="AW299" s="11" t="s">
        <v>41</v>
      </c>
      <c r="AX299" s="11" t="s">
        <v>77</v>
      </c>
      <c r="AY299" s="216" t="s">
        <v>168</v>
      </c>
    </row>
    <row r="300" spans="2:51" s="13" customFormat="1" ht="13.5">
      <c r="B300" s="227"/>
      <c r="C300" s="228"/>
      <c r="D300" s="203" t="s">
        <v>179</v>
      </c>
      <c r="E300" s="229" t="s">
        <v>22</v>
      </c>
      <c r="F300" s="230" t="s">
        <v>182</v>
      </c>
      <c r="G300" s="228"/>
      <c r="H300" s="231">
        <v>54.958</v>
      </c>
      <c r="I300" s="232"/>
      <c r="J300" s="228"/>
      <c r="K300" s="228"/>
      <c r="L300" s="233"/>
      <c r="M300" s="234"/>
      <c r="N300" s="235"/>
      <c r="O300" s="235"/>
      <c r="P300" s="235"/>
      <c r="Q300" s="235"/>
      <c r="R300" s="235"/>
      <c r="S300" s="235"/>
      <c r="T300" s="236"/>
      <c r="AT300" s="237" t="s">
        <v>179</v>
      </c>
      <c r="AU300" s="237" t="s">
        <v>86</v>
      </c>
      <c r="AV300" s="13" t="s">
        <v>175</v>
      </c>
      <c r="AW300" s="13" t="s">
        <v>41</v>
      </c>
      <c r="AX300" s="13" t="s">
        <v>24</v>
      </c>
      <c r="AY300" s="237" t="s">
        <v>168</v>
      </c>
    </row>
    <row r="301" spans="2:65" s="1" customFormat="1" ht="16.5" customHeight="1">
      <c r="B301" s="40"/>
      <c r="C301" s="191" t="s">
        <v>474</v>
      </c>
      <c r="D301" s="191" t="s">
        <v>170</v>
      </c>
      <c r="E301" s="192" t="s">
        <v>1072</v>
      </c>
      <c r="F301" s="193" t="s">
        <v>1073</v>
      </c>
      <c r="G301" s="194" t="s">
        <v>261</v>
      </c>
      <c r="H301" s="195">
        <v>61.693</v>
      </c>
      <c r="I301" s="196"/>
      <c r="J301" s="197">
        <f>ROUND(I301*H301,2)</f>
        <v>0</v>
      </c>
      <c r="K301" s="193" t="s">
        <v>174</v>
      </c>
      <c r="L301" s="60"/>
      <c r="M301" s="198" t="s">
        <v>22</v>
      </c>
      <c r="N301" s="199" t="s">
        <v>48</v>
      </c>
      <c r="O301" s="41"/>
      <c r="P301" s="200">
        <f>O301*H301</f>
        <v>0</v>
      </c>
      <c r="Q301" s="200">
        <v>0</v>
      </c>
      <c r="R301" s="200">
        <f>Q301*H301</f>
        <v>0</v>
      </c>
      <c r="S301" s="200">
        <v>0</v>
      </c>
      <c r="T301" s="201">
        <f>S301*H301</f>
        <v>0</v>
      </c>
      <c r="AR301" s="23" t="s">
        <v>175</v>
      </c>
      <c r="AT301" s="23" t="s">
        <v>170</v>
      </c>
      <c r="AU301" s="23" t="s">
        <v>86</v>
      </c>
      <c r="AY301" s="23" t="s">
        <v>168</v>
      </c>
      <c r="BE301" s="202">
        <f>IF(N301="základní",J301,0)</f>
        <v>0</v>
      </c>
      <c r="BF301" s="202">
        <f>IF(N301="snížená",J301,0)</f>
        <v>0</v>
      </c>
      <c r="BG301" s="202">
        <f>IF(N301="zákl. přenesená",J301,0)</f>
        <v>0</v>
      </c>
      <c r="BH301" s="202">
        <f>IF(N301="sníž. přenesená",J301,0)</f>
        <v>0</v>
      </c>
      <c r="BI301" s="202">
        <f>IF(N301="nulová",J301,0)</f>
        <v>0</v>
      </c>
      <c r="BJ301" s="23" t="s">
        <v>24</v>
      </c>
      <c r="BK301" s="202">
        <f>ROUND(I301*H301,2)</f>
        <v>0</v>
      </c>
      <c r="BL301" s="23" t="s">
        <v>175</v>
      </c>
      <c r="BM301" s="23" t="s">
        <v>1350</v>
      </c>
    </row>
    <row r="302" spans="2:51" s="11" customFormat="1" ht="13.5">
      <c r="B302" s="206"/>
      <c r="C302" s="207"/>
      <c r="D302" s="203" t="s">
        <v>179</v>
      </c>
      <c r="E302" s="208" t="s">
        <v>22</v>
      </c>
      <c r="F302" s="209" t="s">
        <v>1351</v>
      </c>
      <c r="G302" s="207"/>
      <c r="H302" s="210">
        <v>61.693</v>
      </c>
      <c r="I302" s="211"/>
      <c r="J302" s="207"/>
      <c r="K302" s="207"/>
      <c r="L302" s="212"/>
      <c r="M302" s="213"/>
      <c r="N302" s="214"/>
      <c r="O302" s="214"/>
      <c r="P302" s="214"/>
      <c r="Q302" s="214"/>
      <c r="R302" s="214"/>
      <c r="S302" s="214"/>
      <c r="T302" s="215"/>
      <c r="AT302" s="216" t="s">
        <v>179</v>
      </c>
      <c r="AU302" s="216" t="s">
        <v>86</v>
      </c>
      <c r="AV302" s="11" t="s">
        <v>86</v>
      </c>
      <c r="AW302" s="11" t="s">
        <v>41</v>
      </c>
      <c r="AX302" s="11" t="s">
        <v>77</v>
      </c>
      <c r="AY302" s="216" t="s">
        <v>168</v>
      </c>
    </row>
    <row r="303" spans="2:51" s="13" customFormat="1" ht="13.5">
      <c r="B303" s="227"/>
      <c r="C303" s="228"/>
      <c r="D303" s="203" t="s">
        <v>179</v>
      </c>
      <c r="E303" s="229" t="s">
        <v>22</v>
      </c>
      <c r="F303" s="230" t="s">
        <v>182</v>
      </c>
      <c r="G303" s="228"/>
      <c r="H303" s="231">
        <v>61.693</v>
      </c>
      <c r="I303" s="232"/>
      <c r="J303" s="228"/>
      <c r="K303" s="228"/>
      <c r="L303" s="233"/>
      <c r="M303" s="234"/>
      <c r="N303" s="235"/>
      <c r="O303" s="235"/>
      <c r="P303" s="235"/>
      <c r="Q303" s="235"/>
      <c r="R303" s="235"/>
      <c r="S303" s="235"/>
      <c r="T303" s="236"/>
      <c r="AT303" s="237" t="s">
        <v>179</v>
      </c>
      <c r="AU303" s="237" t="s">
        <v>86</v>
      </c>
      <c r="AV303" s="13" t="s">
        <v>175</v>
      </c>
      <c r="AW303" s="13" t="s">
        <v>41</v>
      </c>
      <c r="AX303" s="13" t="s">
        <v>24</v>
      </c>
      <c r="AY303" s="237" t="s">
        <v>168</v>
      </c>
    </row>
    <row r="304" spans="2:65" s="1" customFormat="1" ht="16.5" customHeight="1">
      <c r="B304" s="40"/>
      <c r="C304" s="191" t="s">
        <v>480</v>
      </c>
      <c r="D304" s="191" t="s">
        <v>170</v>
      </c>
      <c r="E304" s="192" t="s">
        <v>1076</v>
      </c>
      <c r="F304" s="193" t="s">
        <v>1077</v>
      </c>
      <c r="G304" s="194" t="s">
        <v>261</v>
      </c>
      <c r="H304" s="195">
        <v>61.693</v>
      </c>
      <c r="I304" s="196"/>
      <c r="J304" s="197">
        <f>ROUND(I304*H304,2)</f>
        <v>0</v>
      </c>
      <c r="K304" s="193" t="s">
        <v>174</v>
      </c>
      <c r="L304" s="60"/>
      <c r="M304" s="198" t="s">
        <v>22</v>
      </c>
      <c r="N304" s="199" t="s">
        <v>48</v>
      </c>
      <c r="O304" s="41"/>
      <c r="P304" s="200">
        <f>O304*H304</f>
        <v>0</v>
      </c>
      <c r="Q304" s="200">
        <v>0</v>
      </c>
      <c r="R304" s="200">
        <f>Q304*H304</f>
        <v>0</v>
      </c>
      <c r="S304" s="200">
        <v>0</v>
      </c>
      <c r="T304" s="201">
        <f>S304*H304</f>
        <v>0</v>
      </c>
      <c r="AR304" s="23" t="s">
        <v>175</v>
      </c>
      <c r="AT304" s="23" t="s">
        <v>170</v>
      </c>
      <c r="AU304" s="23" t="s">
        <v>86</v>
      </c>
      <c r="AY304" s="23" t="s">
        <v>168</v>
      </c>
      <c r="BE304" s="202">
        <f>IF(N304="základní",J304,0)</f>
        <v>0</v>
      </c>
      <c r="BF304" s="202">
        <f>IF(N304="snížená",J304,0)</f>
        <v>0</v>
      </c>
      <c r="BG304" s="202">
        <f>IF(N304="zákl. přenesená",J304,0)</f>
        <v>0</v>
      </c>
      <c r="BH304" s="202">
        <f>IF(N304="sníž. přenesená",J304,0)</f>
        <v>0</v>
      </c>
      <c r="BI304" s="202">
        <f>IF(N304="nulová",J304,0)</f>
        <v>0</v>
      </c>
      <c r="BJ304" s="23" t="s">
        <v>24</v>
      </c>
      <c r="BK304" s="202">
        <f>ROUND(I304*H304,2)</f>
        <v>0</v>
      </c>
      <c r="BL304" s="23" t="s">
        <v>175</v>
      </c>
      <c r="BM304" s="23" t="s">
        <v>1352</v>
      </c>
    </row>
    <row r="305" spans="2:51" s="11" customFormat="1" ht="13.5">
      <c r="B305" s="206"/>
      <c r="C305" s="207"/>
      <c r="D305" s="203" t="s">
        <v>179</v>
      </c>
      <c r="E305" s="208" t="s">
        <v>22</v>
      </c>
      <c r="F305" s="209" t="s">
        <v>1351</v>
      </c>
      <c r="G305" s="207"/>
      <c r="H305" s="210">
        <v>61.693</v>
      </c>
      <c r="I305" s="211"/>
      <c r="J305" s="207"/>
      <c r="K305" s="207"/>
      <c r="L305" s="212"/>
      <c r="M305" s="213"/>
      <c r="N305" s="214"/>
      <c r="O305" s="214"/>
      <c r="P305" s="214"/>
      <c r="Q305" s="214"/>
      <c r="R305" s="214"/>
      <c r="S305" s="214"/>
      <c r="T305" s="215"/>
      <c r="AT305" s="216" t="s">
        <v>179</v>
      </c>
      <c r="AU305" s="216" t="s">
        <v>86</v>
      </c>
      <c r="AV305" s="11" t="s">
        <v>86</v>
      </c>
      <c r="AW305" s="11" t="s">
        <v>41</v>
      </c>
      <c r="AX305" s="11" t="s">
        <v>77</v>
      </c>
      <c r="AY305" s="216" t="s">
        <v>168</v>
      </c>
    </row>
    <row r="306" spans="2:51" s="13" customFormat="1" ht="13.5">
      <c r="B306" s="227"/>
      <c r="C306" s="228"/>
      <c r="D306" s="203" t="s">
        <v>179</v>
      </c>
      <c r="E306" s="229" t="s">
        <v>22</v>
      </c>
      <c r="F306" s="230" t="s">
        <v>182</v>
      </c>
      <c r="G306" s="228"/>
      <c r="H306" s="231">
        <v>61.693</v>
      </c>
      <c r="I306" s="232"/>
      <c r="J306" s="228"/>
      <c r="K306" s="228"/>
      <c r="L306" s="233"/>
      <c r="M306" s="234"/>
      <c r="N306" s="235"/>
      <c r="O306" s="235"/>
      <c r="P306" s="235"/>
      <c r="Q306" s="235"/>
      <c r="R306" s="235"/>
      <c r="S306" s="235"/>
      <c r="T306" s="236"/>
      <c r="AT306" s="237" t="s">
        <v>179</v>
      </c>
      <c r="AU306" s="237" t="s">
        <v>86</v>
      </c>
      <c r="AV306" s="13" t="s">
        <v>175</v>
      </c>
      <c r="AW306" s="13" t="s">
        <v>41</v>
      </c>
      <c r="AX306" s="13" t="s">
        <v>24</v>
      </c>
      <c r="AY306" s="237" t="s">
        <v>168</v>
      </c>
    </row>
    <row r="307" spans="2:65" s="1" customFormat="1" ht="16.5" customHeight="1">
      <c r="B307" s="40"/>
      <c r="C307" s="191" t="s">
        <v>485</v>
      </c>
      <c r="D307" s="191" t="s">
        <v>170</v>
      </c>
      <c r="E307" s="192" t="s">
        <v>562</v>
      </c>
      <c r="F307" s="193" t="s">
        <v>563</v>
      </c>
      <c r="G307" s="194" t="s">
        <v>261</v>
      </c>
      <c r="H307" s="195">
        <v>42.849</v>
      </c>
      <c r="I307" s="196"/>
      <c r="J307" s="197">
        <f>ROUND(I307*H307,2)</f>
        <v>0</v>
      </c>
      <c r="K307" s="193" t="s">
        <v>174</v>
      </c>
      <c r="L307" s="60"/>
      <c r="M307" s="198" t="s">
        <v>22</v>
      </c>
      <c r="N307" s="199" t="s">
        <v>48</v>
      </c>
      <c r="O307" s="41"/>
      <c r="P307" s="200">
        <f>O307*H307</f>
        <v>0</v>
      </c>
      <c r="Q307" s="200">
        <v>0</v>
      </c>
      <c r="R307" s="200">
        <f>Q307*H307</f>
        <v>0</v>
      </c>
      <c r="S307" s="200">
        <v>0</v>
      </c>
      <c r="T307" s="201">
        <f>S307*H307</f>
        <v>0</v>
      </c>
      <c r="AR307" s="23" t="s">
        <v>175</v>
      </c>
      <c r="AT307" s="23" t="s">
        <v>170</v>
      </c>
      <c r="AU307" s="23" t="s">
        <v>86</v>
      </c>
      <c r="AY307" s="23" t="s">
        <v>168</v>
      </c>
      <c r="BE307" s="202">
        <f>IF(N307="základní",J307,0)</f>
        <v>0</v>
      </c>
      <c r="BF307" s="202">
        <f>IF(N307="snížená",J307,0)</f>
        <v>0</v>
      </c>
      <c r="BG307" s="202">
        <f>IF(N307="zákl. přenesená",J307,0)</f>
        <v>0</v>
      </c>
      <c r="BH307" s="202">
        <f>IF(N307="sníž. přenesená",J307,0)</f>
        <v>0</v>
      </c>
      <c r="BI307" s="202">
        <f>IF(N307="nulová",J307,0)</f>
        <v>0</v>
      </c>
      <c r="BJ307" s="23" t="s">
        <v>24</v>
      </c>
      <c r="BK307" s="202">
        <f>ROUND(I307*H307,2)</f>
        <v>0</v>
      </c>
      <c r="BL307" s="23" t="s">
        <v>175</v>
      </c>
      <c r="BM307" s="23" t="s">
        <v>1353</v>
      </c>
    </row>
    <row r="308" spans="2:51" s="11" customFormat="1" ht="13.5">
      <c r="B308" s="206"/>
      <c r="C308" s="207"/>
      <c r="D308" s="203" t="s">
        <v>179</v>
      </c>
      <c r="E308" s="208" t="s">
        <v>22</v>
      </c>
      <c r="F308" s="209" t="s">
        <v>1349</v>
      </c>
      <c r="G308" s="207"/>
      <c r="H308" s="210">
        <v>54.958</v>
      </c>
      <c r="I308" s="211"/>
      <c r="J308" s="207"/>
      <c r="K308" s="207"/>
      <c r="L308" s="212"/>
      <c r="M308" s="213"/>
      <c r="N308" s="214"/>
      <c r="O308" s="214"/>
      <c r="P308" s="214"/>
      <c r="Q308" s="214"/>
      <c r="R308" s="214"/>
      <c r="S308" s="214"/>
      <c r="T308" s="215"/>
      <c r="AT308" s="216" t="s">
        <v>179</v>
      </c>
      <c r="AU308" s="216" t="s">
        <v>86</v>
      </c>
      <c r="AV308" s="11" t="s">
        <v>86</v>
      </c>
      <c r="AW308" s="11" t="s">
        <v>41</v>
      </c>
      <c r="AX308" s="11" t="s">
        <v>77</v>
      </c>
      <c r="AY308" s="216" t="s">
        <v>168</v>
      </c>
    </row>
    <row r="309" spans="2:51" s="12" customFormat="1" ht="13.5">
      <c r="B309" s="217"/>
      <c r="C309" s="218"/>
      <c r="D309" s="203" t="s">
        <v>179</v>
      </c>
      <c r="E309" s="219" t="s">
        <v>22</v>
      </c>
      <c r="F309" s="220" t="s">
        <v>1200</v>
      </c>
      <c r="G309" s="218"/>
      <c r="H309" s="219" t="s">
        <v>22</v>
      </c>
      <c r="I309" s="221"/>
      <c r="J309" s="218"/>
      <c r="K309" s="218"/>
      <c r="L309" s="222"/>
      <c r="M309" s="223"/>
      <c r="N309" s="224"/>
      <c r="O309" s="224"/>
      <c r="P309" s="224"/>
      <c r="Q309" s="224"/>
      <c r="R309" s="224"/>
      <c r="S309" s="224"/>
      <c r="T309" s="225"/>
      <c r="AT309" s="226" t="s">
        <v>179</v>
      </c>
      <c r="AU309" s="226" t="s">
        <v>86</v>
      </c>
      <c r="AV309" s="12" t="s">
        <v>24</v>
      </c>
      <c r="AW309" s="12" t="s">
        <v>41</v>
      </c>
      <c r="AX309" s="12" t="s">
        <v>77</v>
      </c>
      <c r="AY309" s="226" t="s">
        <v>168</v>
      </c>
    </row>
    <row r="310" spans="2:51" s="11" customFormat="1" ht="13.5">
      <c r="B310" s="206"/>
      <c r="C310" s="207"/>
      <c r="D310" s="203" t="s">
        <v>179</v>
      </c>
      <c r="E310" s="208" t="s">
        <v>22</v>
      </c>
      <c r="F310" s="209" t="s">
        <v>1354</v>
      </c>
      <c r="G310" s="207"/>
      <c r="H310" s="210">
        <v>-12.109</v>
      </c>
      <c r="I310" s="211"/>
      <c r="J310" s="207"/>
      <c r="K310" s="207"/>
      <c r="L310" s="212"/>
      <c r="M310" s="213"/>
      <c r="N310" s="214"/>
      <c r="O310" s="214"/>
      <c r="P310" s="214"/>
      <c r="Q310" s="214"/>
      <c r="R310" s="214"/>
      <c r="S310" s="214"/>
      <c r="T310" s="215"/>
      <c r="AT310" s="216" t="s">
        <v>179</v>
      </c>
      <c r="AU310" s="216" t="s">
        <v>86</v>
      </c>
      <c r="AV310" s="11" t="s">
        <v>86</v>
      </c>
      <c r="AW310" s="11" t="s">
        <v>41</v>
      </c>
      <c r="AX310" s="11" t="s">
        <v>77</v>
      </c>
      <c r="AY310" s="216" t="s">
        <v>168</v>
      </c>
    </row>
    <row r="311" spans="2:51" s="13" customFormat="1" ht="13.5">
      <c r="B311" s="227"/>
      <c r="C311" s="228"/>
      <c r="D311" s="203" t="s">
        <v>179</v>
      </c>
      <c r="E311" s="229" t="s">
        <v>22</v>
      </c>
      <c r="F311" s="230" t="s">
        <v>182</v>
      </c>
      <c r="G311" s="228"/>
      <c r="H311" s="231">
        <v>42.849</v>
      </c>
      <c r="I311" s="232"/>
      <c r="J311" s="228"/>
      <c r="K311" s="228"/>
      <c r="L311" s="233"/>
      <c r="M311" s="234"/>
      <c r="N311" s="235"/>
      <c r="O311" s="235"/>
      <c r="P311" s="235"/>
      <c r="Q311" s="235"/>
      <c r="R311" s="235"/>
      <c r="S311" s="235"/>
      <c r="T311" s="236"/>
      <c r="AT311" s="237" t="s">
        <v>179</v>
      </c>
      <c r="AU311" s="237" t="s">
        <v>86</v>
      </c>
      <c r="AV311" s="13" t="s">
        <v>175</v>
      </c>
      <c r="AW311" s="13" t="s">
        <v>41</v>
      </c>
      <c r="AX311" s="13" t="s">
        <v>24</v>
      </c>
      <c r="AY311" s="237" t="s">
        <v>168</v>
      </c>
    </row>
    <row r="312" spans="2:63" s="10" customFormat="1" ht="29.85" customHeight="1">
      <c r="B312" s="175"/>
      <c r="C312" s="176"/>
      <c r="D312" s="177" t="s">
        <v>76</v>
      </c>
      <c r="E312" s="189" t="s">
        <v>567</v>
      </c>
      <c r="F312" s="189" t="s">
        <v>568</v>
      </c>
      <c r="G312" s="176"/>
      <c r="H312" s="176"/>
      <c r="I312" s="179"/>
      <c r="J312" s="190">
        <f>BK312</f>
        <v>0</v>
      </c>
      <c r="K312" s="176"/>
      <c r="L312" s="181"/>
      <c r="M312" s="182"/>
      <c r="N312" s="183"/>
      <c r="O312" s="183"/>
      <c r="P312" s="184">
        <f>P313</f>
        <v>0</v>
      </c>
      <c r="Q312" s="183"/>
      <c r="R312" s="184">
        <f>R313</f>
        <v>0</v>
      </c>
      <c r="S312" s="183"/>
      <c r="T312" s="185">
        <f>T313</f>
        <v>0</v>
      </c>
      <c r="AR312" s="186" t="s">
        <v>24</v>
      </c>
      <c r="AT312" s="187" t="s">
        <v>76</v>
      </c>
      <c r="AU312" s="187" t="s">
        <v>24</v>
      </c>
      <c r="AY312" s="186" t="s">
        <v>168</v>
      </c>
      <c r="BK312" s="188">
        <f>BK313</f>
        <v>0</v>
      </c>
    </row>
    <row r="313" spans="2:65" s="1" customFormat="1" ht="16.5" customHeight="1">
      <c r="B313" s="40"/>
      <c r="C313" s="191" t="s">
        <v>491</v>
      </c>
      <c r="D313" s="191" t="s">
        <v>170</v>
      </c>
      <c r="E313" s="192" t="s">
        <v>1090</v>
      </c>
      <c r="F313" s="193" t="s">
        <v>1091</v>
      </c>
      <c r="G313" s="194" t="s">
        <v>261</v>
      </c>
      <c r="H313" s="195">
        <v>291.046</v>
      </c>
      <c r="I313" s="196"/>
      <c r="J313" s="197">
        <f>ROUND(I313*H313,2)</f>
        <v>0</v>
      </c>
      <c r="K313" s="193" t="s">
        <v>174</v>
      </c>
      <c r="L313" s="60"/>
      <c r="M313" s="198" t="s">
        <v>22</v>
      </c>
      <c r="N313" s="248" t="s">
        <v>48</v>
      </c>
      <c r="O313" s="249"/>
      <c r="P313" s="250">
        <f>O313*H313</f>
        <v>0</v>
      </c>
      <c r="Q313" s="250">
        <v>0</v>
      </c>
      <c r="R313" s="250">
        <f>Q313*H313</f>
        <v>0</v>
      </c>
      <c r="S313" s="250">
        <v>0</v>
      </c>
      <c r="T313" s="251">
        <f>S313*H313</f>
        <v>0</v>
      </c>
      <c r="AR313" s="23" t="s">
        <v>175</v>
      </c>
      <c r="AT313" s="23" t="s">
        <v>170</v>
      </c>
      <c r="AU313" s="23" t="s">
        <v>86</v>
      </c>
      <c r="AY313" s="23" t="s">
        <v>168</v>
      </c>
      <c r="BE313" s="202">
        <f>IF(N313="základní",J313,0)</f>
        <v>0</v>
      </c>
      <c r="BF313" s="202">
        <f>IF(N313="snížená",J313,0)</f>
        <v>0</v>
      </c>
      <c r="BG313" s="202">
        <f>IF(N313="zákl. přenesená",J313,0)</f>
        <v>0</v>
      </c>
      <c r="BH313" s="202">
        <f>IF(N313="sníž. přenesená",J313,0)</f>
        <v>0</v>
      </c>
      <c r="BI313" s="202">
        <f>IF(N313="nulová",J313,0)</f>
        <v>0</v>
      </c>
      <c r="BJ313" s="23" t="s">
        <v>24</v>
      </c>
      <c r="BK313" s="202">
        <f>ROUND(I313*H313,2)</f>
        <v>0</v>
      </c>
      <c r="BL313" s="23" t="s">
        <v>175</v>
      </c>
      <c r="BM313" s="23" t="s">
        <v>1355</v>
      </c>
    </row>
    <row r="314" spans="2:12" s="1" customFormat="1" ht="6.95" customHeight="1">
      <c r="B314" s="55"/>
      <c r="C314" s="56"/>
      <c r="D314" s="56"/>
      <c r="E314" s="56"/>
      <c r="F314" s="56"/>
      <c r="G314" s="56"/>
      <c r="H314" s="56"/>
      <c r="I314" s="138"/>
      <c r="J314" s="56"/>
      <c r="K314" s="56"/>
      <c r="L314" s="60"/>
    </row>
  </sheetData>
  <sheetProtection algorithmName="SHA-512" hashValue="qLHYJQzyiq5SKVMticswkIfxbKuR4Y0IUXv2T947RpoKlrZ83lzepTgzTTU/F4sNar+HYQQgs1k0hbQqX+L3dg==" saltValue="dJGsQxDyCCNgDkOjqvghFA76D1s+xmdalRfWmZSNTSx8Ygdd3jvNDL87rAE/NNK/50UG0iwlUUD12J0DnGn2NQ==" spinCount="100000" sheet="1" objects="1" scenarios="1" formatColumns="0" formatRows="0" autoFilter="0"/>
  <autoFilter ref="C82:K31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104</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1356</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ROUND(SUM(BE84:BE277),2)</f>
        <v>0</v>
      </c>
      <c r="G30" s="41"/>
      <c r="H30" s="41"/>
      <c r="I30" s="130">
        <v>0.21</v>
      </c>
      <c r="J30" s="129">
        <f>ROUND(ROUND((SUM(BE84:BE277)),2)*I30,2)</f>
        <v>0</v>
      </c>
      <c r="K30" s="44"/>
    </row>
    <row r="31" spans="2:11" s="1" customFormat="1" ht="14.45" customHeight="1">
      <c r="B31" s="40"/>
      <c r="C31" s="41"/>
      <c r="D31" s="41"/>
      <c r="E31" s="48" t="s">
        <v>49</v>
      </c>
      <c r="F31" s="129">
        <f>ROUND(SUM(BF84:BF277),2)</f>
        <v>0</v>
      </c>
      <c r="G31" s="41"/>
      <c r="H31" s="41"/>
      <c r="I31" s="130">
        <v>0.15</v>
      </c>
      <c r="J31" s="129">
        <f>ROUND(ROUND((SUM(BF84:BF277)),2)*I31,2)</f>
        <v>0</v>
      </c>
      <c r="K31" s="44"/>
    </row>
    <row r="32" spans="2:11" s="1" customFormat="1" ht="14.45" customHeight="1" hidden="1">
      <c r="B32" s="40"/>
      <c r="C32" s="41"/>
      <c r="D32" s="41"/>
      <c r="E32" s="48" t="s">
        <v>50</v>
      </c>
      <c r="F32" s="129">
        <f>ROUND(SUM(BG84:BG277),2)</f>
        <v>0</v>
      </c>
      <c r="G32" s="41"/>
      <c r="H32" s="41"/>
      <c r="I32" s="130">
        <v>0.21</v>
      </c>
      <c r="J32" s="129">
        <v>0</v>
      </c>
      <c r="K32" s="44"/>
    </row>
    <row r="33" spans="2:11" s="1" customFormat="1" ht="14.45" customHeight="1" hidden="1">
      <c r="B33" s="40"/>
      <c r="C33" s="41"/>
      <c r="D33" s="41"/>
      <c r="E33" s="48" t="s">
        <v>51</v>
      </c>
      <c r="F33" s="129">
        <f>ROUND(SUM(BH84:BH277),2)</f>
        <v>0</v>
      </c>
      <c r="G33" s="41"/>
      <c r="H33" s="41"/>
      <c r="I33" s="130">
        <v>0.15</v>
      </c>
      <c r="J33" s="129">
        <v>0</v>
      </c>
      <c r="K33" s="44"/>
    </row>
    <row r="34" spans="2:11" s="1" customFormat="1" ht="14.45" customHeight="1" hidden="1">
      <c r="B34" s="40"/>
      <c r="C34" s="41"/>
      <c r="D34" s="41"/>
      <c r="E34" s="48" t="s">
        <v>52</v>
      </c>
      <c r="F34" s="129">
        <f>ROUND(SUM(BI84:BI277),2)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SKU3908 - SO 103 Úprava křižovatky objízdné trasy</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J84</f>
        <v>0</v>
      </c>
      <c r="K56" s="44"/>
      <c r="AU56" s="23" t="s">
        <v>141</v>
      </c>
    </row>
    <row r="57" spans="2:11" s="7" customFormat="1" ht="24.95" customHeight="1">
      <c r="B57" s="148"/>
      <c r="C57" s="149"/>
      <c r="D57" s="150" t="s">
        <v>142</v>
      </c>
      <c r="E57" s="151"/>
      <c r="F57" s="151"/>
      <c r="G57" s="151"/>
      <c r="H57" s="151"/>
      <c r="I57" s="152"/>
      <c r="J57" s="153">
        <f>J85</f>
        <v>0</v>
      </c>
      <c r="K57" s="154"/>
    </row>
    <row r="58" spans="2:11" s="8" customFormat="1" ht="19.9" customHeight="1">
      <c r="B58" s="155"/>
      <c r="C58" s="156"/>
      <c r="D58" s="157" t="s">
        <v>143</v>
      </c>
      <c r="E58" s="158"/>
      <c r="F58" s="158"/>
      <c r="G58" s="158"/>
      <c r="H58" s="158"/>
      <c r="I58" s="159"/>
      <c r="J58" s="160">
        <f>J86</f>
        <v>0</v>
      </c>
      <c r="K58" s="161"/>
    </row>
    <row r="59" spans="2:11" s="8" customFormat="1" ht="19.9" customHeight="1">
      <c r="B59" s="155"/>
      <c r="C59" s="156"/>
      <c r="D59" s="157" t="s">
        <v>145</v>
      </c>
      <c r="E59" s="158"/>
      <c r="F59" s="158"/>
      <c r="G59" s="158"/>
      <c r="H59" s="158"/>
      <c r="I59" s="159"/>
      <c r="J59" s="160">
        <f>J122</f>
        <v>0</v>
      </c>
      <c r="K59" s="161"/>
    </row>
    <row r="60" spans="2:11" s="8" customFormat="1" ht="19.9" customHeight="1">
      <c r="B60" s="155"/>
      <c r="C60" s="156"/>
      <c r="D60" s="157" t="s">
        <v>146</v>
      </c>
      <c r="E60" s="158"/>
      <c r="F60" s="158"/>
      <c r="G60" s="158"/>
      <c r="H60" s="158"/>
      <c r="I60" s="159"/>
      <c r="J60" s="160">
        <f>J136</f>
        <v>0</v>
      </c>
      <c r="K60" s="161"/>
    </row>
    <row r="61" spans="2:11" s="8" customFormat="1" ht="19.9" customHeight="1">
      <c r="B61" s="155"/>
      <c r="C61" s="156"/>
      <c r="D61" s="157" t="s">
        <v>147</v>
      </c>
      <c r="E61" s="158"/>
      <c r="F61" s="158"/>
      <c r="G61" s="158"/>
      <c r="H61" s="158"/>
      <c r="I61" s="159"/>
      <c r="J61" s="160">
        <f>J141</f>
        <v>0</v>
      </c>
      <c r="K61" s="161"/>
    </row>
    <row r="62" spans="2:11" s="8" customFormat="1" ht="19.9" customHeight="1">
      <c r="B62" s="155"/>
      <c r="C62" s="156"/>
      <c r="D62" s="157" t="s">
        <v>149</v>
      </c>
      <c r="E62" s="158"/>
      <c r="F62" s="158"/>
      <c r="G62" s="158"/>
      <c r="H62" s="158"/>
      <c r="I62" s="159"/>
      <c r="J62" s="160">
        <f>J186</f>
        <v>0</v>
      </c>
      <c r="K62" s="161"/>
    </row>
    <row r="63" spans="2:11" s="8" customFormat="1" ht="19.9" customHeight="1">
      <c r="B63" s="155"/>
      <c r="C63" s="156"/>
      <c r="D63" s="157" t="s">
        <v>150</v>
      </c>
      <c r="E63" s="158"/>
      <c r="F63" s="158"/>
      <c r="G63" s="158"/>
      <c r="H63" s="158"/>
      <c r="I63" s="159"/>
      <c r="J63" s="160">
        <f>J240</f>
        <v>0</v>
      </c>
      <c r="K63" s="161"/>
    </row>
    <row r="64" spans="2:11" s="8" customFormat="1" ht="19.9" customHeight="1">
      <c r="B64" s="155"/>
      <c r="C64" s="156"/>
      <c r="D64" s="157" t="s">
        <v>151</v>
      </c>
      <c r="E64" s="158"/>
      <c r="F64" s="158"/>
      <c r="G64" s="158"/>
      <c r="H64" s="158"/>
      <c r="I64" s="159"/>
      <c r="J64" s="160">
        <f>J276</f>
        <v>0</v>
      </c>
      <c r="K64" s="161"/>
    </row>
    <row r="65" spans="2:11" s="1" customFormat="1" ht="21.75" customHeight="1">
      <c r="B65" s="40"/>
      <c r="C65" s="41"/>
      <c r="D65" s="41"/>
      <c r="E65" s="41"/>
      <c r="F65" s="41"/>
      <c r="G65" s="41"/>
      <c r="H65" s="41"/>
      <c r="I65" s="117"/>
      <c r="J65" s="41"/>
      <c r="K65" s="44"/>
    </row>
    <row r="66" spans="2:11"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 customHeight="1">
      <c r="B71" s="40"/>
      <c r="C71" s="61" t="s">
        <v>152</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16.5" customHeight="1">
      <c r="B74" s="40"/>
      <c r="C74" s="62"/>
      <c r="D74" s="62"/>
      <c r="E74" s="374" t="str">
        <f>E7</f>
        <v>II/145 a II/190 průtah Hartmanice</v>
      </c>
      <c r="F74" s="375"/>
      <c r="G74" s="375"/>
      <c r="H74" s="375"/>
      <c r="I74" s="162"/>
      <c r="J74" s="62"/>
      <c r="K74" s="62"/>
      <c r="L74" s="60"/>
    </row>
    <row r="75" spans="2:12" s="1" customFormat="1" ht="14.45" customHeight="1">
      <c r="B75" s="40"/>
      <c r="C75" s="64" t="s">
        <v>135</v>
      </c>
      <c r="D75" s="62"/>
      <c r="E75" s="62"/>
      <c r="F75" s="62"/>
      <c r="G75" s="62"/>
      <c r="H75" s="62"/>
      <c r="I75" s="162"/>
      <c r="J75" s="62"/>
      <c r="K75" s="62"/>
      <c r="L75" s="60"/>
    </row>
    <row r="76" spans="2:12" s="1" customFormat="1" ht="17.25" customHeight="1">
      <c r="B76" s="40"/>
      <c r="C76" s="62"/>
      <c r="D76" s="62"/>
      <c r="E76" s="349" t="str">
        <f>E9</f>
        <v>SKU3908 - SO 103 Úprava křižovatky objízdné trasy</v>
      </c>
      <c r="F76" s="376"/>
      <c r="G76" s="376"/>
      <c r="H76" s="376"/>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25</v>
      </c>
      <c r="D78" s="62"/>
      <c r="E78" s="62"/>
      <c r="F78" s="163" t="str">
        <f>F12</f>
        <v xml:space="preserve"> </v>
      </c>
      <c r="G78" s="62"/>
      <c r="H78" s="62"/>
      <c r="I78" s="164" t="s">
        <v>27</v>
      </c>
      <c r="J78" s="72" t="str">
        <f>IF(J12="","",J12)</f>
        <v>15. 11. 2016</v>
      </c>
      <c r="K78" s="62"/>
      <c r="L78" s="60"/>
    </row>
    <row r="79" spans="2:12" s="1" customFormat="1" ht="6.95" customHeight="1">
      <c r="B79" s="40"/>
      <c r="C79" s="62"/>
      <c r="D79" s="62"/>
      <c r="E79" s="62"/>
      <c r="F79" s="62"/>
      <c r="G79" s="62"/>
      <c r="H79" s="62"/>
      <c r="I79" s="162"/>
      <c r="J79" s="62"/>
      <c r="K79" s="62"/>
      <c r="L79" s="60"/>
    </row>
    <row r="80" spans="2:12" s="1" customFormat="1" ht="13.5">
      <c r="B80" s="40"/>
      <c r="C80" s="64" t="s">
        <v>31</v>
      </c>
      <c r="D80" s="62"/>
      <c r="E80" s="62"/>
      <c r="F80" s="163" t="str">
        <f>E15</f>
        <v>SÚS Plzeňského kraje</v>
      </c>
      <c r="G80" s="62"/>
      <c r="H80" s="62"/>
      <c r="I80" s="164" t="s">
        <v>37</v>
      </c>
      <c r="J80" s="163" t="str">
        <f>E21</f>
        <v>Projekční kancelář Ing.Škubalová</v>
      </c>
      <c r="K80" s="62"/>
      <c r="L80" s="60"/>
    </row>
    <row r="81" spans="2:12" s="1" customFormat="1" ht="14.45" customHeight="1">
      <c r="B81" s="40"/>
      <c r="C81" s="64" t="s">
        <v>35</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153</v>
      </c>
      <c r="D83" s="167" t="s">
        <v>62</v>
      </c>
      <c r="E83" s="167" t="s">
        <v>58</v>
      </c>
      <c r="F83" s="167" t="s">
        <v>154</v>
      </c>
      <c r="G83" s="167" t="s">
        <v>155</v>
      </c>
      <c r="H83" s="167" t="s">
        <v>156</v>
      </c>
      <c r="I83" s="168" t="s">
        <v>157</v>
      </c>
      <c r="J83" s="167" t="s">
        <v>139</v>
      </c>
      <c r="K83" s="169" t="s">
        <v>158</v>
      </c>
      <c r="L83" s="170"/>
      <c r="M83" s="80" t="s">
        <v>159</v>
      </c>
      <c r="N83" s="81" t="s">
        <v>47</v>
      </c>
      <c r="O83" s="81" t="s">
        <v>160</v>
      </c>
      <c r="P83" s="81" t="s">
        <v>161</v>
      </c>
      <c r="Q83" s="81" t="s">
        <v>162</v>
      </c>
      <c r="R83" s="81" t="s">
        <v>163</v>
      </c>
      <c r="S83" s="81" t="s">
        <v>164</v>
      </c>
      <c r="T83" s="82" t="s">
        <v>165</v>
      </c>
    </row>
    <row r="84" spans="2:63" s="1" customFormat="1" ht="29.25" customHeight="1">
      <c r="B84" s="40"/>
      <c r="C84" s="86" t="s">
        <v>140</v>
      </c>
      <c r="D84" s="62"/>
      <c r="E84" s="62"/>
      <c r="F84" s="62"/>
      <c r="G84" s="62"/>
      <c r="H84" s="62"/>
      <c r="I84" s="162"/>
      <c r="J84" s="171">
        <f>BK84</f>
        <v>0</v>
      </c>
      <c r="K84" s="62"/>
      <c r="L84" s="60"/>
      <c r="M84" s="83"/>
      <c r="N84" s="84"/>
      <c r="O84" s="84"/>
      <c r="P84" s="172">
        <f>P85</f>
        <v>0</v>
      </c>
      <c r="Q84" s="84"/>
      <c r="R84" s="172">
        <f>R85</f>
        <v>442.44987100000003</v>
      </c>
      <c r="S84" s="84"/>
      <c r="T84" s="173">
        <f>T85</f>
        <v>1546.7120000000002</v>
      </c>
      <c r="AT84" s="23" t="s">
        <v>76</v>
      </c>
      <c r="AU84" s="23" t="s">
        <v>141</v>
      </c>
      <c r="BK84" s="174">
        <f>BK85</f>
        <v>0</v>
      </c>
    </row>
    <row r="85" spans="2:63" s="10" customFormat="1" ht="37.35" customHeight="1">
      <c r="B85" s="175"/>
      <c r="C85" s="176"/>
      <c r="D85" s="177" t="s">
        <v>76</v>
      </c>
      <c r="E85" s="178" t="s">
        <v>166</v>
      </c>
      <c r="F85" s="178" t="s">
        <v>167</v>
      </c>
      <c r="G85" s="176"/>
      <c r="H85" s="176"/>
      <c r="I85" s="179"/>
      <c r="J85" s="180">
        <f>BK85</f>
        <v>0</v>
      </c>
      <c r="K85" s="176"/>
      <c r="L85" s="181"/>
      <c r="M85" s="182"/>
      <c r="N85" s="183"/>
      <c r="O85" s="183"/>
      <c r="P85" s="184">
        <f>P86+P122+P136+P141+P186+P240+P276</f>
        <v>0</v>
      </c>
      <c r="Q85" s="183"/>
      <c r="R85" s="184">
        <f>R86+R122+R136+R141+R186+R240+R276</f>
        <v>442.44987100000003</v>
      </c>
      <c r="S85" s="183"/>
      <c r="T85" s="185">
        <f>T86+T122+T136+T141+T186+T240+T276</f>
        <v>1546.7120000000002</v>
      </c>
      <c r="AR85" s="186" t="s">
        <v>24</v>
      </c>
      <c r="AT85" s="187" t="s">
        <v>76</v>
      </c>
      <c r="AU85" s="187" t="s">
        <v>77</v>
      </c>
      <c r="AY85" s="186" t="s">
        <v>168</v>
      </c>
      <c r="BK85" s="188">
        <f>BK86+BK122+BK136+BK141+BK186+BK240+BK276</f>
        <v>0</v>
      </c>
    </row>
    <row r="86" spans="2:63" s="10" customFormat="1" ht="19.9" customHeight="1">
      <c r="B86" s="175"/>
      <c r="C86" s="176"/>
      <c r="D86" s="177" t="s">
        <v>76</v>
      </c>
      <c r="E86" s="189" t="s">
        <v>24</v>
      </c>
      <c r="F86" s="189" t="s">
        <v>169</v>
      </c>
      <c r="G86" s="176"/>
      <c r="H86" s="176"/>
      <c r="I86" s="179"/>
      <c r="J86" s="190">
        <f>BK86</f>
        <v>0</v>
      </c>
      <c r="K86" s="176"/>
      <c r="L86" s="181"/>
      <c r="M86" s="182"/>
      <c r="N86" s="183"/>
      <c r="O86" s="183"/>
      <c r="P86" s="184">
        <f>SUM(P87:P121)</f>
        <v>0</v>
      </c>
      <c r="Q86" s="183"/>
      <c r="R86" s="184">
        <f>SUM(R87:R121)</f>
        <v>0.31399999999999995</v>
      </c>
      <c r="S86" s="183"/>
      <c r="T86" s="185">
        <f>SUM(T87:T121)</f>
        <v>1535.1200000000001</v>
      </c>
      <c r="AR86" s="186" t="s">
        <v>24</v>
      </c>
      <c r="AT86" s="187" t="s">
        <v>76</v>
      </c>
      <c r="AU86" s="187" t="s">
        <v>24</v>
      </c>
      <c r="AY86" s="186" t="s">
        <v>168</v>
      </c>
      <c r="BK86" s="188">
        <f>SUM(BK87:BK121)</f>
        <v>0</v>
      </c>
    </row>
    <row r="87" spans="2:65" s="1" customFormat="1" ht="16.5" customHeight="1">
      <c r="B87" s="40"/>
      <c r="C87" s="191" t="s">
        <v>458</v>
      </c>
      <c r="D87" s="191" t="s">
        <v>170</v>
      </c>
      <c r="E87" s="192" t="s">
        <v>171</v>
      </c>
      <c r="F87" s="193" t="s">
        <v>172</v>
      </c>
      <c r="G87" s="194" t="s">
        <v>173</v>
      </c>
      <c r="H87" s="195">
        <v>940</v>
      </c>
      <c r="I87" s="196"/>
      <c r="J87" s="197">
        <f>ROUND(I87*H87,2)</f>
        <v>0</v>
      </c>
      <c r="K87" s="193" t="s">
        <v>174</v>
      </c>
      <c r="L87" s="60"/>
      <c r="M87" s="198" t="s">
        <v>22</v>
      </c>
      <c r="N87" s="199" t="s">
        <v>48</v>
      </c>
      <c r="O87" s="41"/>
      <c r="P87" s="200">
        <f>O87*H87</f>
        <v>0</v>
      </c>
      <c r="Q87" s="200">
        <v>0</v>
      </c>
      <c r="R87" s="200">
        <f>Q87*H87</f>
        <v>0</v>
      </c>
      <c r="S87" s="200">
        <v>0.56</v>
      </c>
      <c r="T87" s="201">
        <f>S87*H87</f>
        <v>526.4000000000001</v>
      </c>
      <c r="AR87" s="23" t="s">
        <v>175</v>
      </c>
      <c r="AT87" s="23" t="s">
        <v>170</v>
      </c>
      <c r="AU87" s="23" t="s">
        <v>86</v>
      </c>
      <c r="AY87" s="23" t="s">
        <v>168</v>
      </c>
      <c r="BE87" s="202">
        <f>IF(N87="základní",J87,0)</f>
        <v>0</v>
      </c>
      <c r="BF87" s="202">
        <f>IF(N87="snížená",J87,0)</f>
        <v>0</v>
      </c>
      <c r="BG87" s="202">
        <f>IF(N87="zákl. přenesená",J87,0)</f>
        <v>0</v>
      </c>
      <c r="BH87" s="202">
        <f>IF(N87="sníž. přenesená",J87,0)</f>
        <v>0</v>
      </c>
      <c r="BI87" s="202">
        <f>IF(N87="nulová",J87,0)</f>
        <v>0</v>
      </c>
      <c r="BJ87" s="23" t="s">
        <v>24</v>
      </c>
      <c r="BK87" s="202">
        <f>ROUND(I87*H87,2)</f>
        <v>0</v>
      </c>
      <c r="BL87" s="23" t="s">
        <v>175</v>
      </c>
      <c r="BM87" s="23" t="s">
        <v>1357</v>
      </c>
    </row>
    <row r="88" spans="2:47" s="1" customFormat="1" ht="256.5">
      <c r="B88" s="40"/>
      <c r="C88" s="62"/>
      <c r="D88" s="203" t="s">
        <v>177</v>
      </c>
      <c r="E88" s="62"/>
      <c r="F88" s="204" t="s">
        <v>178</v>
      </c>
      <c r="G88" s="62"/>
      <c r="H88" s="62"/>
      <c r="I88" s="162"/>
      <c r="J88" s="62"/>
      <c r="K88" s="62"/>
      <c r="L88" s="60"/>
      <c r="M88" s="205"/>
      <c r="N88" s="41"/>
      <c r="O88" s="41"/>
      <c r="P88" s="41"/>
      <c r="Q88" s="41"/>
      <c r="R88" s="41"/>
      <c r="S88" s="41"/>
      <c r="T88" s="77"/>
      <c r="AT88" s="23" t="s">
        <v>177</v>
      </c>
      <c r="AU88" s="23" t="s">
        <v>86</v>
      </c>
    </row>
    <row r="89" spans="2:51" s="11" customFormat="1" ht="13.5">
      <c r="B89" s="206"/>
      <c r="C89" s="207"/>
      <c r="D89" s="203" t="s">
        <v>179</v>
      </c>
      <c r="E89" s="208" t="s">
        <v>22</v>
      </c>
      <c r="F89" s="209" t="s">
        <v>1358</v>
      </c>
      <c r="G89" s="207"/>
      <c r="H89" s="210">
        <v>940</v>
      </c>
      <c r="I89" s="211"/>
      <c r="J89" s="207"/>
      <c r="K89" s="207"/>
      <c r="L89" s="212"/>
      <c r="M89" s="213"/>
      <c r="N89" s="214"/>
      <c r="O89" s="214"/>
      <c r="P89" s="214"/>
      <c r="Q89" s="214"/>
      <c r="R89" s="214"/>
      <c r="S89" s="214"/>
      <c r="T89" s="215"/>
      <c r="AT89" s="216" t="s">
        <v>179</v>
      </c>
      <c r="AU89" s="216" t="s">
        <v>86</v>
      </c>
      <c r="AV89" s="11" t="s">
        <v>86</v>
      </c>
      <c r="AW89" s="11" t="s">
        <v>41</v>
      </c>
      <c r="AX89" s="11" t="s">
        <v>77</v>
      </c>
      <c r="AY89" s="216" t="s">
        <v>168</v>
      </c>
    </row>
    <row r="90" spans="2:51" s="12" customFormat="1" ht="13.5">
      <c r="B90" s="217"/>
      <c r="C90" s="218"/>
      <c r="D90" s="203" t="s">
        <v>179</v>
      </c>
      <c r="E90" s="219" t="s">
        <v>22</v>
      </c>
      <c r="F90" s="220" t="s">
        <v>181</v>
      </c>
      <c r="G90" s="218"/>
      <c r="H90" s="219" t="s">
        <v>22</v>
      </c>
      <c r="I90" s="221"/>
      <c r="J90" s="218"/>
      <c r="K90" s="218"/>
      <c r="L90" s="222"/>
      <c r="M90" s="223"/>
      <c r="N90" s="224"/>
      <c r="O90" s="224"/>
      <c r="P90" s="224"/>
      <c r="Q90" s="224"/>
      <c r="R90" s="224"/>
      <c r="S90" s="224"/>
      <c r="T90" s="225"/>
      <c r="AT90" s="226" t="s">
        <v>179</v>
      </c>
      <c r="AU90" s="226" t="s">
        <v>86</v>
      </c>
      <c r="AV90" s="12" t="s">
        <v>24</v>
      </c>
      <c r="AW90" s="12" t="s">
        <v>41</v>
      </c>
      <c r="AX90" s="12" t="s">
        <v>77</v>
      </c>
      <c r="AY90" s="226" t="s">
        <v>168</v>
      </c>
    </row>
    <row r="91" spans="2:51" s="13" customFormat="1" ht="13.5">
      <c r="B91" s="227"/>
      <c r="C91" s="228"/>
      <c r="D91" s="203" t="s">
        <v>179</v>
      </c>
      <c r="E91" s="229" t="s">
        <v>22</v>
      </c>
      <c r="F91" s="230" t="s">
        <v>182</v>
      </c>
      <c r="G91" s="228"/>
      <c r="H91" s="231">
        <v>940</v>
      </c>
      <c r="I91" s="232"/>
      <c r="J91" s="228"/>
      <c r="K91" s="228"/>
      <c r="L91" s="233"/>
      <c r="M91" s="234"/>
      <c r="N91" s="235"/>
      <c r="O91" s="235"/>
      <c r="P91" s="235"/>
      <c r="Q91" s="235"/>
      <c r="R91" s="235"/>
      <c r="S91" s="235"/>
      <c r="T91" s="236"/>
      <c r="AT91" s="237" t="s">
        <v>179</v>
      </c>
      <c r="AU91" s="237" t="s">
        <v>86</v>
      </c>
      <c r="AV91" s="13" t="s">
        <v>175</v>
      </c>
      <c r="AW91" s="13" t="s">
        <v>41</v>
      </c>
      <c r="AX91" s="13" t="s">
        <v>24</v>
      </c>
      <c r="AY91" s="237" t="s">
        <v>168</v>
      </c>
    </row>
    <row r="92" spans="2:65" s="1" customFormat="1" ht="16.5" customHeight="1">
      <c r="B92" s="40"/>
      <c r="C92" s="191" t="s">
        <v>86</v>
      </c>
      <c r="D92" s="191" t="s">
        <v>170</v>
      </c>
      <c r="E92" s="192" t="s">
        <v>183</v>
      </c>
      <c r="F92" s="193" t="s">
        <v>184</v>
      </c>
      <c r="G92" s="194" t="s">
        <v>173</v>
      </c>
      <c r="H92" s="195">
        <v>940</v>
      </c>
      <c r="I92" s="196"/>
      <c r="J92" s="197">
        <f>ROUND(I92*H92,2)</f>
        <v>0</v>
      </c>
      <c r="K92" s="193" t="s">
        <v>174</v>
      </c>
      <c r="L92" s="60"/>
      <c r="M92" s="198" t="s">
        <v>22</v>
      </c>
      <c r="N92" s="199" t="s">
        <v>48</v>
      </c>
      <c r="O92" s="41"/>
      <c r="P92" s="200">
        <f>O92*H92</f>
        <v>0</v>
      </c>
      <c r="Q92" s="200">
        <v>0</v>
      </c>
      <c r="R92" s="200">
        <f>Q92*H92</f>
        <v>0</v>
      </c>
      <c r="S92" s="200">
        <v>0.316</v>
      </c>
      <c r="T92" s="201">
        <f>S92*H92</f>
        <v>297.04</v>
      </c>
      <c r="AR92" s="23" t="s">
        <v>175</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175</v>
      </c>
      <c r="BM92" s="23" t="s">
        <v>1359</v>
      </c>
    </row>
    <row r="93" spans="2:47" s="1" customFormat="1" ht="256.5">
      <c r="B93" s="40"/>
      <c r="C93" s="62"/>
      <c r="D93" s="203" t="s">
        <v>177</v>
      </c>
      <c r="E93" s="62"/>
      <c r="F93" s="204" t="s">
        <v>178</v>
      </c>
      <c r="G93" s="62"/>
      <c r="H93" s="62"/>
      <c r="I93" s="162"/>
      <c r="J93" s="62"/>
      <c r="K93" s="62"/>
      <c r="L93" s="60"/>
      <c r="M93" s="205"/>
      <c r="N93" s="41"/>
      <c r="O93" s="41"/>
      <c r="P93" s="41"/>
      <c r="Q93" s="41"/>
      <c r="R93" s="41"/>
      <c r="S93" s="41"/>
      <c r="T93" s="77"/>
      <c r="AT93" s="23" t="s">
        <v>177</v>
      </c>
      <c r="AU93" s="23" t="s">
        <v>86</v>
      </c>
    </row>
    <row r="94" spans="2:51" s="11" customFormat="1" ht="13.5">
      <c r="B94" s="206"/>
      <c r="C94" s="207"/>
      <c r="D94" s="203" t="s">
        <v>179</v>
      </c>
      <c r="E94" s="208" t="s">
        <v>22</v>
      </c>
      <c r="F94" s="209" t="s">
        <v>1358</v>
      </c>
      <c r="G94" s="207"/>
      <c r="H94" s="210">
        <v>940</v>
      </c>
      <c r="I94" s="211"/>
      <c r="J94" s="207"/>
      <c r="K94" s="207"/>
      <c r="L94" s="212"/>
      <c r="M94" s="213"/>
      <c r="N94" s="214"/>
      <c r="O94" s="214"/>
      <c r="P94" s="214"/>
      <c r="Q94" s="214"/>
      <c r="R94" s="214"/>
      <c r="S94" s="214"/>
      <c r="T94" s="215"/>
      <c r="AT94" s="216" t="s">
        <v>179</v>
      </c>
      <c r="AU94" s="216" t="s">
        <v>86</v>
      </c>
      <c r="AV94" s="11" t="s">
        <v>86</v>
      </c>
      <c r="AW94" s="11" t="s">
        <v>41</v>
      </c>
      <c r="AX94" s="11" t="s">
        <v>77</v>
      </c>
      <c r="AY94" s="216" t="s">
        <v>168</v>
      </c>
    </row>
    <row r="95" spans="2:51" s="12" customFormat="1" ht="13.5">
      <c r="B95" s="217"/>
      <c r="C95" s="218"/>
      <c r="D95" s="203" t="s">
        <v>179</v>
      </c>
      <c r="E95" s="219" t="s">
        <v>22</v>
      </c>
      <c r="F95" s="220" t="s">
        <v>1360</v>
      </c>
      <c r="G95" s="218"/>
      <c r="H95" s="219" t="s">
        <v>22</v>
      </c>
      <c r="I95" s="221"/>
      <c r="J95" s="218"/>
      <c r="K95" s="218"/>
      <c r="L95" s="222"/>
      <c r="M95" s="223"/>
      <c r="N95" s="224"/>
      <c r="O95" s="224"/>
      <c r="P95" s="224"/>
      <c r="Q95" s="224"/>
      <c r="R95" s="224"/>
      <c r="S95" s="224"/>
      <c r="T95" s="225"/>
      <c r="AT95" s="226" t="s">
        <v>179</v>
      </c>
      <c r="AU95" s="226" t="s">
        <v>86</v>
      </c>
      <c r="AV95" s="12" t="s">
        <v>24</v>
      </c>
      <c r="AW95" s="12" t="s">
        <v>41</v>
      </c>
      <c r="AX95" s="12" t="s">
        <v>77</v>
      </c>
      <c r="AY95" s="226" t="s">
        <v>168</v>
      </c>
    </row>
    <row r="96" spans="2:51" s="13" customFormat="1" ht="13.5">
      <c r="B96" s="227"/>
      <c r="C96" s="228"/>
      <c r="D96" s="203" t="s">
        <v>179</v>
      </c>
      <c r="E96" s="229" t="s">
        <v>22</v>
      </c>
      <c r="F96" s="230" t="s">
        <v>182</v>
      </c>
      <c r="G96" s="228"/>
      <c r="H96" s="231">
        <v>940</v>
      </c>
      <c r="I96" s="232"/>
      <c r="J96" s="228"/>
      <c r="K96" s="228"/>
      <c r="L96" s="233"/>
      <c r="M96" s="234"/>
      <c r="N96" s="235"/>
      <c r="O96" s="235"/>
      <c r="P96" s="235"/>
      <c r="Q96" s="235"/>
      <c r="R96" s="235"/>
      <c r="S96" s="235"/>
      <c r="T96" s="236"/>
      <c r="AT96" s="237" t="s">
        <v>179</v>
      </c>
      <c r="AU96" s="237" t="s">
        <v>86</v>
      </c>
      <c r="AV96" s="13" t="s">
        <v>175</v>
      </c>
      <c r="AW96" s="13" t="s">
        <v>41</v>
      </c>
      <c r="AX96" s="13" t="s">
        <v>24</v>
      </c>
      <c r="AY96" s="237" t="s">
        <v>168</v>
      </c>
    </row>
    <row r="97" spans="2:65" s="1" customFormat="1" ht="25.5" customHeight="1">
      <c r="B97" s="40"/>
      <c r="C97" s="191" t="s">
        <v>187</v>
      </c>
      <c r="D97" s="191" t="s">
        <v>170</v>
      </c>
      <c r="E97" s="192" t="s">
        <v>1361</v>
      </c>
      <c r="F97" s="193" t="s">
        <v>1362</v>
      </c>
      <c r="G97" s="194" t="s">
        <v>173</v>
      </c>
      <c r="H97" s="195">
        <v>2740</v>
      </c>
      <c r="I97" s="196"/>
      <c r="J97" s="197">
        <f>ROUND(I97*H97,2)</f>
        <v>0</v>
      </c>
      <c r="K97" s="193" t="s">
        <v>174</v>
      </c>
      <c r="L97" s="60"/>
      <c r="M97" s="198" t="s">
        <v>22</v>
      </c>
      <c r="N97" s="199" t="s">
        <v>48</v>
      </c>
      <c r="O97" s="41"/>
      <c r="P97" s="200">
        <f>O97*H97</f>
        <v>0</v>
      </c>
      <c r="Q97" s="200">
        <v>7E-05</v>
      </c>
      <c r="R97" s="200">
        <f>Q97*H97</f>
        <v>0.19179999999999997</v>
      </c>
      <c r="S97" s="200">
        <v>0.128</v>
      </c>
      <c r="T97" s="201">
        <f>S97*H97</f>
        <v>350.72</v>
      </c>
      <c r="AR97" s="23" t="s">
        <v>175</v>
      </c>
      <c r="AT97" s="23" t="s">
        <v>170</v>
      </c>
      <c r="AU97" s="23" t="s">
        <v>86</v>
      </c>
      <c r="AY97" s="23" t="s">
        <v>168</v>
      </c>
      <c r="BE97" s="202">
        <f>IF(N97="základní",J97,0)</f>
        <v>0</v>
      </c>
      <c r="BF97" s="202">
        <f>IF(N97="snížená",J97,0)</f>
        <v>0</v>
      </c>
      <c r="BG97" s="202">
        <f>IF(N97="zákl. přenesená",J97,0)</f>
        <v>0</v>
      </c>
      <c r="BH97" s="202">
        <f>IF(N97="sníž. přenesená",J97,0)</f>
        <v>0</v>
      </c>
      <c r="BI97" s="202">
        <f>IF(N97="nulová",J97,0)</f>
        <v>0</v>
      </c>
      <c r="BJ97" s="23" t="s">
        <v>24</v>
      </c>
      <c r="BK97" s="202">
        <f>ROUND(I97*H97,2)</f>
        <v>0</v>
      </c>
      <c r="BL97" s="23" t="s">
        <v>175</v>
      </c>
      <c r="BM97" s="23" t="s">
        <v>1363</v>
      </c>
    </row>
    <row r="98" spans="2:51" s="11" customFormat="1" ht="13.5">
      <c r="B98" s="206"/>
      <c r="C98" s="207"/>
      <c r="D98" s="203" t="s">
        <v>179</v>
      </c>
      <c r="E98" s="208" t="s">
        <v>22</v>
      </c>
      <c r="F98" s="209" t="s">
        <v>1364</v>
      </c>
      <c r="G98" s="207"/>
      <c r="H98" s="210">
        <v>2740</v>
      </c>
      <c r="I98" s="211"/>
      <c r="J98" s="207"/>
      <c r="K98" s="207"/>
      <c r="L98" s="212"/>
      <c r="M98" s="213"/>
      <c r="N98" s="214"/>
      <c r="O98" s="214"/>
      <c r="P98" s="214"/>
      <c r="Q98" s="214"/>
      <c r="R98" s="214"/>
      <c r="S98" s="214"/>
      <c r="T98" s="215"/>
      <c r="AT98" s="216" t="s">
        <v>179</v>
      </c>
      <c r="AU98" s="216" t="s">
        <v>86</v>
      </c>
      <c r="AV98" s="11" t="s">
        <v>86</v>
      </c>
      <c r="AW98" s="11" t="s">
        <v>41</v>
      </c>
      <c r="AX98" s="11" t="s">
        <v>77</v>
      </c>
      <c r="AY98" s="216" t="s">
        <v>168</v>
      </c>
    </row>
    <row r="99" spans="2:51" s="12" customFormat="1" ht="13.5">
      <c r="B99" s="217"/>
      <c r="C99" s="218"/>
      <c r="D99" s="203" t="s">
        <v>179</v>
      </c>
      <c r="E99" s="219" t="s">
        <v>22</v>
      </c>
      <c r="F99" s="220" t="s">
        <v>194</v>
      </c>
      <c r="G99" s="218"/>
      <c r="H99" s="219" t="s">
        <v>22</v>
      </c>
      <c r="I99" s="221"/>
      <c r="J99" s="218"/>
      <c r="K99" s="218"/>
      <c r="L99" s="222"/>
      <c r="M99" s="223"/>
      <c r="N99" s="224"/>
      <c r="O99" s="224"/>
      <c r="P99" s="224"/>
      <c r="Q99" s="224"/>
      <c r="R99" s="224"/>
      <c r="S99" s="224"/>
      <c r="T99" s="225"/>
      <c r="AT99" s="226" t="s">
        <v>179</v>
      </c>
      <c r="AU99" s="226" t="s">
        <v>86</v>
      </c>
      <c r="AV99" s="12" t="s">
        <v>24</v>
      </c>
      <c r="AW99" s="12" t="s">
        <v>41</v>
      </c>
      <c r="AX99" s="12" t="s">
        <v>77</v>
      </c>
      <c r="AY99" s="226" t="s">
        <v>168</v>
      </c>
    </row>
    <row r="100" spans="2:51" s="13" customFormat="1" ht="13.5">
      <c r="B100" s="227"/>
      <c r="C100" s="228"/>
      <c r="D100" s="203" t="s">
        <v>179</v>
      </c>
      <c r="E100" s="229" t="s">
        <v>22</v>
      </c>
      <c r="F100" s="230" t="s">
        <v>182</v>
      </c>
      <c r="G100" s="228"/>
      <c r="H100" s="231">
        <v>2740</v>
      </c>
      <c r="I100" s="232"/>
      <c r="J100" s="228"/>
      <c r="K100" s="228"/>
      <c r="L100" s="233"/>
      <c r="M100" s="234"/>
      <c r="N100" s="235"/>
      <c r="O100" s="235"/>
      <c r="P100" s="235"/>
      <c r="Q100" s="235"/>
      <c r="R100" s="235"/>
      <c r="S100" s="235"/>
      <c r="T100" s="236"/>
      <c r="AT100" s="237" t="s">
        <v>179</v>
      </c>
      <c r="AU100" s="237" t="s">
        <v>86</v>
      </c>
      <c r="AV100" s="13" t="s">
        <v>175</v>
      </c>
      <c r="AW100" s="13" t="s">
        <v>41</v>
      </c>
      <c r="AX100" s="13" t="s">
        <v>24</v>
      </c>
      <c r="AY100" s="237" t="s">
        <v>168</v>
      </c>
    </row>
    <row r="101" spans="2:65" s="1" customFormat="1" ht="25.5" customHeight="1">
      <c r="B101" s="40"/>
      <c r="C101" s="191" t="s">
        <v>175</v>
      </c>
      <c r="D101" s="191" t="s">
        <v>170</v>
      </c>
      <c r="E101" s="192" t="s">
        <v>188</v>
      </c>
      <c r="F101" s="193" t="s">
        <v>1365</v>
      </c>
      <c r="G101" s="194" t="s">
        <v>173</v>
      </c>
      <c r="H101" s="195">
        <v>940</v>
      </c>
      <c r="I101" s="196"/>
      <c r="J101" s="197">
        <f>ROUND(I101*H101,2)</f>
        <v>0</v>
      </c>
      <c r="K101" s="193" t="s">
        <v>22</v>
      </c>
      <c r="L101" s="60"/>
      <c r="M101" s="198" t="s">
        <v>22</v>
      </c>
      <c r="N101" s="199" t="s">
        <v>48</v>
      </c>
      <c r="O101" s="41"/>
      <c r="P101" s="200">
        <f>O101*H101</f>
        <v>0</v>
      </c>
      <c r="Q101" s="200">
        <v>0.00013</v>
      </c>
      <c r="R101" s="200">
        <f>Q101*H101</f>
        <v>0.12219999999999999</v>
      </c>
      <c r="S101" s="200">
        <v>0.384</v>
      </c>
      <c r="T101" s="201">
        <f>S101*H101</f>
        <v>360.96</v>
      </c>
      <c r="AR101" s="23" t="s">
        <v>175</v>
      </c>
      <c r="AT101" s="23" t="s">
        <v>170</v>
      </c>
      <c r="AU101" s="23" t="s">
        <v>86</v>
      </c>
      <c r="AY101" s="23" t="s">
        <v>168</v>
      </c>
      <c r="BE101" s="202">
        <f>IF(N101="základní",J101,0)</f>
        <v>0</v>
      </c>
      <c r="BF101" s="202">
        <f>IF(N101="snížená",J101,0)</f>
        <v>0</v>
      </c>
      <c r="BG101" s="202">
        <f>IF(N101="zákl. přenesená",J101,0)</f>
        <v>0</v>
      </c>
      <c r="BH101" s="202">
        <f>IF(N101="sníž. přenesená",J101,0)</f>
        <v>0</v>
      </c>
      <c r="BI101" s="202">
        <f>IF(N101="nulová",J101,0)</f>
        <v>0</v>
      </c>
      <c r="BJ101" s="23" t="s">
        <v>24</v>
      </c>
      <c r="BK101" s="202">
        <f>ROUND(I101*H101,2)</f>
        <v>0</v>
      </c>
      <c r="BL101" s="23" t="s">
        <v>175</v>
      </c>
      <c r="BM101" s="23" t="s">
        <v>1366</v>
      </c>
    </row>
    <row r="102" spans="2:65" s="1" customFormat="1" ht="25.5" customHeight="1">
      <c r="B102" s="40"/>
      <c r="C102" s="191" t="s">
        <v>195</v>
      </c>
      <c r="D102" s="191" t="s">
        <v>170</v>
      </c>
      <c r="E102" s="192" t="s">
        <v>891</v>
      </c>
      <c r="F102" s="193" t="s">
        <v>892</v>
      </c>
      <c r="G102" s="194" t="s">
        <v>198</v>
      </c>
      <c r="H102" s="195">
        <v>173.8</v>
      </c>
      <c r="I102" s="196"/>
      <c r="J102" s="197">
        <f>ROUND(I102*H102,2)</f>
        <v>0</v>
      </c>
      <c r="K102" s="193" t="s">
        <v>174</v>
      </c>
      <c r="L102" s="60"/>
      <c r="M102" s="198" t="s">
        <v>22</v>
      </c>
      <c r="N102" s="199" t="s">
        <v>48</v>
      </c>
      <c r="O102" s="41"/>
      <c r="P102" s="200">
        <f>O102*H102</f>
        <v>0</v>
      </c>
      <c r="Q102" s="200">
        <v>0</v>
      </c>
      <c r="R102" s="200">
        <f>Q102*H102</f>
        <v>0</v>
      </c>
      <c r="S102" s="200">
        <v>0</v>
      </c>
      <c r="T102" s="201">
        <f>S102*H102</f>
        <v>0</v>
      </c>
      <c r="AR102" s="23" t="s">
        <v>175</v>
      </c>
      <c r="AT102" s="23" t="s">
        <v>170</v>
      </c>
      <c r="AU102" s="23" t="s">
        <v>86</v>
      </c>
      <c r="AY102" s="23" t="s">
        <v>168</v>
      </c>
      <c r="BE102" s="202">
        <f>IF(N102="základní",J102,0)</f>
        <v>0</v>
      </c>
      <c r="BF102" s="202">
        <f>IF(N102="snížená",J102,0)</f>
        <v>0</v>
      </c>
      <c r="BG102" s="202">
        <f>IF(N102="zákl. přenesená",J102,0)</f>
        <v>0</v>
      </c>
      <c r="BH102" s="202">
        <f>IF(N102="sníž. přenesená",J102,0)</f>
        <v>0</v>
      </c>
      <c r="BI102" s="202">
        <f>IF(N102="nulová",J102,0)</f>
        <v>0</v>
      </c>
      <c r="BJ102" s="23" t="s">
        <v>24</v>
      </c>
      <c r="BK102" s="202">
        <f>ROUND(I102*H102,2)</f>
        <v>0</v>
      </c>
      <c r="BL102" s="23" t="s">
        <v>175</v>
      </c>
      <c r="BM102" s="23" t="s">
        <v>1367</v>
      </c>
    </row>
    <row r="103" spans="2:51" s="11" customFormat="1" ht="13.5">
      <c r="B103" s="206"/>
      <c r="C103" s="207"/>
      <c r="D103" s="203" t="s">
        <v>179</v>
      </c>
      <c r="E103" s="208" t="s">
        <v>22</v>
      </c>
      <c r="F103" s="209" t="s">
        <v>1368</v>
      </c>
      <c r="G103" s="207"/>
      <c r="H103" s="210">
        <v>173.8</v>
      </c>
      <c r="I103" s="211"/>
      <c r="J103" s="207"/>
      <c r="K103" s="207"/>
      <c r="L103" s="212"/>
      <c r="M103" s="213"/>
      <c r="N103" s="214"/>
      <c r="O103" s="214"/>
      <c r="P103" s="214"/>
      <c r="Q103" s="214"/>
      <c r="R103" s="214"/>
      <c r="S103" s="214"/>
      <c r="T103" s="215"/>
      <c r="AT103" s="216" t="s">
        <v>179</v>
      </c>
      <c r="AU103" s="216" t="s">
        <v>86</v>
      </c>
      <c r="AV103" s="11" t="s">
        <v>86</v>
      </c>
      <c r="AW103" s="11" t="s">
        <v>41</v>
      </c>
      <c r="AX103" s="11" t="s">
        <v>77</v>
      </c>
      <c r="AY103" s="216" t="s">
        <v>168</v>
      </c>
    </row>
    <row r="104" spans="2:51" s="13" customFormat="1" ht="13.5">
      <c r="B104" s="227"/>
      <c r="C104" s="228"/>
      <c r="D104" s="203" t="s">
        <v>179</v>
      </c>
      <c r="E104" s="229" t="s">
        <v>22</v>
      </c>
      <c r="F104" s="230" t="s">
        <v>182</v>
      </c>
      <c r="G104" s="228"/>
      <c r="H104" s="231">
        <v>173.8</v>
      </c>
      <c r="I104" s="232"/>
      <c r="J104" s="228"/>
      <c r="K104" s="228"/>
      <c r="L104" s="233"/>
      <c r="M104" s="234"/>
      <c r="N104" s="235"/>
      <c r="O104" s="235"/>
      <c r="P104" s="235"/>
      <c r="Q104" s="235"/>
      <c r="R104" s="235"/>
      <c r="S104" s="235"/>
      <c r="T104" s="236"/>
      <c r="AT104" s="237" t="s">
        <v>179</v>
      </c>
      <c r="AU104" s="237" t="s">
        <v>86</v>
      </c>
      <c r="AV104" s="13" t="s">
        <v>175</v>
      </c>
      <c r="AW104" s="13" t="s">
        <v>41</v>
      </c>
      <c r="AX104" s="13" t="s">
        <v>24</v>
      </c>
      <c r="AY104" s="237" t="s">
        <v>168</v>
      </c>
    </row>
    <row r="105" spans="2:65" s="1" customFormat="1" ht="25.5" customHeight="1">
      <c r="B105" s="40"/>
      <c r="C105" s="191" t="s">
        <v>201</v>
      </c>
      <c r="D105" s="191" t="s">
        <v>170</v>
      </c>
      <c r="E105" s="192" t="s">
        <v>210</v>
      </c>
      <c r="F105" s="193" t="s">
        <v>211</v>
      </c>
      <c r="G105" s="194" t="s">
        <v>198</v>
      </c>
      <c r="H105" s="195">
        <v>86.9</v>
      </c>
      <c r="I105" s="196"/>
      <c r="J105" s="197">
        <f>ROUND(I105*H105,2)</f>
        <v>0</v>
      </c>
      <c r="K105" s="193" t="s">
        <v>174</v>
      </c>
      <c r="L105" s="60"/>
      <c r="M105" s="198" t="s">
        <v>22</v>
      </c>
      <c r="N105" s="199" t="s">
        <v>48</v>
      </c>
      <c r="O105" s="41"/>
      <c r="P105" s="200">
        <f>O105*H105</f>
        <v>0</v>
      </c>
      <c r="Q105" s="200">
        <v>0</v>
      </c>
      <c r="R105" s="200">
        <f>Q105*H105</f>
        <v>0</v>
      </c>
      <c r="S105" s="200">
        <v>0</v>
      </c>
      <c r="T105" s="201">
        <f>S105*H105</f>
        <v>0</v>
      </c>
      <c r="AR105" s="23" t="s">
        <v>175</v>
      </c>
      <c r="AT105" s="23" t="s">
        <v>170</v>
      </c>
      <c r="AU105" s="23" t="s">
        <v>86</v>
      </c>
      <c r="AY105" s="23" t="s">
        <v>168</v>
      </c>
      <c r="BE105" s="202">
        <f>IF(N105="základní",J105,0)</f>
        <v>0</v>
      </c>
      <c r="BF105" s="202">
        <f>IF(N105="snížená",J105,0)</f>
        <v>0</v>
      </c>
      <c r="BG105" s="202">
        <f>IF(N105="zákl. přenesená",J105,0)</f>
        <v>0</v>
      </c>
      <c r="BH105" s="202">
        <f>IF(N105="sníž. přenesená",J105,0)</f>
        <v>0</v>
      </c>
      <c r="BI105" s="202">
        <f>IF(N105="nulová",J105,0)</f>
        <v>0</v>
      </c>
      <c r="BJ105" s="23" t="s">
        <v>24</v>
      </c>
      <c r="BK105" s="202">
        <f>ROUND(I105*H105,2)</f>
        <v>0</v>
      </c>
      <c r="BL105" s="23" t="s">
        <v>175</v>
      </c>
      <c r="BM105" s="23" t="s">
        <v>1369</v>
      </c>
    </row>
    <row r="106" spans="2:51" s="11" customFormat="1" ht="13.5">
      <c r="B106" s="206"/>
      <c r="C106" s="207"/>
      <c r="D106" s="203" t="s">
        <v>179</v>
      </c>
      <c r="E106" s="208" t="s">
        <v>22</v>
      </c>
      <c r="F106" s="209" t="s">
        <v>1370</v>
      </c>
      <c r="G106" s="207"/>
      <c r="H106" s="210">
        <v>86.9</v>
      </c>
      <c r="I106" s="211"/>
      <c r="J106" s="207"/>
      <c r="K106" s="207"/>
      <c r="L106" s="212"/>
      <c r="M106" s="213"/>
      <c r="N106" s="214"/>
      <c r="O106" s="214"/>
      <c r="P106" s="214"/>
      <c r="Q106" s="214"/>
      <c r="R106" s="214"/>
      <c r="S106" s="214"/>
      <c r="T106" s="215"/>
      <c r="AT106" s="216" t="s">
        <v>179</v>
      </c>
      <c r="AU106" s="216" t="s">
        <v>86</v>
      </c>
      <c r="AV106" s="11" t="s">
        <v>86</v>
      </c>
      <c r="AW106" s="11" t="s">
        <v>41</v>
      </c>
      <c r="AX106" s="11" t="s">
        <v>77</v>
      </c>
      <c r="AY106" s="216" t="s">
        <v>168</v>
      </c>
    </row>
    <row r="107" spans="2:51" s="13" customFormat="1" ht="13.5">
      <c r="B107" s="227"/>
      <c r="C107" s="228"/>
      <c r="D107" s="203" t="s">
        <v>179</v>
      </c>
      <c r="E107" s="229" t="s">
        <v>22</v>
      </c>
      <c r="F107" s="230" t="s">
        <v>182</v>
      </c>
      <c r="G107" s="228"/>
      <c r="H107" s="231">
        <v>86.9</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209</v>
      </c>
      <c r="D108" s="191" t="s">
        <v>170</v>
      </c>
      <c r="E108" s="192" t="s">
        <v>242</v>
      </c>
      <c r="F108" s="193" t="s">
        <v>243</v>
      </c>
      <c r="G108" s="194" t="s">
        <v>198</v>
      </c>
      <c r="H108" s="195">
        <v>173.8</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1371</v>
      </c>
    </row>
    <row r="109" spans="2:51" s="11" customFormat="1" ht="13.5">
      <c r="B109" s="206"/>
      <c r="C109" s="207"/>
      <c r="D109" s="203" t="s">
        <v>179</v>
      </c>
      <c r="E109" s="208" t="s">
        <v>22</v>
      </c>
      <c r="F109" s="209" t="s">
        <v>1372</v>
      </c>
      <c r="G109" s="207"/>
      <c r="H109" s="210">
        <v>173.8</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51" s="13" customFormat="1" ht="13.5">
      <c r="B110" s="227"/>
      <c r="C110" s="228"/>
      <c r="D110" s="203" t="s">
        <v>179</v>
      </c>
      <c r="E110" s="229" t="s">
        <v>22</v>
      </c>
      <c r="F110" s="230" t="s">
        <v>182</v>
      </c>
      <c r="G110" s="228"/>
      <c r="H110" s="231">
        <v>173.8</v>
      </c>
      <c r="I110" s="232"/>
      <c r="J110" s="228"/>
      <c r="K110" s="228"/>
      <c r="L110" s="233"/>
      <c r="M110" s="234"/>
      <c r="N110" s="235"/>
      <c r="O110" s="235"/>
      <c r="P110" s="235"/>
      <c r="Q110" s="235"/>
      <c r="R110" s="235"/>
      <c r="S110" s="235"/>
      <c r="T110" s="236"/>
      <c r="AT110" s="237" t="s">
        <v>179</v>
      </c>
      <c r="AU110" s="237" t="s">
        <v>86</v>
      </c>
      <c r="AV110" s="13" t="s">
        <v>175</v>
      </c>
      <c r="AW110" s="13" t="s">
        <v>41</v>
      </c>
      <c r="AX110" s="13" t="s">
        <v>24</v>
      </c>
      <c r="AY110" s="237" t="s">
        <v>168</v>
      </c>
    </row>
    <row r="111" spans="2:65" s="1" customFormat="1" ht="25.5" customHeight="1">
      <c r="B111" s="40"/>
      <c r="C111" s="191" t="s">
        <v>214</v>
      </c>
      <c r="D111" s="191" t="s">
        <v>170</v>
      </c>
      <c r="E111" s="192" t="s">
        <v>247</v>
      </c>
      <c r="F111" s="193" t="s">
        <v>248</v>
      </c>
      <c r="G111" s="194" t="s">
        <v>198</v>
      </c>
      <c r="H111" s="195">
        <v>521.4</v>
      </c>
      <c r="I111" s="196"/>
      <c r="J111" s="197">
        <f>ROUND(I111*H111,2)</f>
        <v>0</v>
      </c>
      <c r="K111" s="193" t="s">
        <v>174</v>
      </c>
      <c r="L111" s="60"/>
      <c r="M111" s="198" t="s">
        <v>22</v>
      </c>
      <c r="N111" s="199" t="s">
        <v>48</v>
      </c>
      <c r="O111" s="41"/>
      <c r="P111" s="200">
        <f>O111*H111</f>
        <v>0</v>
      </c>
      <c r="Q111" s="200">
        <v>0</v>
      </c>
      <c r="R111" s="200">
        <f>Q111*H111</f>
        <v>0</v>
      </c>
      <c r="S111" s="200">
        <v>0</v>
      </c>
      <c r="T111" s="201">
        <f>S111*H111</f>
        <v>0</v>
      </c>
      <c r="AR111" s="23" t="s">
        <v>175</v>
      </c>
      <c r="AT111" s="23" t="s">
        <v>170</v>
      </c>
      <c r="AU111" s="23" t="s">
        <v>86</v>
      </c>
      <c r="AY111" s="23" t="s">
        <v>168</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175</v>
      </c>
      <c r="BM111" s="23" t="s">
        <v>1373</v>
      </c>
    </row>
    <row r="112" spans="2:51" s="11" customFormat="1" ht="13.5">
      <c r="B112" s="206"/>
      <c r="C112" s="207"/>
      <c r="D112" s="203" t="s">
        <v>179</v>
      </c>
      <c r="E112" s="208" t="s">
        <v>22</v>
      </c>
      <c r="F112" s="209" t="s">
        <v>1374</v>
      </c>
      <c r="G112" s="207"/>
      <c r="H112" s="210">
        <v>521.4</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51" s="13" customFormat="1" ht="13.5">
      <c r="B113" s="227"/>
      <c r="C113" s="228"/>
      <c r="D113" s="203" t="s">
        <v>179</v>
      </c>
      <c r="E113" s="229" t="s">
        <v>22</v>
      </c>
      <c r="F113" s="230" t="s">
        <v>182</v>
      </c>
      <c r="G113" s="228"/>
      <c r="H113" s="231">
        <v>521.4</v>
      </c>
      <c r="I113" s="232"/>
      <c r="J113" s="228"/>
      <c r="K113" s="228"/>
      <c r="L113" s="233"/>
      <c r="M113" s="234"/>
      <c r="N113" s="235"/>
      <c r="O113" s="235"/>
      <c r="P113" s="235"/>
      <c r="Q113" s="235"/>
      <c r="R113" s="235"/>
      <c r="S113" s="235"/>
      <c r="T113" s="236"/>
      <c r="AT113" s="237" t="s">
        <v>179</v>
      </c>
      <c r="AU113" s="237" t="s">
        <v>86</v>
      </c>
      <c r="AV113" s="13" t="s">
        <v>175</v>
      </c>
      <c r="AW113" s="13" t="s">
        <v>41</v>
      </c>
      <c r="AX113" s="13" t="s">
        <v>24</v>
      </c>
      <c r="AY113" s="237" t="s">
        <v>168</v>
      </c>
    </row>
    <row r="114" spans="2:65" s="1" customFormat="1" ht="16.5" customHeight="1">
      <c r="B114" s="40"/>
      <c r="C114" s="191" t="s">
        <v>220</v>
      </c>
      <c r="D114" s="191" t="s">
        <v>170</v>
      </c>
      <c r="E114" s="192" t="s">
        <v>255</v>
      </c>
      <c r="F114" s="193" t="s">
        <v>256</v>
      </c>
      <c r="G114" s="194" t="s">
        <v>198</v>
      </c>
      <c r="H114" s="195">
        <v>173.8</v>
      </c>
      <c r="I114" s="196"/>
      <c r="J114" s="197">
        <f>ROUND(I114*H114,2)</f>
        <v>0</v>
      </c>
      <c r="K114" s="193" t="s">
        <v>174</v>
      </c>
      <c r="L114" s="60"/>
      <c r="M114" s="198" t="s">
        <v>22</v>
      </c>
      <c r="N114" s="199" t="s">
        <v>48</v>
      </c>
      <c r="O114" s="41"/>
      <c r="P114" s="200">
        <f>O114*H114</f>
        <v>0</v>
      </c>
      <c r="Q114" s="200">
        <v>0</v>
      </c>
      <c r="R114" s="200">
        <f>Q114*H114</f>
        <v>0</v>
      </c>
      <c r="S114" s="200">
        <v>0</v>
      </c>
      <c r="T114" s="201">
        <f>S114*H114</f>
        <v>0</v>
      </c>
      <c r="AR114" s="23" t="s">
        <v>175</v>
      </c>
      <c r="AT114" s="23" t="s">
        <v>170</v>
      </c>
      <c r="AU114" s="23" t="s">
        <v>86</v>
      </c>
      <c r="AY114" s="23" t="s">
        <v>168</v>
      </c>
      <c r="BE114" s="202">
        <f>IF(N114="základní",J114,0)</f>
        <v>0</v>
      </c>
      <c r="BF114" s="202">
        <f>IF(N114="snížená",J114,0)</f>
        <v>0</v>
      </c>
      <c r="BG114" s="202">
        <f>IF(N114="zákl. přenesená",J114,0)</f>
        <v>0</v>
      </c>
      <c r="BH114" s="202">
        <f>IF(N114="sníž. přenesená",J114,0)</f>
        <v>0</v>
      </c>
      <c r="BI114" s="202">
        <f>IF(N114="nulová",J114,0)</f>
        <v>0</v>
      </c>
      <c r="BJ114" s="23" t="s">
        <v>24</v>
      </c>
      <c r="BK114" s="202">
        <f>ROUND(I114*H114,2)</f>
        <v>0</v>
      </c>
      <c r="BL114" s="23" t="s">
        <v>175</v>
      </c>
      <c r="BM114" s="23" t="s">
        <v>1375</v>
      </c>
    </row>
    <row r="115" spans="2:65" s="1" customFormat="1" ht="16.5" customHeight="1">
      <c r="B115" s="40"/>
      <c r="C115" s="191" t="s">
        <v>29</v>
      </c>
      <c r="D115" s="191" t="s">
        <v>170</v>
      </c>
      <c r="E115" s="192" t="s">
        <v>259</v>
      </c>
      <c r="F115" s="193" t="s">
        <v>260</v>
      </c>
      <c r="G115" s="194" t="s">
        <v>261</v>
      </c>
      <c r="H115" s="195">
        <v>295.46</v>
      </c>
      <c r="I115" s="196"/>
      <c r="J115" s="197">
        <f>ROUND(I115*H115,2)</f>
        <v>0</v>
      </c>
      <c r="K115" s="193" t="s">
        <v>174</v>
      </c>
      <c r="L115" s="60"/>
      <c r="M115" s="198" t="s">
        <v>22</v>
      </c>
      <c r="N115" s="199" t="s">
        <v>48</v>
      </c>
      <c r="O115" s="41"/>
      <c r="P115" s="200">
        <f>O115*H115</f>
        <v>0</v>
      </c>
      <c r="Q115" s="200">
        <v>0</v>
      </c>
      <c r="R115" s="200">
        <f>Q115*H115</f>
        <v>0</v>
      </c>
      <c r="S115" s="200">
        <v>0</v>
      </c>
      <c r="T115" s="201">
        <f>S115*H115</f>
        <v>0</v>
      </c>
      <c r="AR115" s="23" t="s">
        <v>175</v>
      </c>
      <c r="AT115" s="23" t="s">
        <v>170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175</v>
      </c>
      <c r="BM115" s="23" t="s">
        <v>1376</v>
      </c>
    </row>
    <row r="116" spans="2:51" s="11" customFormat="1" ht="13.5">
      <c r="B116" s="206"/>
      <c r="C116" s="207"/>
      <c r="D116" s="203" t="s">
        <v>179</v>
      </c>
      <c r="E116" s="208" t="s">
        <v>22</v>
      </c>
      <c r="F116" s="209" t="s">
        <v>1377</v>
      </c>
      <c r="G116" s="207"/>
      <c r="H116" s="210">
        <v>295.46</v>
      </c>
      <c r="I116" s="211"/>
      <c r="J116" s="207"/>
      <c r="K116" s="207"/>
      <c r="L116" s="212"/>
      <c r="M116" s="213"/>
      <c r="N116" s="214"/>
      <c r="O116" s="214"/>
      <c r="P116" s="214"/>
      <c r="Q116" s="214"/>
      <c r="R116" s="214"/>
      <c r="S116" s="214"/>
      <c r="T116" s="215"/>
      <c r="AT116" s="216" t="s">
        <v>179</v>
      </c>
      <c r="AU116" s="216" t="s">
        <v>86</v>
      </c>
      <c r="AV116" s="11" t="s">
        <v>86</v>
      </c>
      <c r="AW116" s="11" t="s">
        <v>41</v>
      </c>
      <c r="AX116" s="11" t="s">
        <v>77</v>
      </c>
      <c r="AY116" s="216" t="s">
        <v>168</v>
      </c>
    </row>
    <row r="117" spans="2:51" s="13" customFormat="1" ht="13.5">
      <c r="B117" s="227"/>
      <c r="C117" s="228"/>
      <c r="D117" s="203" t="s">
        <v>179</v>
      </c>
      <c r="E117" s="229" t="s">
        <v>22</v>
      </c>
      <c r="F117" s="230" t="s">
        <v>182</v>
      </c>
      <c r="G117" s="228"/>
      <c r="H117" s="231">
        <v>295.46</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25.5" customHeight="1">
      <c r="B118" s="40"/>
      <c r="C118" s="191" t="s">
        <v>232</v>
      </c>
      <c r="D118" s="191" t="s">
        <v>170</v>
      </c>
      <c r="E118" s="192" t="s">
        <v>1378</v>
      </c>
      <c r="F118" s="193" t="s">
        <v>1379</v>
      </c>
      <c r="G118" s="194" t="s">
        <v>173</v>
      </c>
      <c r="H118" s="195">
        <v>459</v>
      </c>
      <c r="I118" s="196"/>
      <c r="J118" s="197">
        <f>ROUND(I118*H118,2)</f>
        <v>0</v>
      </c>
      <c r="K118" s="193" t="s">
        <v>22</v>
      </c>
      <c r="L118" s="60"/>
      <c r="M118" s="198" t="s">
        <v>22</v>
      </c>
      <c r="N118" s="199" t="s">
        <v>48</v>
      </c>
      <c r="O118" s="41"/>
      <c r="P118" s="200">
        <f>O118*H118</f>
        <v>0</v>
      </c>
      <c r="Q118" s="200">
        <v>0</v>
      </c>
      <c r="R118" s="200">
        <f>Q118*H118</f>
        <v>0</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1380</v>
      </c>
    </row>
    <row r="119" spans="2:51" s="11" customFormat="1" ht="13.5">
      <c r="B119" s="206"/>
      <c r="C119" s="207"/>
      <c r="D119" s="203" t="s">
        <v>179</v>
      </c>
      <c r="E119" s="208" t="s">
        <v>22</v>
      </c>
      <c r="F119" s="209" t="s">
        <v>1381</v>
      </c>
      <c r="G119" s="207"/>
      <c r="H119" s="210">
        <v>459</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51" s="12" customFormat="1" ht="13.5">
      <c r="B120" s="217"/>
      <c r="C120" s="218"/>
      <c r="D120" s="203" t="s">
        <v>179</v>
      </c>
      <c r="E120" s="219" t="s">
        <v>22</v>
      </c>
      <c r="F120" s="220" t="s">
        <v>181</v>
      </c>
      <c r="G120" s="218"/>
      <c r="H120" s="219" t="s">
        <v>22</v>
      </c>
      <c r="I120" s="221"/>
      <c r="J120" s="218"/>
      <c r="K120" s="218"/>
      <c r="L120" s="222"/>
      <c r="M120" s="223"/>
      <c r="N120" s="224"/>
      <c r="O120" s="224"/>
      <c r="P120" s="224"/>
      <c r="Q120" s="224"/>
      <c r="R120" s="224"/>
      <c r="S120" s="224"/>
      <c r="T120" s="225"/>
      <c r="AT120" s="226" t="s">
        <v>179</v>
      </c>
      <c r="AU120" s="226" t="s">
        <v>86</v>
      </c>
      <c r="AV120" s="12" t="s">
        <v>24</v>
      </c>
      <c r="AW120" s="12" t="s">
        <v>41</v>
      </c>
      <c r="AX120" s="12" t="s">
        <v>77</v>
      </c>
      <c r="AY120" s="226" t="s">
        <v>168</v>
      </c>
    </row>
    <row r="121" spans="2:51" s="13" customFormat="1" ht="13.5">
      <c r="B121" s="227"/>
      <c r="C121" s="228"/>
      <c r="D121" s="203" t="s">
        <v>179</v>
      </c>
      <c r="E121" s="229" t="s">
        <v>22</v>
      </c>
      <c r="F121" s="230" t="s">
        <v>182</v>
      </c>
      <c r="G121" s="228"/>
      <c r="H121" s="231">
        <v>459</v>
      </c>
      <c r="I121" s="232"/>
      <c r="J121" s="228"/>
      <c r="K121" s="228"/>
      <c r="L121" s="233"/>
      <c r="M121" s="234"/>
      <c r="N121" s="235"/>
      <c r="O121" s="235"/>
      <c r="P121" s="235"/>
      <c r="Q121" s="235"/>
      <c r="R121" s="235"/>
      <c r="S121" s="235"/>
      <c r="T121" s="236"/>
      <c r="AT121" s="237" t="s">
        <v>179</v>
      </c>
      <c r="AU121" s="237" t="s">
        <v>86</v>
      </c>
      <c r="AV121" s="13" t="s">
        <v>175</v>
      </c>
      <c r="AW121" s="13" t="s">
        <v>41</v>
      </c>
      <c r="AX121" s="13" t="s">
        <v>24</v>
      </c>
      <c r="AY121" s="237" t="s">
        <v>168</v>
      </c>
    </row>
    <row r="122" spans="2:63" s="10" customFormat="1" ht="29.85" customHeight="1">
      <c r="B122" s="175"/>
      <c r="C122" s="176"/>
      <c r="D122" s="177" t="s">
        <v>76</v>
      </c>
      <c r="E122" s="189" t="s">
        <v>187</v>
      </c>
      <c r="F122" s="189" t="s">
        <v>310</v>
      </c>
      <c r="G122" s="176"/>
      <c r="H122" s="176"/>
      <c r="I122" s="179"/>
      <c r="J122" s="190">
        <f>BK122</f>
        <v>0</v>
      </c>
      <c r="K122" s="176"/>
      <c r="L122" s="181"/>
      <c r="M122" s="182"/>
      <c r="N122" s="183"/>
      <c r="O122" s="183"/>
      <c r="P122" s="184">
        <f>SUM(P123:P135)</f>
        <v>0</v>
      </c>
      <c r="Q122" s="183"/>
      <c r="R122" s="184">
        <f>SUM(R123:R135)</f>
        <v>9.990773999999998</v>
      </c>
      <c r="S122" s="183"/>
      <c r="T122" s="185">
        <f>SUM(T123:T135)</f>
        <v>0</v>
      </c>
      <c r="AR122" s="186" t="s">
        <v>24</v>
      </c>
      <c r="AT122" s="187" t="s">
        <v>76</v>
      </c>
      <c r="AU122" s="187" t="s">
        <v>24</v>
      </c>
      <c r="AY122" s="186" t="s">
        <v>168</v>
      </c>
      <c r="BK122" s="188">
        <f>SUM(BK123:BK135)</f>
        <v>0</v>
      </c>
    </row>
    <row r="123" spans="2:65" s="1" customFormat="1" ht="25.5" customHeight="1">
      <c r="B123" s="40"/>
      <c r="C123" s="191" t="s">
        <v>237</v>
      </c>
      <c r="D123" s="191" t="s">
        <v>170</v>
      </c>
      <c r="E123" s="192" t="s">
        <v>1382</v>
      </c>
      <c r="F123" s="193" t="s">
        <v>1383</v>
      </c>
      <c r="G123" s="194" t="s">
        <v>173</v>
      </c>
      <c r="H123" s="195">
        <v>10.08</v>
      </c>
      <c r="I123" s="196"/>
      <c r="J123" s="197">
        <f>ROUND(I123*H123,2)</f>
        <v>0</v>
      </c>
      <c r="K123" s="193" t="s">
        <v>174</v>
      </c>
      <c r="L123" s="60"/>
      <c r="M123" s="198" t="s">
        <v>22</v>
      </c>
      <c r="N123" s="199" t="s">
        <v>48</v>
      </c>
      <c r="O123" s="41"/>
      <c r="P123" s="200">
        <f>O123*H123</f>
        <v>0</v>
      </c>
      <c r="Q123" s="200">
        <v>0.2631</v>
      </c>
      <c r="R123" s="200">
        <f>Q123*H123</f>
        <v>2.652048</v>
      </c>
      <c r="S123" s="200">
        <v>0</v>
      </c>
      <c r="T123" s="201">
        <f>S123*H123</f>
        <v>0</v>
      </c>
      <c r="AR123" s="23" t="s">
        <v>175</v>
      </c>
      <c r="AT123" s="23" t="s">
        <v>170</v>
      </c>
      <c r="AU123" s="23" t="s">
        <v>86</v>
      </c>
      <c r="AY123" s="23" t="s">
        <v>168</v>
      </c>
      <c r="BE123" s="202">
        <f>IF(N123="základní",J123,0)</f>
        <v>0</v>
      </c>
      <c r="BF123" s="202">
        <f>IF(N123="snížená",J123,0)</f>
        <v>0</v>
      </c>
      <c r="BG123" s="202">
        <f>IF(N123="zákl. přenesená",J123,0)</f>
        <v>0</v>
      </c>
      <c r="BH123" s="202">
        <f>IF(N123="sníž. přenesená",J123,0)</f>
        <v>0</v>
      </c>
      <c r="BI123" s="202">
        <f>IF(N123="nulová",J123,0)</f>
        <v>0</v>
      </c>
      <c r="BJ123" s="23" t="s">
        <v>24</v>
      </c>
      <c r="BK123" s="202">
        <f>ROUND(I123*H123,2)</f>
        <v>0</v>
      </c>
      <c r="BL123" s="23" t="s">
        <v>175</v>
      </c>
      <c r="BM123" s="23" t="s">
        <v>1384</v>
      </c>
    </row>
    <row r="124" spans="2:51" s="11" customFormat="1" ht="13.5">
      <c r="B124" s="206"/>
      <c r="C124" s="207"/>
      <c r="D124" s="203" t="s">
        <v>179</v>
      </c>
      <c r="E124" s="208" t="s">
        <v>22</v>
      </c>
      <c r="F124" s="209" t="s">
        <v>1385</v>
      </c>
      <c r="G124" s="207"/>
      <c r="H124" s="210">
        <v>10.08</v>
      </c>
      <c r="I124" s="211"/>
      <c r="J124" s="207"/>
      <c r="K124" s="207"/>
      <c r="L124" s="212"/>
      <c r="M124" s="213"/>
      <c r="N124" s="214"/>
      <c r="O124" s="214"/>
      <c r="P124" s="214"/>
      <c r="Q124" s="214"/>
      <c r="R124" s="214"/>
      <c r="S124" s="214"/>
      <c r="T124" s="215"/>
      <c r="AT124" s="216" t="s">
        <v>179</v>
      </c>
      <c r="AU124" s="216" t="s">
        <v>86</v>
      </c>
      <c r="AV124" s="11" t="s">
        <v>86</v>
      </c>
      <c r="AW124" s="11" t="s">
        <v>41</v>
      </c>
      <c r="AX124" s="11" t="s">
        <v>77</v>
      </c>
      <c r="AY124" s="216" t="s">
        <v>168</v>
      </c>
    </row>
    <row r="125" spans="2:51" s="13" customFormat="1" ht="13.5">
      <c r="B125" s="227"/>
      <c r="C125" s="228"/>
      <c r="D125" s="203" t="s">
        <v>179</v>
      </c>
      <c r="E125" s="229" t="s">
        <v>22</v>
      </c>
      <c r="F125" s="230" t="s">
        <v>182</v>
      </c>
      <c r="G125" s="228"/>
      <c r="H125" s="231">
        <v>10.08</v>
      </c>
      <c r="I125" s="232"/>
      <c r="J125" s="228"/>
      <c r="K125" s="228"/>
      <c r="L125" s="233"/>
      <c r="M125" s="234"/>
      <c r="N125" s="235"/>
      <c r="O125" s="235"/>
      <c r="P125" s="235"/>
      <c r="Q125" s="235"/>
      <c r="R125" s="235"/>
      <c r="S125" s="235"/>
      <c r="T125" s="236"/>
      <c r="AT125" s="237" t="s">
        <v>179</v>
      </c>
      <c r="AU125" s="237" t="s">
        <v>86</v>
      </c>
      <c r="AV125" s="13" t="s">
        <v>175</v>
      </c>
      <c r="AW125" s="13" t="s">
        <v>41</v>
      </c>
      <c r="AX125" s="13" t="s">
        <v>24</v>
      </c>
      <c r="AY125" s="237" t="s">
        <v>168</v>
      </c>
    </row>
    <row r="126" spans="2:65" s="1" customFormat="1" ht="25.5" customHeight="1">
      <c r="B126" s="40"/>
      <c r="C126" s="191" t="s">
        <v>241</v>
      </c>
      <c r="D126" s="191" t="s">
        <v>170</v>
      </c>
      <c r="E126" s="192" t="s">
        <v>1386</v>
      </c>
      <c r="F126" s="193" t="s">
        <v>1387</v>
      </c>
      <c r="G126" s="194" t="s">
        <v>294</v>
      </c>
      <c r="H126" s="195">
        <v>25.2</v>
      </c>
      <c r="I126" s="196"/>
      <c r="J126" s="197">
        <f>ROUND(I126*H126,2)</f>
        <v>0</v>
      </c>
      <c r="K126" s="193" t="s">
        <v>174</v>
      </c>
      <c r="L126" s="60"/>
      <c r="M126" s="198" t="s">
        <v>22</v>
      </c>
      <c r="N126" s="199" t="s">
        <v>48</v>
      </c>
      <c r="O126" s="41"/>
      <c r="P126" s="200">
        <f>O126*H126</f>
        <v>0</v>
      </c>
      <c r="Q126" s="200">
        <v>0.0364</v>
      </c>
      <c r="R126" s="200">
        <f>Q126*H126</f>
        <v>0.91728</v>
      </c>
      <c r="S126" s="200">
        <v>0</v>
      </c>
      <c r="T126" s="201">
        <f>S126*H126</f>
        <v>0</v>
      </c>
      <c r="AR126" s="23" t="s">
        <v>175</v>
      </c>
      <c r="AT126" s="23" t="s">
        <v>170</v>
      </c>
      <c r="AU126" s="23" t="s">
        <v>86</v>
      </c>
      <c r="AY126" s="23" t="s">
        <v>168</v>
      </c>
      <c r="BE126" s="202">
        <f>IF(N126="základní",J126,0)</f>
        <v>0</v>
      </c>
      <c r="BF126" s="202">
        <f>IF(N126="snížená",J126,0)</f>
        <v>0</v>
      </c>
      <c r="BG126" s="202">
        <f>IF(N126="zákl. přenesená",J126,0)</f>
        <v>0</v>
      </c>
      <c r="BH126" s="202">
        <f>IF(N126="sníž. přenesená",J126,0)</f>
        <v>0</v>
      </c>
      <c r="BI126" s="202">
        <f>IF(N126="nulová",J126,0)</f>
        <v>0</v>
      </c>
      <c r="BJ126" s="23" t="s">
        <v>24</v>
      </c>
      <c r="BK126" s="202">
        <f>ROUND(I126*H126,2)</f>
        <v>0</v>
      </c>
      <c r="BL126" s="23" t="s">
        <v>175</v>
      </c>
      <c r="BM126" s="23" t="s">
        <v>1388</v>
      </c>
    </row>
    <row r="127" spans="2:51" s="11" customFormat="1" ht="13.5">
      <c r="B127" s="206"/>
      <c r="C127" s="207"/>
      <c r="D127" s="203" t="s">
        <v>179</v>
      </c>
      <c r="E127" s="208" t="s">
        <v>22</v>
      </c>
      <c r="F127" s="209" t="s">
        <v>1389</v>
      </c>
      <c r="G127" s="207"/>
      <c r="H127" s="210">
        <v>25.2</v>
      </c>
      <c r="I127" s="211"/>
      <c r="J127" s="207"/>
      <c r="K127" s="207"/>
      <c r="L127" s="212"/>
      <c r="M127" s="213"/>
      <c r="N127" s="214"/>
      <c r="O127" s="214"/>
      <c r="P127" s="214"/>
      <c r="Q127" s="214"/>
      <c r="R127" s="214"/>
      <c r="S127" s="214"/>
      <c r="T127" s="215"/>
      <c r="AT127" s="216" t="s">
        <v>179</v>
      </c>
      <c r="AU127" s="216" t="s">
        <v>86</v>
      </c>
      <c r="AV127" s="11" t="s">
        <v>86</v>
      </c>
      <c r="AW127" s="11" t="s">
        <v>41</v>
      </c>
      <c r="AX127" s="11" t="s">
        <v>77</v>
      </c>
      <c r="AY127" s="216" t="s">
        <v>168</v>
      </c>
    </row>
    <row r="128" spans="2:51" s="13" customFormat="1" ht="13.5">
      <c r="B128" s="227"/>
      <c r="C128" s="228"/>
      <c r="D128" s="203" t="s">
        <v>179</v>
      </c>
      <c r="E128" s="229" t="s">
        <v>22</v>
      </c>
      <c r="F128" s="230" t="s">
        <v>182</v>
      </c>
      <c r="G128" s="228"/>
      <c r="H128" s="231">
        <v>25.2</v>
      </c>
      <c r="I128" s="232"/>
      <c r="J128" s="228"/>
      <c r="K128" s="228"/>
      <c r="L128" s="233"/>
      <c r="M128" s="234"/>
      <c r="N128" s="235"/>
      <c r="O128" s="235"/>
      <c r="P128" s="235"/>
      <c r="Q128" s="235"/>
      <c r="R128" s="235"/>
      <c r="S128" s="235"/>
      <c r="T128" s="236"/>
      <c r="AT128" s="237" t="s">
        <v>179</v>
      </c>
      <c r="AU128" s="237" t="s">
        <v>86</v>
      </c>
      <c r="AV128" s="13" t="s">
        <v>175</v>
      </c>
      <c r="AW128" s="13" t="s">
        <v>41</v>
      </c>
      <c r="AX128" s="13" t="s">
        <v>24</v>
      </c>
      <c r="AY128" s="237" t="s">
        <v>168</v>
      </c>
    </row>
    <row r="129" spans="2:65" s="1" customFormat="1" ht="25.5" customHeight="1">
      <c r="B129" s="40"/>
      <c r="C129" s="191" t="s">
        <v>246</v>
      </c>
      <c r="D129" s="191" t="s">
        <v>170</v>
      </c>
      <c r="E129" s="192" t="s">
        <v>1390</v>
      </c>
      <c r="F129" s="193" t="s">
        <v>1391</v>
      </c>
      <c r="G129" s="194" t="s">
        <v>294</v>
      </c>
      <c r="H129" s="195">
        <v>15</v>
      </c>
      <c r="I129" s="196"/>
      <c r="J129" s="197">
        <f>ROUND(I129*H129,2)</f>
        <v>0</v>
      </c>
      <c r="K129" s="193" t="s">
        <v>174</v>
      </c>
      <c r="L129" s="60"/>
      <c r="M129" s="198" t="s">
        <v>22</v>
      </c>
      <c r="N129" s="199" t="s">
        <v>48</v>
      </c>
      <c r="O129" s="41"/>
      <c r="P129" s="200">
        <f>O129*H129</f>
        <v>0</v>
      </c>
      <c r="Q129" s="200">
        <v>0.36793</v>
      </c>
      <c r="R129" s="200">
        <f>Q129*H129</f>
        <v>5.518949999999999</v>
      </c>
      <c r="S129" s="200">
        <v>0</v>
      </c>
      <c r="T129" s="201">
        <f>S129*H129</f>
        <v>0</v>
      </c>
      <c r="AR129" s="23" t="s">
        <v>175</v>
      </c>
      <c r="AT129" s="23" t="s">
        <v>170</v>
      </c>
      <c r="AU129" s="23" t="s">
        <v>86</v>
      </c>
      <c r="AY129" s="23" t="s">
        <v>168</v>
      </c>
      <c r="BE129" s="202">
        <f>IF(N129="základní",J129,0)</f>
        <v>0</v>
      </c>
      <c r="BF129" s="202">
        <f>IF(N129="snížená",J129,0)</f>
        <v>0</v>
      </c>
      <c r="BG129" s="202">
        <f>IF(N129="zákl. přenesená",J129,0)</f>
        <v>0</v>
      </c>
      <c r="BH129" s="202">
        <f>IF(N129="sníž. přenesená",J129,0)</f>
        <v>0</v>
      </c>
      <c r="BI129" s="202">
        <f>IF(N129="nulová",J129,0)</f>
        <v>0</v>
      </c>
      <c r="BJ129" s="23" t="s">
        <v>24</v>
      </c>
      <c r="BK129" s="202">
        <f>ROUND(I129*H129,2)</f>
        <v>0</v>
      </c>
      <c r="BL129" s="23" t="s">
        <v>175</v>
      </c>
      <c r="BM129" s="23" t="s">
        <v>1392</v>
      </c>
    </row>
    <row r="130" spans="2:51" s="11" customFormat="1" ht="13.5">
      <c r="B130" s="206"/>
      <c r="C130" s="207"/>
      <c r="D130" s="203" t="s">
        <v>179</v>
      </c>
      <c r="E130" s="208" t="s">
        <v>22</v>
      </c>
      <c r="F130" s="209" t="s">
        <v>1393</v>
      </c>
      <c r="G130" s="207"/>
      <c r="H130" s="210">
        <v>15</v>
      </c>
      <c r="I130" s="211"/>
      <c r="J130" s="207"/>
      <c r="K130" s="207"/>
      <c r="L130" s="212"/>
      <c r="M130" s="213"/>
      <c r="N130" s="214"/>
      <c r="O130" s="214"/>
      <c r="P130" s="214"/>
      <c r="Q130" s="214"/>
      <c r="R130" s="214"/>
      <c r="S130" s="214"/>
      <c r="T130" s="215"/>
      <c r="AT130" s="216" t="s">
        <v>179</v>
      </c>
      <c r="AU130" s="216" t="s">
        <v>86</v>
      </c>
      <c r="AV130" s="11" t="s">
        <v>86</v>
      </c>
      <c r="AW130" s="11" t="s">
        <v>41</v>
      </c>
      <c r="AX130" s="11" t="s">
        <v>77</v>
      </c>
      <c r="AY130" s="216" t="s">
        <v>168</v>
      </c>
    </row>
    <row r="131" spans="2:51" s="13" customFormat="1" ht="13.5">
      <c r="B131" s="227"/>
      <c r="C131" s="228"/>
      <c r="D131" s="203" t="s">
        <v>179</v>
      </c>
      <c r="E131" s="229" t="s">
        <v>22</v>
      </c>
      <c r="F131" s="230" t="s">
        <v>182</v>
      </c>
      <c r="G131" s="228"/>
      <c r="H131" s="231">
        <v>15</v>
      </c>
      <c r="I131" s="232"/>
      <c r="J131" s="228"/>
      <c r="K131" s="228"/>
      <c r="L131" s="233"/>
      <c r="M131" s="234"/>
      <c r="N131" s="235"/>
      <c r="O131" s="235"/>
      <c r="P131" s="235"/>
      <c r="Q131" s="235"/>
      <c r="R131" s="235"/>
      <c r="S131" s="235"/>
      <c r="T131" s="236"/>
      <c r="AT131" s="237" t="s">
        <v>179</v>
      </c>
      <c r="AU131" s="237" t="s">
        <v>86</v>
      </c>
      <c r="AV131" s="13" t="s">
        <v>175</v>
      </c>
      <c r="AW131" s="13" t="s">
        <v>41</v>
      </c>
      <c r="AX131" s="13" t="s">
        <v>24</v>
      </c>
      <c r="AY131" s="237" t="s">
        <v>168</v>
      </c>
    </row>
    <row r="132" spans="2:65" s="1" customFormat="1" ht="16.5" customHeight="1">
      <c r="B132" s="40"/>
      <c r="C132" s="191" t="s">
        <v>10</v>
      </c>
      <c r="D132" s="191" t="s">
        <v>170</v>
      </c>
      <c r="E132" s="192" t="s">
        <v>1394</v>
      </c>
      <c r="F132" s="193" t="s">
        <v>1395</v>
      </c>
      <c r="G132" s="194" t="s">
        <v>396</v>
      </c>
      <c r="H132" s="195">
        <v>10</v>
      </c>
      <c r="I132" s="196"/>
      <c r="J132" s="197">
        <f>ROUND(I132*H132,2)</f>
        <v>0</v>
      </c>
      <c r="K132" s="193" t="s">
        <v>174</v>
      </c>
      <c r="L132" s="60"/>
      <c r="M132" s="198" t="s">
        <v>22</v>
      </c>
      <c r="N132" s="199" t="s">
        <v>48</v>
      </c>
      <c r="O132" s="41"/>
      <c r="P132" s="200">
        <f>O132*H132</f>
        <v>0</v>
      </c>
      <c r="Q132" s="200">
        <v>0.0273</v>
      </c>
      <c r="R132" s="200">
        <f>Q132*H132</f>
        <v>0.273</v>
      </c>
      <c r="S132" s="200">
        <v>0</v>
      </c>
      <c r="T132" s="201">
        <f>S132*H132</f>
        <v>0</v>
      </c>
      <c r="AR132" s="23" t="s">
        <v>175</v>
      </c>
      <c r="AT132" s="23" t="s">
        <v>170</v>
      </c>
      <c r="AU132" s="23" t="s">
        <v>86</v>
      </c>
      <c r="AY132" s="23" t="s">
        <v>168</v>
      </c>
      <c r="BE132" s="202">
        <f>IF(N132="základní",J132,0)</f>
        <v>0</v>
      </c>
      <c r="BF132" s="202">
        <f>IF(N132="snížená",J132,0)</f>
        <v>0</v>
      </c>
      <c r="BG132" s="202">
        <f>IF(N132="zákl. přenesená",J132,0)</f>
        <v>0</v>
      </c>
      <c r="BH132" s="202">
        <f>IF(N132="sníž. přenesená",J132,0)</f>
        <v>0</v>
      </c>
      <c r="BI132" s="202">
        <f>IF(N132="nulová",J132,0)</f>
        <v>0</v>
      </c>
      <c r="BJ132" s="23" t="s">
        <v>24</v>
      </c>
      <c r="BK132" s="202">
        <f>ROUND(I132*H132,2)</f>
        <v>0</v>
      </c>
      <c r="BL132" s="23" t="s">
        <v>175</v>
      </c>
      <c r="BM132" s="23" t="s">
        <v>1396</v>
      </c>
    </row>
    <row r="133" spans="2:65" s="1" customFormat="1" ht="16.5" customHeight="1">
      <c r="B133" s="40"/>
      <c r="C133" s="191" t="s">
        <v>254</v>
      </c>
      <c r="D133" s="191" t="s">
        <v>170</v>
      </c>
      <c r="E133" s="192" t="s">
        <v>1397</v>
      </c>
      <c r="F133" s="193" t="s">
        <v>1398</v>
      </c>
      <c r="G133" s="194" t="s">
        <v>294</v>
      </c>
      <c r="H133" s="195">
        <v>25.2</v>
      </c>
      <c r="I133" s="196"/>
      <c r="J133" s="197">
        <f>ROUND(I133*H133,2)</f>
        <v>0</v>
      </c>
      <c r="K133" s="193" t="s">
        <v>22</v>
      </c>
      <c r="L133" s="60"/>
      <c r="M133" s="198" t="s">
        <v>22</v>
      </c>
      <c r="N133" s="199" t="s">
        <v>48</v>
      </c>
      <c r="O133" s="41"/>
      <c r="P133" s="200">
        <f>O133*H133</f>
        <v>0</v>
      </c>
      <c r="Q133" s="200">
        <v>0.02498</v>
      </c>
      <c r="R133" s="200">
        <f>Q133*H133</f>
        <v>0.6294959999999999</v>
      </c>
      <c r="S133" s="200">
        <v>0</v>
      </c>
      <c r="T133" s="201">
        <f>S133*H133</f>
        <v>0</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1399</v>
      </c>
    </row>
    <row r="134" spans="2:51" s="11" customFormat="1" ht="13.5">
      <c r="B134" s="206"/>
      <c r="C134" s="207"/>
      <c r="D134" s="203" t="s">
        <v>179</v>
      </c>
      <c r="E134" s="208" t="s">
        <v>22</v>
      </c>
      <c r="F134" s="209" t="s">
        <v>1400</v>
      </c>
      <c r="G134" s="207"/>
      <c r="H134" s="210">
        <v>25.2</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51" s="13" customFormat="1" ht="13.5">
      <c r="B135" s="227"/>
      <c r="C135" s="228"/>
      <c r="D135" s="203" t="s">
        <v>179</v>
      </c>
      <c r="E135" s="229" t="s">
        <v>22</v>
      </c>
      <c r="F135" s="230" t="s">
        <v>182</v>
      </c>
      <c r="G135" s="228"/>
      <c r="H135" s="231">
        <v>25.2</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3" s="10" customFormat="1" ht="29.85" customHeight="1">
      <c r="B136" s="175"/>
      <c r="C136" s="176"/>
      <c r="D136" s="177" t="s">
        <v>76</v>
      </c>
      <c r="E136" s="189" t="s">
        <v>175</v>
      </c>
      <c r="F136" s="189" t="s">
        <v>316</v>
      </c>
      <c r="G136" s="176"/>
      <c r="H136" s="176"/>
      <c r="I136" s="179"/>
      <c r="J136" s="190">
        <f>BK136</f>
        <v>0</v>
      </c>
      <c r="K136" s="176"/>
      <c r="L136" s="181"/>
      <c r="M136" s="182"/>
      <c r="N136" s="183"/>
      <c r="O136" s="183"/>
      <c r="P136" s="184">
        <f>SUM(P137:P140)</f>
        <v>0</v>
      </c>
      <c r="Q136" s="183"/>
      <c r="R136" s="184">
        <f>SUM(R137:R140)</f>
        <v>287.95500000000004</v>
      </c>
      <c r="S136" s="183"/>
      <c r="T136" s="185">
        <f>SUM(T137:T140)</f>
        <v>0</v>
      </c>
      <c r="AR136" s="186" t="s">
        <v>24</v>
      </c>
      <c r="AT136" s="187" t="s">
        <v>76</v>
      </c>
      <c r="AU136" s="187" t="s">
        <v>24</v>
      </c>
      <c r="AY136" s="186" t="s">
        <v>168</v>
      </c>
      <c r="BK136" s="188">
        <f>SUM(BK137:BK140)</f>
        <v>0</v>
      </c>
    </row>
    <row r="137" spans="2:65" s="1" customFormat="1" ht="16.5" customHeight="1">
      <c r="B137" s="40"/>
      <c r="C137" s="191" t="s">
        <v>258</v>
      </c>
      <c r="D137" s="191" t="s">
        <v>170</v>
      </c>
      <c r="E137" s="192" t="s">
        <v>324</v>
      </c>
      <c r="F137" s="193" t="s">
        <v>1401</v>
      </c>
      <c r="G137" s="194" t="s">
        <v>198</v>
      </c>
      <c r="H137" s="195">
        <v>118.5</v>
      </c>
      <c r="I137" s="196"/>
      <c r="J137" s="197">
        <f>ROUND(I137*H137,2)</f>
        <v>0</v>
      </c>
      <c r="K137" s="193" t="s">
        <v>22</v>
      </c>
      <c r="L137" s="60"/>
      <c r="M137" s="198" t="s">
        <v>22</v>
      </c>
      <c r="N137" s="199" t="s">
        <v>48</v>
      </c>
      <c r="O137" s="41"/>
      <c r="P137" s="200">
        <f>O137*H137</f>
        <v>0</v>
      </c>
      <c r="Q137" s="200">
        <v>2.43</v>
      </c>
      <c r="R137" s="200">
        <f>Q137*H137</f>
        <v>287.95500000000004</v>
      </c>
      <c r="S137" s="200">
        <v>0</v>
      </c>
      <c r="T137" s="201">
        <f>S137*H137</f>
        <v>0</v>
      </c>
      <c r="AR137" s="23" t="s">
        <v>175</v>
      </c>
      <c r="AT137" s="23" t="s">
        <v>170</v>
      </c>
      <c r="AU137" s="23" t="s">
        <v>86</v>
      </c>
      <c r="AY137" s="23" t="s">
        <v>168</v>
      </c>
      <c r="BE137" s="202">
        <f>IF(N137="základní",J137,0)</f>
        <v>0</v>
      </c>
      <c r="BF137" s="202">
        <f>IF(N137="snížená",J137,0)</f>
        <v>0</v>
      </c>
      <c r="BG137" s="202">
        <f>IF(N137="zákl. přenesená",J137,0)</f>
        <v>0</v>
      </c>
      <c r="BH137" s="202">
        <f>IF(N137="sníž. přenesená",J137,0)</f>
        <v>0</v>
      </c>
      <c r="BI137" s="202">
        <f>IF(N137="nulová",J137,0)</f>
        <v>0</v>
      </c>
      <c r="BJ137" s="23" t="s">
        <v>24</v>
      </c>
      <c r="BK137" s="202">
        <f>ROUND(I137*H137,2)</f>
        <v>0</v>
      </c>
      <c r="BL137" s="23" t="s">
        <v>175</v>
      </c>
      <c r="BM137" s="23" t="s">
        <v>1402</v>
      </c>
    </row>
    <row r="138" spans="2:51" s="11" customFormat="1" ht="13.5">
      <c r="B138" s="206"/>
      <c r="C138" s="207"/>
      <c r="D138" s="203" t="s">
        <v>179</v>
      </c>
      <c r="E138" s="208" t="s">
        <v>22</v>
      </c>
      <c r="F138" s="209" t="s">
        <v>1403</v>
      </c>
      <c r="G138" s="207"/>
      <c r="H138" s="210">
        <v>118.5</v>
      </c>
      <c r="I138" s="211"/>
      <c r="J138" s="207"/>
      <c r="K138" s="207"/>
      <c r="L138" s="212"/>
      <c r="M138" s="213"/>
      <c r="N138" s="214"/>
      <c r="O138" s="214"/>
      <c r="P138" s="214"/>
      <c r="Q138" s="214"/>
      <c r="R138" s="214"/>
      <c r="S138" s="214"/>
      <c r="T138" s="215"/>
      <c r="AT138" s="216" t="s">
        <v>179</v>
      </c>
      <c r="AU138" s="216" t="s">
        <v>86</v>
      </c>
      <c r="AV138" s="11" t="s">
        <v>86</v>
      </c>
      <c r="AW138" s="11" t="s">
        <v>41</v>
      </c>
      <c r="AX138" s="11" t="s">
        <v>77</v>
      </c>
      <c r="AY138" s="216" t="s">
        <v>168</v>
      </c>
    </row>
    <row r="139" spans="2:51" s="12" customFormat="1" ht="13.5">
      <c r="B139" s="217"/>
      <c r="C139" s="218"/>
      <c r="D139" s="203" t="s">
        <v>179</v>
      </c>
      <c r="E139" s="219" t="s">
        <v>22</v>
      </c>
      <c r="F139" s="220" t="s">
        <v>181</v>
      </c>
      <c r="G139" s="218"/>
      <c r="H139" s="219" t="s">
        <v>22</v>
      </c>
      <c r="I139" s="221"/>
      <c r="J139" s="218"/>
      <c r="K139" s="218"/>
      <c r="L139" s="222"/>
      <c r="M139" s="223"/>
      <c r="N139" s="224"/>
      <c r="O139" s="224"/>
      <c r="P139" s="224"/>
      <c r="Q139" s="224"/>
      <c r="R139" s="224"/>
      <c r="S139" s="224"/>
      <c r="T139" s="225"/>
      <c r="AT139" s="226" t="s">
        <v>179</v>
      </c>
      <c r="AU139" s="226" t="s">
        <v>86</v>
      </c>
      <c r="AV139" s="12" t="s">
        <v>24</v>
      </c>
      <c r="AW139" s="12" t="s">
        <v>41</v>
      </c>
      <c r="AX139" s="12" t="s">
        <v>77</v>
      </c>
      <c r="AY139" s="226" t="s">
        <v>168</v>
      </c>
    </row>
    <row r="140" spans="2:51" s="13" customFormat="1" ht="13.5">
      <c r="B140" s="227"/>
      <c r="C140" s="228"/>
      <c r="D140" s="203" t="s">
        <v>179</v>
      </c>
      <c r="E140" s="229" t="s">
        <v>22</v>
      </c>
      <c r="F140" s="230" t="s">
        <v>182</v>
      </c>
      <c r="G140" s="228"/>
      <c r="H140" s="231">
        <v>118.5</v>
      </c>
      <c r="I140" s="232"/>
      <c r="J140" s="228"/>
      <c r="K140" s="228"/>
      <c r="L140" s="233"/>
      <c r="M140" s="234"/>
      <c r="N140" s="235"/>
      <c r="O140" s="235"/>
      <c r="P140" s="235"/>
      <c r="Q140" s="235"/>
      <c r="R140" s="235"/>
      <c r="S140" s="235"/>
      <c r="T140" s="236"/>
      <c r="AT140" s="237" t="s">
        <v>179</v>
      </c>
      <c r="AU140" s="237" t="s">
        <v>86</v>
      </c>
      <c r="AV140" s="13" t="s">
        <v>175</v>
      </c>
      <c r="AW140" s="13" t="s">
        <v>41</v>
      </c>
      <c r="AX140" s="13" t="s">
        <v>24</v>
      </c>
      <c r="AY140" s="237" t="s">
        <v>168</v>
      </c>
    </row>
    <row r="141" spans="2:63" s="10" customFormat="1" ht="29.85" customHeight="1">
      <c r="B141" s="175"/>
      <c r="C141" s="176"/>
      <c r="D141" s="177" t="s">
        <v>76</v>
      </c>
      <c r="E141" s="189" t="s">
        <v>195</v>
      </c>
      <c r="F141" s="189" t="s">
        <v>329</v>
      </c>
      <c r="G141" s="176"/>
      <c r="H141" s="176"/>
      <c r="I141" s="179"/>
      <c r="J141" s="190">
        <f>BK141</f>
        <v>0</v>
      </c>
      <c r="K141" s="176"/>
      <c r="L141" s="181"/>
      <c r="M141" s="182"/>
      <c r="N141" s="183"/>
      <c r="O141" s="183"/>
      <c r="P141" s="184">
        <f>SUM(P142:P185)</f>
        <v>0</v>
      </c>
      <c r="Q141" s="183"/>
      <c r="R141" s="184">
        <f>SUM(R142:R185)</f>
        <v>134.937172</v>
      </c>
      <c r="S141" s="183"/>
      <c r="T141" s="185">
        <f>SUM(T142:T185)</f>
        <v>0</v>
      </c>
      <c r="AR141" s="186" t="s">
        <v>24</v>
      </c>
      <c r="AT141" s="187" t="s">
        <v>76</v>
      </c>
      <c r="AU141" s="187" t="s">
        <v>24</v>
      </c>
      <c r="AY141" s="186" t="s">
        <v>168</v>
      </c>
      <c r="BK141" s="188">
        <f>SUM(BK142:BK185)</f>
        <v>0</v>
      </c>
    </row>
    <row r="142" spans="2:65" s="1" customFormat="1" ht="16.5" customHeight="1">
      <c r="B142" s="40"/>
      <c r="C142" s="191" t="s">
        <v>264</v>
      </c>
      <c r="D142" s="191" t="s">
        <v>170</v>
      </c>
      <c r="E142" s="192" t="s">
        <v>335</v>
      </c>
      <c r="F142" s="193" t="s">
        <v>336</v>
      </c>
      <c r="G142" s="194" t="s">
        <v>173</v>
      </c>
      <c r="H142" s="195">
        <v>395</v>
      </c>
      <c r="I142" s="196"/>
      <c r="J142" s="197">
        <f>ROUND(I142*H142,2)</f>
        <v>0</v>
      </c>
      <c r="K142" s="193" t="s">
        <v>174</v>
      </c>
      <c r="L142" s="60"/>
      <c r="M142" s="198" t="s">
        <v>22</v>
      </c>
      <c r="N142" s="199" t="s">
        <v>48</v>
      </c>
      <c r="O142" s="41"/>
      <c r="P142" s="200">
        <f>O142*H142</f>
        <v>0</v>
      </c>
      <c r="Q142" s="200">
        <v>0</v>
      </c>
      <c r="R142" s="200">
        <f>Q142*H142</f>
        <v>0</v>
      </c>
      <c r="S142" s="200">
        <v>0</v>
      </c>
      <c r="T142" s="201">
        <f>S142*H142</f>
        <v>0</v>
      </c>
      <c r="AR142" s="23" t="s">
        <v>175</v>
      </c>
      <c r="AT142" s="23" t="s">
        <v>170</v>
      </c>
      <c r="AU142" s="23" t="s">
        <v>86</v>
      </c>
      <c r="AY142" s="23" t="s">
        <v>168</v>
      </c>
      <c r="BE142" s="202">
        <f>IF(N142="základní",J142,0)</f>
        <v>0</v>
      </c>
      <c r="BF142" s="202">
        <f>IF(N142="snížená",J142,0)</f>
        <v>0</v>
      </c>
      <c r="BG142" s="202">
        <f>IF(N142="zákl. přenesená",J142,0)</f>
        <v>0</v>
      </c>
      <c r="BH142" s="202">
        <f>IF(N142="sníž. přenesená",J142,0)</f>
        <v>0</v>
      </c>
      <c r="BI142" s="202">
        <f>IF(N142="nulová",J142,0)</f>
        <v>0</v>
      </c>
      <c r="BJ142" s="23" t="s">
        <v>24</v>
      </c>
      <c r="BK142" s="202">
        <f>ROUND(I142*H142,2)</f>
        <v>0</v>
      </c>
      <c r="BL142" s="23" t="s">
        <v>175</v>
      </c>
      <c r="BM142" s="23" t="s">
        <v>1404</v>
      </c>
    </row>
    <row r="143" spans="2:51" s="11" customFormat="1" ht="13.5">
      <c r="B143" s="206"/>
      <c r="C143" s="207"/>
      <c r="D143" s="203" t="s">
        <v>179</v>
      </c>
      <c r="E143" s="208" t="s">
        <v>22</v>
      </c>
      <c r="F143" s="209" t="s">
        <v>1405</v>
      </c>
      <c r="G143" s="207"/>
      <c r="H143" s="210">
        <v>395</v>
      </c>
      <c r="I143" s="211"/>
      <c r="J143" s="207"/>
      <c r="K143" s="207"/>
      <c r="L143" s="212"/>
      <c r="M143" s="213"/>
      <c r="N143" s="214"/>
      <c r="O143" s="214"/>
      <c r="P143" s="214"/>
      <c r="Q143" s="214"/>
      <c r="R143" s="214"/>
      <c r="S143" s="214"/>
      <c r="T143" s="215"/>
      <c r="AT143" s="216" t="s">
        <v>179</v>
      </c>
      <c r="AU143" s="216" t="s">
        <v>86</v>
      </c>
      <c r="AV143" s="11" t="s">
        <v>86</v>
      </c>
      <c r="AW143" s="11" t="s">
        <v>41</v>
      </c>
      <c r="AX143" s="11" t="s">
        <v>77</v>
      </c>
      <c r="AY143" s="216" t="s">
        <v>168</v>
      </c>
    </row>
    <row r="144" spans="2:51" s="12" customFormat="1" ht="13.5">
      <c r="B144" s="217"/>
      <c r="C144" s="218"/>
      <c r="D144" s="203" t="s">
        <v>179</v>
      </c>
      <c r="E144" s="219" t="s">
        <v>22</v>
      </c>
      <c r="F144" s="220" t="s">
        <v>181</v>
      </c>
      <c r="G144" s="218"/>
      <c r="H144" s="219" t="s">
        <v>22</v>
      </c>
      <c r="I144" s="221"/>
      <c r="J144" s="218"/>
      <c r="K144" s="218"/>
      <c r="L144" s="222"/>
      <c r="M144" s="223"/>
      <c r="N144" s="224"/>
      <c r="O144" s="224"/>
      <c r="P144" s="224"/>
      <c r="Q144" s="224"/>
      <c r="R144" s="224"/>
      <c r="S144" s="224"/>
      <c r="T144" s="225"/>
      <c r="AT144" s="226" t="s">
        <v>179</v>
      </c>
      <c r="AU144" s="226" t="s">
        <v>86</v>
      </c>
      <c r="AV144" s="12" t="s">
        <v>24</v>
      </c>
      <c r="AW144" s="12" t="s">
        <v>41</v>
      </c>
      <c r="AX144" s="12" t="s">
        <v>77</v>
      </c>
      <c r="AY144" s="226" t="s">
        <v>168</v>
      </c>
    </row>
    <row r="145" spans="2:51" s="13" customFormat="1" ht="13.5">
      <c r="B145" s="227"/>
      <c r="C145" s="228"/>
      <c r="D145" s="203" t="s">
        <v>179</v>
      </c>
      <c r="E145" s="229" t="s">
        <v>22</v>
      </c>
      <c r="F145" s="230" t="s">
        <v>182</v>
      </c>
      <c r="G145" s="228"/>
      <c r="H145" s="231">
        <v>395</v>
      </c>
      <c r="I145" s="232"/>
      <c r="J145" s="228"/>
      <c r="K145" s="228"/>
      <c r="L145" s="233"/>
      <c r="M145" s="234"/>
      <c r="N145" s="235"/>
      <c r="O145" s="235"/>
      <c r="P145" s="235"/>
      <c r="Q145" s="235"/>
      <c r="R145" s="235"/>
      <c r="S145" s="235"/>
      <c r="T145" s="236"/>
      <c r="AT145" s="237" t="s">
        <v>179</v>
      </c>
      <c r="AU145" s="237" t="s">
        <v>86</v>
      </c>
      <c r="AV145" s="13" t="s">
        <v>175</v>
      </c>
      <c r="AW145" s="13" t="s">
        <v>41</v>
      </c>
      <c r="AX145" s="13" t="s">
        <v>24</v>
      </c>
      <c r="AY145" s="237" t="s">
        <v>168</v>
      </c>
    </row>
    <row r="146" spans="2:65" s="1" customFormat="1" ht="16.5" customHeight="1">
      <c r="B146" s="40"/>
      <c r="C146" s="191" t="s">
        <v>269</v>
      </c>
      <c r="D146" s="191" t="s">
        <v>170</v>
      </c>
      <c r="E146" s="192" t="s">
        <v>1406</v>
      </c>
      <c r="F146" s="193" t="s">
        <v>1407</v>
      </c>
      <c r="G146" s="194" t="s">
        <v>173</v>
      </c>
      <c r="H146" s="195">
        <v>395</v>
      </c>
      <c r="I146" s="196"/>
      <c r="J146" s="197">
        <f>ROUND(I146*H146,2)</f>
        <v>0</v>
      </c>
      <c r="K146" s="193" t="s">
        <v>22</v>
      </c>
      <c r="L146" s="60"/>
      <c r="M146" s="198" t="s">
        <v>22</v>
      </c>
      <c r="N146" s="199" t="s">
        <v>48</v>
      </c>
      <c r="O146" s="41"/>
      <c r="P146" s="200">
        <f>O146*H146</f>
        <v>0</v>
      </c>
      <c r="Q146" s="200">
        <v>0</v>
      </c>
      <c r="R146" s="200">
        <f>Q146*H146</f>
        <v>0</v>
      </c>
      <c r="S146" s="200">
        <v>0</v>
      </c>
      <c r="T146" s="201">
        <f>S146*H146</f>
        <v>0</v>
      </c>
      <c r="AR146" s="23" t="s">
        <v>175</v>
      </c>
      <c r="AT146" s="23" t="s">
        <v>170</v>
      </c>
      <c r="AU146" s="23" t="s">
        <v>86</v>
      </c>
      <c r="AY146" s="23" t="s">
        <v>168</v>
      </c>
      <c r="BE146" s="202">
        <f>IF(N146="základní",J146,0)</f>
        <v>0</v>
      </c>
      <c r="BF146" s="202">
        <f>IF(N146="snížená",J146,0)</f>
        <v>0</v>
      </c>
      <c r="BG146" s="202">
        <f>IF(N146="zákl. přenesená",J146,0)</f>
        <v>0</v>
      </c>
      <c r="BH146" s="202">
        <f>IF(N146="sníž. přenesená",J146,0)</f>
        <v>0</v>
      </c>
      <c r="BI146" s="202">
        <f>IF(N146="nulová",J146,0)</f>
        <v>0</v>
      </c>
      <c r="BJ146" s="23" t="s">
        <v>24</v>
      </c>
      <c r="BK146" s="202">
        <f>ROUND(I146*H146,2)</f>
        <v>0</v>
      </c>
      <c r="BL146" s="23" t="s">
        <v>175</v>
      </c>
      <c r="BM146" s="23" t="s">
        <v>1408</v>
      </c>
    </row>
    <row r="147" spans="2:51" s="11" customFormat="1" ht="13.5">
      <c r="B147" s="206"/>
      <c r="C147" s="207"/>
      <c r="D147" s="203" t="s">
        <v>179</v>
      </c>
      <c r="E147" s="208" t="s">
        <v>22</v>
      </c>
      <c r="F147" s="209" t="s">
        <v>1405</v>
      </c>
      <c r="G147" s="207"/>
      <c r="H147" s="210">
        <v>395</v>
      </c>
      <c r="I147" s="211"/>
      <c r="J147" s="207"/>
      <c r="K147" s="207"/>
      <c r="L147" s="212"/>
      <c r="M147" s="213"/>
      <c r="N147" s="214"/>
      <c r="O147" s="214"/>
      <c r="P147" s="214"/>
      <c r="Q147" s="214"/>
      <c r="R147" s="214"/>
      <c r="S147" s="214"/>
      <c r="T147" s="215"/>
      <c r="AT147" s="216" t="s">
        <v>179</v>
      </c>
      <c r="AU147" s="216" t="s">
        <v>86</v>
      </c>
      <c r="AV147" s="11" t="s">
        <v>86</v>
      </c>
      <c r="AW147" s="11" t="s">
        <v>41</v>
      </c>
      <c r="AX147" s="11" t="s">
        <v>77</v>
      </c>
      <c r="AY147" s="216" t="s">
        <v>168</v>
      </c>
    </row>
    <row r="148" spans="2:51" s="12" customFormat="1" ht="13.5">
      <c r="B148" s="217"/>
      <c r="C148" s="218"/>
      <c r="D148" s="203" t="s">
        <v>179</v>
      </c>
      <c r="E148" s="219" t="s">
        <v>22</v>
      </c>
      <c r="F148" s="220" t="s">
        <v>1409</v>
      </c>
      <c r="G148" s="218"/>
      <c r="H148" s="219" t="s">
        <v>22</v>
      </c>
      <c r="I148" s="221"/>
      <c r="J148" s="218"/>
      <c r="K148" s="218"/>
      <c r="L148" s="222"/>
      <c r="M148" s="223"/>
      <c r="N148" s="224"/>
      <c r="O148" s="224"/>
      <c r="P148" s="224"/>
      <c r="Q148" s="224"/>
      <c r="R148" s="224"/>
      <c r="S148" s="224"/>
      <c r="T148" s="225"/>
      <c r="AT148" s="226" t="s">
        <v>179</v>
      </c>
      <c r="AU148" s="226" t="s">
        <v>86</v>
      </c>
      <c r="AV148" s="12" t="s">
        <v>24</v>
      </c>
      <c r="AW148" s="12" t="s">
        <v>41</v>
      </c>
      <c r="AX148" s="12" t="s">
        <v>77</v>
      </c>
      <c r="AY148" s="226" t="s">
        <v>168</v>
      </c>
    </row>
    <row r="149" spans="2:51" s="13" customFormat="1" ht="13.5">
      <c r="B149" s="227"/>
      <c r="C149" s="228"/>
      <c r="D149" s="203" t="s">
        <v>179</v>
      </c>
      <c r="E149" s="229" t="s">
        <v>22</v>
      </c>
      <c r="F149" s="230" t="s">
        <v>182</v>
      </c>
      <c r="G149" s="228"/>
      <c r="H149" s="231">
        <v>395</v>
      </c>
      <c r="I149" s="232"/>
      <c r="J149" s="228"/>
      <c r="K149" s="228"/>
      <c r="L149" s="233"/>
      <c r="M149" s="234"/>
      <c r="N149" s="235"/>
      <c r="O149" s="235"/>
      <c r="P149" s="235"/>
      <c r="Q149" s="235"/>
      <c r="R149" s="235"/>
      <c r="S149" s="235"/>
      <c r="T149" s="236"/>
      <c r="AT149" s="237" t="s">
        <v>179</v>
      </c>
      <c r="AU149" s="237" t="s">
        <v>86</v>
      </c>
      <c r="AV149" s="13" t="s">
        <v>175</v>
      </c>
      <c r="AW149" s="13" t="s">
        <v>41</v>
      </c>
      <c r="AX149" s="13" t="s">
        <v>24</v>
      </c>
      <c r="AY149" s="237" t="s">
        <v>168</v>
      </c>
    </row>
    <row r="150" spans="2:65" s="1" customFormat="1" ht="25.5" customHeight="1">
      <c r="B150" s="40"/>
      <c r="C150" s="191" t="s">
        <v>275</v>
      </c>
      <c r="D150" s="191" t="s">
        <v>170</v>
      </c>
      <c r="E150" s="192" t="s">
        <v>1410</v>
      </c>
      <c r="F150" s="193" t="s">
        <v>1411</v>
      </c>
      <c r="G150" s="194" t="s">
        <v>173</v>
      </c>
      <c r="H150" s="195">
        <v>2740</v>
      </c>
      <c r="I150" s="196"/>
      <c r="J150" s="197">
        <f>ROUND(I150*H150,2)</f>
        <v>0</v>
      </c>
      <c r="K150" s="193" t="s">
        <v>174</v>
      </c>
      <c r="L150" s="60"/>
      <c r="M150" s="198" t="s">
        <v>22</v>
      </c>
      <c r="N150" s="199" t="s">
        <v>48</v>
      </c>
      <c r="O150" s="41"/>
      <c r="P150" s="200">
        <f>O150*H150</f>
        <v>0</v>
      </c>
      <c r="Q150" s="200">
        <v>0</v>
      </c>
      <c r="R150" s="200">
        <f>Q150*H150</f>
        <v>0</v>
      </c>
      <c r="S150" s="200">
        <v>0</v>
      </c>
      <c r="T150" s="201">
        <f>S150*H150</f>
        <v>0</v>
      </c>
      <c r="AR150" s="23" t="s">
        <v>175</v>
      </c>
      <c r="AT150" s="23" t="s">
        <v>170</v>
      </c>
      <c r="AU150" s="23" t="s">
        <v>86</v>
      </c>
      <c r="AY150" s="23" t="s">
        <v>168</v>
      </c>
      <c r="BE150" s="202">
        <f>IF(N150="základní",J150,0)</f>
        <v>0</v>
      </c>
      <c r="BF150" s="202">
        <f>IF(N150="snížená",J150,0)</f>
        <v>0</v>
      </c>
      <c r="BG150" s="202">
        <f>IF(N150="zákl. přenesená",J150,0)</f>
        <v>0</v>
      </c>
      <c r="BH150" s="202">
        <f>IF(N150="sníž. přenesená",J150,0)</f>
        <v>0</v>
      </c>
      <c r="BI150" s="202">
        <f>IF(N150="nulová",J150,0)</f>
        <v>0</v>
      </c>
      <c r="BJ150" s="23" t="s">
        <v>24</v>
      </c>
      <c r="BK150" s="202">
        <f>ROUND(I150*H150,2)</f>
        <v>0</v>
      </c>
      <c r="BL150" s="23" t="s">
        <v>175</v>
      </c>
      <c r="BM150" s="23" t="s">
        <v>1412</v>
      </c>
    </row>
    <row r="151" spans="2:51" s="11" customFormat="1" ht="13.5">
      <c r="B151" s="206"/>
      <c r="C151" s="207"/>
      <c r="D151" s="203" t="s">
        <v>179</v>
      </c>
      <c r="E151" s="208" t="s">
        <v>22</v>
      </c>
      <c r="F151" s="209" t="s">
        <v>1364</v>
      </c>
      <c r="G151" s="207"/>
      <c r="H151" s="210">
        <v>2740</v>
      </c>
      <c r="I151" s="211"/>
      <c r="J151" s="207"/>
      <c r="K151" s="207"/>
      <c r="L151" s="212"/>
      <c r="M151" s="213"/>
      <c r="N151" s="214"/>
      <c r="O151" s="214"/>
      <c r="P151" s="214"/>
      <c r="Q151" s="214"/>
      <c r="R151" s="214"/>
      <c r="S151" s="214"/>
      <c r="T151" s="215"/>
      <c r="AT151" s="216" t="s">
        <v>179</v>
      </c>
      <c r="AU151" s="216" t="s">
        <v>86</v>
      </c>
      <c r="AV151" s="11" t="s">
        <v>86</v>
      </c>
      <c r="AW151" s="11" t="s">
        <v>41</v>
      </c>
      <c r="AX151" s="11" t="s">
        <v>77</v>
      </c>
      <c r="AY151" s="216" t="s">
        <v>168</v>
      </c>
    </row>
    <row r="152" spans="2:51" s="12" customFormat="1" ht="13.5">
      <c r="B152" s="217"/>
      <c r="C152" s="218"/>
      <c r="D152" s="203" t="s">
        <v>179</v>
      </c>
      <c r="E152" s="219" t="s">
        <v>22</v>
      </c>
      <c r="F152" s="220" t="s">
        <v>1413</v>
      </c>
      <c r="G152" s="218"/>
      <c r="H152" s="219" t="s">
        <v>22</v>
      </c>
      <c r="I152" s="221"/>
      <c r="J152" s="218"/>
      <c r="K152" s="218"/>
      <c r="L152" s="222"/>
      <c r="M152" s="223"/>
      <c r="N152" s="224"/>
      <c r="O152" s="224"/>
      <c r="P152" s="224"/>
      <c r="Q152" s="224"/>
      <c r="R152" s="224"/>
      <c r="S152" s="224"/>
      <c r="T152" s="225"/>
      <c r="AT152" s="226" t="s">
        <v>179</v>
      </c>
      <c r="AU152" s="226" t="s">
        <v>86</v>
      </c>
      <c r="AV152" s="12" t="s">
        <v>24</v>
      </c>
      <c r="AW152" s="12" t="s">
        <v>41</v>
      </c>
      <c r="AX152" s="12" t="s">
        <v>77</v>
      </c>
      <c r="AY152" s="226" t="s">
        <v>168</v>
      </c>
    </row>
    <row r="153" spans="2:51" s="13" customFormat="1" ht="13.5">
      <c r="B153" s="227"/>
      <c r="C153" s="228"/>
      <c r="D153" s="203" t="s">
        <v>179</v>
      </c>
      <c r="E153" s="229" t="s">
        <v>22</v>
      </c>
      <c r="F153" s="230" t="s">
        <v>182</v>
      </c>
      <c r="G153" s="228"/>
      <c r="H153" s="231">
        <v>2740</v>
      </c>
      <c r="I153" s="232"/>
      <c r="J153" s="228"/>
      <c r="K153" s="228"/>
      <c r="L153" s="233"/>
      <c r="M153" s="234"/>
      <c r="N153" s="235"/>
      <c r="O153" s="235"/>
      <c r="P153" s="235"/>
      <c r="Q153" s="235"/>
      <c r="R153" s="235"/>
      <c r="S153" s="235"/>
      <c r="T153" s="236"/>
      <c r="AT153" s="237" t="s">
        <v>179</v>
      </c>
      <c r="AU153" s="237" t="s">
        <v>86</v>
      </c>
      <c r="AV153" s="13" t="s">
        <v>175</v>
      </c>
      <c r="AW153" s="13" t="s">
        <v>41</v>
      </c>
      <c r="AX153" s="13" t="s">
        <v>24</v>
      </c>
      <c r="AY153" s="237" t="s">
        <v>168</v>
      </c>
    </row>
    <row r="154" spans="2:65" s="1" customFormat="1" ht="25.5" customHeight="1">
      <c r="B154" s="40"/>
      <c r="C154" s="191" t="s">
        <v>9</v>
      </c>
      <c r="D154" s="191" t="s">
        <v>170</v>
      </c>
      <c r="E154" s="192" t="s">
        <v>343</v>
      </c>
      <c r="F154" s="193" t="s">
        <v>1414</v>
      </c>
      <c r="G154" s="194" t="s">
        <v>173</v>
      </c>
      <c r="H154" s="195">
        <v>395</v>
      </c>
      <c r="I154" s="196"/>
      <c r="J154" s="197">
        <f>ROUND(I154*H154,2)</f>
        <v>0</v>
      </c>
      <c r="K154" s="193" t="s">
        <v>174</v>
      </c>
      <c r="L154" s="60"/>
      <c r="M154" s="198" t="s">
        <v>22</v>
      </c>
      <c r="N154" s="199" t="s">
        <v>48</v>
      </c>
      <c r="O154" s="41"/>
      <c r="P154" s="200">
        <f>O154*H154</f>
        <v>0</v>
      </c>
      <c r="Q154" s="200">
        <v>0</v>
      </c>
      <c r="R154" s="200">
        <f>Q154*H154</f>
        <v>0</v>
      </c>
      <c r="S154" s="200">
        <v>0</v>
      </c>
      <c r="T154" s="201">
        <f>S154*H154</f>
        <v>0</v>
      </c>
      <c r="AR154" s="23" t="s">
        <v>175</v>
      </c>
      <c r="AT154" s="23" t="s">
        <v>170</v>
      </c>
      <c r="AU154" s="23" t="s">
        <v>86</v>
      </c>
      <c r="AY154" s="23" t="s">
        <v>168</v>
      </c>
      <c r="BE154" s="202">
        <f>IF(N154="základní",J154,0)</f>
        <v>0</v>
      </c>
      <c r="BF154" s="202">
        <f>IF(N154="snížená",J154,0)</f>
        <v>0</v>
      </c>
      <c r="BG154" s="202">
        <f>IF(N154="zákl. přenesená",J154,0)</f>
        <v>0</v>
      </c>
      <c r="BH154" s="202">
        <f>IF(N154="sníž. přenesená",J154,0)</f>
        <v>0</v>
      </c>
      <c r="BI154" s="202">
        <f>IF(N154="nulová",J154,0)</f>
        <v>0</v>
      </c>
      <c r="BJ154" s="23" t="s">
        <v>24</v>
      </c>
      <c r="BK154" s="202">
        <f>ROUND(I154*H154,2)</f>
        <v>0</v>
      </c>
      <c r="BL154" s="23" t="s">
        <v>175</v>
      </c>
      <c r="BM154" s="23" t="s">
        <v>1415</v>
      </c>
    </row>
    <row r="155" spans="2:51" s="11" customFormat="1" ht="13.5">
      <c r="B155" s="206"/>
      <c r="C155" s="207"/>
      <c r="D155" s="203" t="s">
        <v>179</v>
      </c>
      <c r="E155" s="208" t="s">
        <v>22</v>
      </c>
      <c r="F155" s="209" t="s">
        <v>1405</v>
      </c>
      <c r="G155" s="207"/>
      <c r="H155" s="210">
        <v>395</v>
      </c>
      <c r="I155" s="211"/>
      <c r="J155" s="207"/>
      <c r="K155" s="207"/>
      <c r="L155" s="212"/>
      <c r="M155" s="213"/>
      <c r="N155" s="214"/>
      <c r="O155" s="214"/>
      <c r="P155" s="214"/>
      <c r="Q155" s="214"/>
      <c r="R155" s="214"/>
      <c r="S155" s="214"/>
      <c r="T155" s="215"/>
      <c r="AT155" s="216" t="s">
        <v>179</v>
      </c>
      <c r="AU155" s="216" t="s">
        <v>86</v>
      </c>
      <c r="AV155" s="11" t="s">
        <v>86</v>
      </c>
      <c r="AW155" s="11" t="s">
        <v>41</v>
      </c>
      <c r="AX155" s="11" t="s">
        <v>77</v>
      </c>
      <c r="AY155" s="216" t="s">
        <v>168</v>
      </c>
    </row>
    <row r="156" spans="2:51" s="12" customFormat="1" ht="13.5">
      <c r="B156" s="217"/>
      <c r="C156" s="218"/>
      <c r="D156" s="203" t="s">
        <v>179</v>
      </c>
      <c r="E156" s="219" t="s">
        <v>22</v>
      </c>
      <c r="F156" s="220" t="s">
        <v>181</v>
      </c>
      <c r="G156" s="218"/>
      <c r="H156" s="219" t="s">
        <v>22</v>
      </c>
      <c r="I156" s="221"/>
      <c r="J156" s="218"/>
      <c r="K156" s="218"/>
      <c r="L156" s="222"/>
      <c r="M156" s="223"/>
      <c r="N156" s="224"/>
      <c r="O156" s="224"/>
      <c r="P156" s="224"/>
      <c r="Q156" s="224"/>
      <c r="R156" s="224"/>
      <c r="S156" s="224"/>
      <c r="T156" s="225"/>
      <c r="AT156" s="226" t="s">
        <v>179</v>
      </c>
      <c r="AU156" s="226" t="s">
        <v>86</v>
      </c>
      <c r="AV156" s="12" t="s">
        <v>24</v>
      </c>
      <c r="AW156" s="12" t="s">
        <v>41</v>
      </c>
      <c r="AX156" s="12" t="s">
        <v>77</v>
      </c>
      <c r="AY156" s="226" t="s">
        <v>168</v>
      </c>
    </row>
    <row r="157" spans="2:51" s="13" customFormat="1" ht="13.5">
      <c r="B157" s="227"/>
      <c r="C157" s="228"/>
      <c r="D157" s="203" t="s">
        <v>179</v>
      </c>
      <c r="E157" s="229" t="s">
        <v>22</v>
      </c>
      <c r="F157" s="230" t="s">
        <v>182</v>
      </c>
      <c r="G157" s="228"/>
      <c r="H157" s="231">
        <v>395</v>
      </c>
      <c r="I157" s="232"/>
      <c r="J157" s="228"/>
      <c r="K157" s="228"/>
      <c r="L157" s="233"/>
      <c r="M157" s="234"/>
      <c r="N157" s="235"/>
      <c r="O157" s="235"/>
      <c r="P157" s="235"/>
      <c r="Q157" s="235"/>
      <c r="R157" s="235"/>
      <c r="S157" s="235"/>
      <c r="T157" s="236"/>
      <c r="AT157" s="237" t="s">
        <v>179</v>
      </c>
      <c r="AU157" s="237" t="s">
        <v>86</v>
      </c>
      <c r="AV157" s="13" t="s">
        <v>175</v>
      </c>
      <c r="AW157" s="13" t="s">
        <v>41</v>
      </c>
      <c r="AX157" s="13" t="s">
        <v>24</v>
      </c>
      <c r="AY157" s="237" t="s">
        <v>168</v>
      </c>
    </row>
    <row r="158" spans="2:65" s="1" customFormat="1" ht="16.5" customHeight="1">
      <c r="B158" s="40"/>
      <c r="C158" s="191" t="s">
        <v>285</v>
      </c>
      <c r="D158" s="191" t="s">
        <v>170</v>
      </c>
      <c r="E158" s="192" t="s">
        <v>353</v>
      </c>
      <c r="F158" s="193" t="s">
        <v>354</v>
      </c>
      <c r="G158" s="194" t="s">
        <v>173</v>
      </c>
      <c r="H158" s="195">
        <v>395</v>
      </c>
      <c r="I158" s="196"/>
      <c r="J158" s="197">
        <f>ROUND(I158*H158,2)</f>
        <v>0</v>
      </c>
      <c r="K158" s="193" t="s">
        <v>174</v>
      </c>
      <c r="L158" s="60"/>
      <c r="M158" s="198" t="s">
        <v>22</v>
      </c>
      <c r="N158" s="199" t="s">
        <v>48</v>
      </c>
      <c r="O158" s="41"/>
      <c r="P158" s="200">
        <f>O158*H158</f>
        <v>0</v>
      </c>
      <c r="Q158" s="200">
        <v>0</v>
      </c>
      <c r="R158" s="200">
        <f>Q158*H158</f>
        <v>0</v>
      </c>
      <c r="S158" s="200">
        <v>0</v>
      </c>
      <c r="T158" s="201">
        <f>S158*H158</f>
        <v>0</v>
      </c>
      <c r="AR158" s="23" t="s">
        <v>175</v>
      </c>
      <c r="AT158" s="23" t="s">
        <v>170</v>
      </c>
      <c r="AU158" s="23" t="s">
        <v>86</v>
      </c>
      <c r="AY158" s="23" t="s">
        <v>168</v>
      </c>
      <c r="BE158" s="202">
        <f>IF(N158="základní",J158,0)</f>
        <v>0</v>
      </c>
      <c r="BF158" s="202">
        <f>IF(N158="snížená",J158,0)</f>
        <v>0</v>
      </c>
      <c r="BG158" s="202">
        <f>IF(N158="zákl. přenesená",J158,0)</f>
        <v>0</v>
      </c>
      <c r="BH158" s="202">
        <f>IF(N158="sníž. přenesená",J158,0)</f>
        <v>0</v>
      </c>
      <c r="BI158" s="202">
        <f>IF(N158="nulová",J158,0)</f>
        <v>0</v>
      </c>
      <c r="BJ158" s="23" t="s">
        <v>24</v>
      </c>
      <c r="BK158" s="202">
        <f>ROUND(I158*H158,2)</f>
        <v>0</v>
      </c>
      <c r="BL158" s="23" t="s">
        <v>175</v>
      </c>
      <c r="BM158" s="23" t="s">
        <v>1416</v>
      </c>
    </row>
    <row r="159" spans="2:51" s="11" customFormat="1" ht="13.5">
      <c r="B159" s="206"/>
      <c r="C159" s="207"/>
      <c r="D159" s="203" t="s">
        <v>179</v>
      </c>
      <c r="E159" s="208" t="s">
        <v>22</v>
      </c>
      <c r="F159" s="209" t="s">
        <v>1405</v>
      </c>
      <c r="G159" s="207"/>
      <c r="H159" s="210">
        <v>395</v>
      </c>
      <c r="I159" s="211"/>
      <c r="J159" s="207"/>
      <c r="K159" s="207"/>
      <c r="L159" s="212"/>
      <c r="M159" s="213"/>
      <c r="N159" s="214"/>
      <c r="O159" s="214"/>
      <c r="P159" s="214"/>
      <c r="Q159" s="214"/>
      <c r="R159" s="214"/>
      <c r="S159" s="214"/>
      <c r="T159" s="215"/>
      <c r="AT159" s="216" t="s">
        <v>179</v>
      </c>
      <c r="AU159" s="216" t="s">
        <v>86</v>
      </c>
      <c r="AV159" s="11" t="s">
        <v>86</v>
      </c>
      <c r="AW159" s="11" t="s">
        <v>41</v>
      </c>
      <c r="AX159" s="11" t="s">
        <v>77</v>
      </c>
      <c r="AY159" s="216" t="s">
        <v>168</v>
      </c>
    </row>
    <row r="160" spans="2:51" s="12" customFormat="1" ht="13.5">
      <c r="B160" s="217"/>
      <c r="C160" s="218"/>
      <c r="D160" s="203" t="s">
        <v>179</v>
      </c>
      <c r="E160" s="219" t="s">
        <v>22</v>
      </c>
      <c r="F160" s="220" t="s">
        <v>181</v>
      </c>
      <c r="G160" s="218"/>
      <c r="H160" s="219" t="s">
        <v>22</v>
      </c>
      <c r="I160" s="221"/>
      <c r="J160" s="218"/>
      <c r="K160" s="218"/>
      <c r="L160" s="222"/>
      <c r="M160" s="223"/>
      <c r="N160" s="224"/>
      <c r="O160" s="224"/>
      <c r="P160" s="224"/>
      <c r="Q160" s="224"/>
      <c r="R160" s="224"/>
      <c r="S160" s="224"/>
      <c r="T160" s="225"/>
      <c r="AT160" s="226" t="s">
        <v>179</v>
      </c>
      <c r="AU160" s="226" t="s">
        <v>86</v>
      </c>
      <c r="AV160" s="12" t="s">
        <v>24</v>
      </c>
      <c r="AW160" s="12" t="s">
        <v>41</v>
      </c>
      <c r="AX160" s="12" t="s">
        <v>77</v>
      </c>
      <c r="AY160" s="226" t="s">
        <v>168</v>
      </c>
    </row>
    <row r="161" spans="2:51" s="13" customFormat="1" ht="13.5">
      <c r="B161" s="227"/>
      <c r="C161" s="228"/>
      <c r="D161" s="203" t="s">
        <v>179</v>
      </c>
      <c r="E161" s="229" t="s">
        <v>22</v>
      </c>
      <c r="F161" s="230" t="s">
        <v>182</v>
      </c>
      <c r="G161" s="228"/>
      <c r="H161" s="231">
        <v>395</v>
      </c>
      <c r="I161" s="232"/>
      <c r="J161" s="228"/>
      <c r="K161" s="228"/>
      <c r="L161" s="233"/>
      <c r="M161" s="234"/>
      <c r="N161" s="235"/>
      <c r="O161" s="235"/>
      <c r="P161" s="235"/>
      <c r="Q161" s="235"/>
      <c r="R161" s="235"/>
      <c r="S161" s="235"/>
      <c r="T161" s="236"/>
      <c r="AT161" s="237" t="s">
        <v>179</v>
      </c>
      <c r="AU161" s="237" t="s">
        <v>86</v>
      </c>
      <c r="AV161" s="13" t="s">
        <v>175</v>
      </c>
      <c r="AW161" s="13" t="s">
        <v>41</v>
      </c>
      <c r="AX161" s="13" t="s">
        <v>24</v>
      </c>
      <c r="AY161" s="237" t="s">
        <v>168</v>
      </c>
    </row>
    <row r="162" spans="2:65" s="1" customFormat="1" ht="16.5" customHeight="1">
      <c r="B162" s="40"/>
      <c r="C162" s="191" t="s">
        <v>291</v>
      </c>
      <c r="D162" s="191" t="s">
        <v>170</v>
      </c>
      <c r="E162" s="192" t="s">
        <v>363</v>
      </c>
      <c r="F162" s="193" t="s">
        <v>364</v>
      </c>
      <c r="G162" s="194" t="s">
        <v>173</v>
      </c>
      <c r="H162" s="195">
        <v>707.2</v>
      </c>
      <c r="I162" s="196"/>
      <c r="J162" s="197">
        <f>ROUND(I162*H162,2)</f>
        <v>0</v>
      </c>
      <c r="K162" s="193" t="s">
        <v>174</v>
      </c>
      <c r="L162" s="60"/>
      <c r="M162" s="198" t="s">
        <v>22</v>
      </c>
      <c r="N162" s="199" t="s">
        <v>48</v>
      </c>
      <c r="O162" s="41"/>
      <c r="P162" s="200">
        <f>O162*H162</f>
        <v>0</v>
      </c>
      <c r="Q162" s="200">
        <v>0.18776</v>
      </c>
      <c r="R162" s="200">
        <f>Q162*H162</f>
        <v>132.783872</v>
      </c>
      <c r="S162" s="200">
        <v>0</v>
      </c>
      <c r="T162" s="201">
        <f>S162*H162</f>
        <v>0</v>
      </c>
      <c r="AR162" s="23" t="s">
        <v>175</v>
      </c>
      <c r="AT162" s="23" t="s">
        <v>170</v>
      </c>
      <c r="AU162" s="23" t="s">
        <v>86</v>
      </c>
      <c r="AY162" s="23" t="s">
        <v>168</v>
      </c>
      <c r="BE162" s="202">
        <f>IF(N162="základní",J162,0)</f>
        <v>0</v>
      </c>
      <c r="BF162" s="202">
        <f>IF(N162="snížená",J162,0)</f>
        <v>0</v>
      </c>
      <c r="BG162" s="202">
        <f>IF(N162="zákl. přenesená",J162,0)</f>
        <v>0</v>
      </c>
      <c r="BH162" s="202">
        <f>IF(N162="sníž. přenesená",J162,0)</f>
        <v>0</v>
      </c>
      <c r="BI162" s="202">
        <f>IF(N162="nulová",J162,0)</f>
        <v>0</v>
      </c>
      <c r="BJ162" s="23" t="s">
        <v>24</v>
      </c>
      <c r="BK162" s="202">
        <f>ROUND(I162*H162,2)</f>
        <v>0</v>
      </c>
      <c r="BL162" s="23" t="s">
        <v>175</v>
      </c>
      <c r="BM162" s="23" t="s">
        <v>1417</v>
      </c>
    </row>
    <row r="163" spans="2:51" s="11" customFormat="1" ht="13.5">
      <c r="B163" s="206"/>
      <c r="C163" s="207"/>
      <c r="D163" s="203" t="s">
        <v>179</v>
      </c>
      <c r="E163" s="208" t="s">
        <v>22</v>
      </c>
      <c r="F163" s="209" t="s">
        <v>1418</v>
      </c>
      <c r="G163" s="207"/>
      <c r="H163" s="210">
        <v>707.2</v>
      </c>
      <c r="I163" s="211"/>
      <c r="J163" s="207"/>
      <c r="K163" s="207"/>
      <c r="L163" s="212"/>
      <c r="M163" s="213"/>
      <c r="N163" s="214"/>
      <c r="O163" s="214"/>
      <c r="P163" s="214"/>
      <c r="Q163" s="214"/>
      <c r="R163" s="214"/>
      <c r="S163" s="214"/>
      <c r="T163" s="215"/>
      <c r="AT163" s="216" t="s">
        <v>179</v>
      </c>
      <c r="AU163" s="216" t="s">
        <v>86</v>
      </c>
      <c r="AV163" s="11" t="s">
        <v>86</v>
      </c>
      <c r="AW163" s="11" t="s">
        <v>41</v>
      </c>
      <c r="AX163" s="11" t="s">
        <v>77</v>
      </c>
      <c r="AY163" s="216" t="s">
        <v>168</v>
      </c>
    </row>
    <row r="164" spans="2:51" s="12" customFormat="1" ht="13.5">
      <c r="B164" s="217"/>
      <c r="C164" s="218"/>
      <c r="D164" s="203" t="s">
        <v>179</v>
      </c>
      <c r="E164" s="219" t="s">
        <v>22</v>
      </c>
      <c r="F164" s="220" t="s">
        <v>181</v>
      </c>
      <c r="G164" s="218"/>
      <c r="H164" s="219" t="s">
        <v>22</v>
      </c>
      <c r="I164" s="221"/>
      <c r="J164" s="218"/>
      <c r="K164" s="218"/>
      <c r="L164" s="222"/>
      <c r="M164" s="223"/>
      <c r="N164" s="224"/>
      <c r="O164" s="224"/>
      <c r="P164" s="224"/>
      <c r="Q164" s="224"/>
      <c r="R164" s="224"/>
      <c r="S164" s="224"/>
      <c r="T164" s="225"/>
      <c r="AT164" s="226" t="s">
        <v>179</v>
      </c>
      <c r="AU164" s="226" t="s">
        <v>86</v>
      </c>
      <c r="AV164" s="12" t="s">
        <v>24</v>
      </c>
      <c r="AW164" s="12" t="s">
        <v>41</v>
      </c>
      <c r="AX164" s="12" t="s">
        <v>77</v>
      </c>
      <c r="AY164" s="226" t="s">
        <v>168</v>
      </c>
    </row>
    <row r="165" spans="2:51" s="13" customFormat="1" ht="13.5">
      <c r="B165" s="227"/>
      <c r="C165" s="228"/>
      <c r="D165" s="203" t="s">
        <v>179</v>
      </c>
      <c r="E165" s="229" t="s">
        <v>22</v>
      </c>
      <c r="F165" s="230" t="s">
        <v>182</v>
      </c>
      <c r="G165" s="228"/>
      <c r="H165" s="231">
        <v>707.2</v>
      </c>
      <c r="I165" s="232"/>
      <c r="J165" s="228"/>
      <c r="K165" s="228"/>
      <c r="L165" s="233"/>
      <c r="M165" s="234"/>
      <c r="N165" s="235"/>
      <c r="O165" s="235"/>
      <c r="P165" s="235"/>
      <c r="Q165" s="235"/>
      <c r="R165" s="235"/>
      <c r="S165" s="235"/>
      <c r="T165" s="236"/>
      <c r="AT165" s="237" t="s">
        <v>179</v>
      </c>
      <c r="AU165" s="237" t="s">
        <v>86</v>
      </c>
      <c r="AV165" s="13" t="s">
        <v>175</v>
      </c>
      <c r="AW165" s="13" t="s">
        <v>41</v>
      </c>
      <c r="AX165" s="13" t="s">
        <v>24</v>
      </c>
      <c r="AY165" s="237" t="s">
        <v>168</v>
      </c>
    </row>
    <row r="166" spans="2:65" s="1" customFormat="1" ht="16.5" customHeight="1">
      <c r="B166" s="40"/>
      <c r="C166" s="191" t="s">
        <v>297</v>
      </c>
      <c r="D166" s="191" t="s">
        <v>170</v>
      </c>
      <c r="E166" s="192" t="s">
        <v>1419</v>
      </c>
      <c r="F166" s="193" t="s">
        <v>1420</v>
      </c>
      <c r="G166" s="194" t="s">
        <v>173</v>
      </c>
      <c r="H166" s="195">
        <v>2740</v>
      </c>
      <c r="I166" s="196"/>
      <c r="J166" s="197">
        <f>ROUND(I166*H166,2)</f>
        <v>0</v>
      </c>
      <c r="K166" s="193" t="s">
        <v>22</v>
      </c>
      <c r="L166" s="60"/>
      <c r="M166" s="198" t="s">
        <v>22</v>
      </c>
      <c r="N166" s="199" t="s">
        <v>48</v>
      </c>
      <c r="O166" s="41"/>
      <c r="P166" s="200">
        <f>O166*H166</f>
        <v>0</v>
      </c>
      <c r="Q166" s="200">
        <v>0.00061</v>
      </c>
      <c r="R166" s="200">
        <f>Q166*H166</f>
        <v>1.6714</v>
      </c>
      <c r="S166" s="200">
        <v>0</v>
      </c>
      <c r="T166" s="201">
        <f>S166*H166</f>
        <v>0</v>
      </c>
      <c r="AR166" s="23" t="s">
        <v>175</v>
      </c>
      <c r="AT166" s="23" t="s">
        <v>170</v>
      </c>
      <c r="AU166" s="23" t="s">
        <v>86</v>
      </c>
      <c r="AY166" s="23" t="s">
        <v>168</v>
      </c>
      <c r="BE166" s="202">
        <f>IF(N166="základní",J166,0)</f>
        <v>0</v>
      </c>
      <c r="BF166" s="202">
        <f>IF(N166="snížená",J166,0)</f>
        <v>0</v>
      </c>
      <c r="BG166" s="202">
        <f>IF(N166="zákl. přenesená",J166,0)</f>
        <v>0</v>
      </c>
      <c r="BH166" s="202">
        <f>IF(N166="sníž. přenesená",J166,0)</f>
        <v>0</v>
      </c>
      <c r="BI166" s="202">
        <f>IF(N166="nulová",J166,0)</f>
        <v>0</v>
      </c>
      <c r="BJ166" s="23" t="s">
        <v>24</v>
      </c>
      <c r="BK166" s="202">
        <f>ROUND(I166*H166,2)</f>
        <v>0</v>
      </c>
      <c r="BL166" s="23" t="s">
        <v>175</v>
      </c>
      <c r="BM166" s="23" t="s">
        <v>1421</v>
      </c>
    </row>
    <row r="167" spans="2:51" s="11" customFormat="1" ht="13.5">
      <c r="B167" s="206"/>
      <c r="C167" s="207"/>
      <c r="D167" s="203" t="s">
        <v>179</v>
      </c>
      <c r="E167" s="208" t="s">
        <v>22</v>
      </c>
      <c r="F167" s="209" t="s">
        <v>1422</v>
      </c>
      <c r="G167" s="207"/>
      <c r="H167" s="210">
        <v>2740</v>
      </c>
      <c r="I167" s="211"/>
      <c r="J167" s="207"/>
      <c r="K167" s="207"/>
      <c r="L167" s="212"/>
      <c r="M167" s="213"/>
      <c r="N167" s="214"/>
      <c r="O167" s="214"/>
      <c r="P167" s="214"/>
      <c r="Q167" s="214"/>
      <c r="R167" s="214"/>
      <c r="S167" s="214"/>
      <c r="T167" s="215"/>
      <c r="AT167" s="216" t="s">
        <v>179</v>
      </c>
      <c r="AU167" s="216" t="s">
        <v>86</v>
      </c>
      <c r="AV167" s="11" t="s">
        <v>86</v>
      </c>
      <c r="AW167" s="11" t="s">
        <v>41</v>
      </c>
      <c r="AX167" s="11" t="s">
        <v>77</v>
      </c>
      <c r="AY167" s="216" t="s">
        <v>168</v>
      </c>
    </row>
    <row r="168" spans="2:51" s="12" customFormat="1" ht="13.5">
      <c r="B168" s="217"/>
      <c r="C168" s="218"/>
      <c r="D168" s="203" t="s">
        <v>179</v>
      </c>
      <c r="E168" s="219" t="s">
        <v>22</v>
      </c>
      <c r="F168" s="220" t="s">
        <v>181</v>
      </c>
      <c r="G168" s="218"/>
      <c r="H168" s="219" t="s">
        <v>22</v>
      </c>
      <c r="I168" s="221"/>
      <c r="J168" s="218"/>
      <c r="K168" s="218"/>
      <c r="L168" s="222"/>
      <c r="M168" s="223"/>
      <c r="N168" s="224"/>
      <c r="O168" s="224"/>
      <c r="P168" s="224"/>
      <c r="Q168" s="224"/>
      <c r="R168" s="224"/>
      <c r="S168" s="224"/>
      <c r="T168" s="225"/>
      <c r="AT168" s="226" t="s">
        <v>179</v>
      </c>
      <c r="AU168" s="226" t="s">
        <v>86</v>
      </c>
      <c r="AV168" s="12" t="s">
        <v>24</v>
      </c>
      <c r="AW168" s="12" t="s">
        <v>41</v>
      </c>
      <c r="AX168" s="12" t="s">
        <v>77</v>
      </c>
      <c r="AY168" s="226" t="s">
        <v>168</v>
      </c>
    </row>
    <row r="169" spans="2:51" s="13" customFormat="1" ht="13.5">
      <c r="B169" s="227"/>
      <c r="C169" s="228"/>
      <c r="D169" s="203" t="s">
        <v>179</v>
      </c>
      <c r="E169" s="229" t="s">
        <v>22</v>
      </c>
      <c r="F169" s="230" t="s">
        <v>182</v>
      </c>
      <c r="G169" s="228"/>
      <c r="H169" s="231">
        <v>2740</v>
      </c>
      <c r="I169" s="232"/>
      <c r="J169" s="228"/>
      <c r="K169" s="228"/>
      <c r="L169" s="233"/>
      <c r="M169" s="234"/>
      <c r="N169" s="235"/>
      <c r="O169" s="235"/>
      <c r="P169" s="235"/>
      <c r="Q169" s="235"/>
      <c r="R169" s="235"/>
      <c r="S169" s="235"/>
      <c r="T169" s="236"/>
      <c r="AT169" s="237" t="s">
        <v>179</v>
      </c>
      <c r="AU169" s="237" t="s">
        <v>86</v>
      </c>
      <c r="AV169" s="13" t="s">
        <v>175</v>
      </c>
      <c r="AW169" s="13" t="s">
        <v>41</v>
      </c>
      <c r="AX169" s="13" t="s">
        <v>24</v>
      </c>
      <c r="AY169" s="237" t="s">
        <v>168</v>
      </c>
    </row>
    <row r="170" spans="2:65" s="1" customFormat="1" ht="16.5" customHeight="1">
      <c r="B170" s="40"/>
      <c r="C170" s="191" t="s">
        <v>301</v>
      </c>
      <c r="D170" s="191" t="s">
        <v>170</v>
      </c>
      <c r="E170" s="192" t="s">
        <v>1419</v>
      </c>
      <c r="F170" s="193" t="s">
        <v>1420</v>
      </c>
      <c r="G170" s="194" t="s">
        <v>173</v>
      </c>
      <c r="H170" s="195">
        <v>395</v>
      </c>
      <c r="I170" s="196"/>
      <c r="J170" s="197">
        <f>ROUND(I170*H170,2)</f>
        <v>0</v>
      </c>
      <c r="K170" s="193" t="s">
        <v>22</v>
      </c>
      <c r="L170" s="60"/>
      <c r="M170" s="198" t="s">
        <v>22</v>
      </c>
      <c r="N170" s="199" t="s">
        <v>48</v>
      </c>
      <c r="O170" s="41"/>
      <c r="P170" s="200">
        <f>O170*H170</f>
        <v>0</v>
      </c>
      <c r="Q170" s="200">
        <v>0.00061</v>
      </c>
      <c r="R170" s="200">
        <f>Q170*H170</f>
        <v>0.24095</v>
      </c>
      <c r="S170" s="200">
        <v>0</v>
      </c>
      <c r="T170" s="201">
        <f>S170*H170</f>
        <v>0</v>
      </c>
      <c r="AR170" s="23" t="s">
        <v>175</v>
      </c>
      <c r="AT170" s="23" t="s">
        <v>170</v>
      </c>
      <c r="AU170" s="23" t="s">
        <v>86</v>
      </c>
      <c r="AY170" s="23" t="s">
        <v>168</v>
      </c>
      <c r="BE170" s="202">
        <f>IF(N170="základní",J170,0)</f>
        <v>0</v>
      </c>
      <c r="BF170" s="202">
        <f>IF(N170="snížená",J170,0)</f>
        <v>0</v>
      </c>
      <c r="BG170" s="202">
        <f>IF(N170="zákl. přenesená",J170,0)</f>
        <v>0</v>
      </c>
      <c r="BH170" s="202">
        <f>IF(N170="sníž. přenesená",J170,0)</f>
        <v>0</v>
      </c>
      <c r="BI170" s="202">
        <f>IF(N170="nulová",J170,0)</f>
        <v>0</v>
      </c>
      <c r="BJ170" s="23" t="s">
        <v>24</v>
      </c>
      <c r="BK170" s="202">
        <f>ROUND(I170*H170,2)</f>
        <v>0</v>
      </c>
      <c r="BL170" s="23" t="s">
        <v>175</v>
      </c>
      <c r="BM170" s="23" t="s">
        <v>1423</v>
      </c>
    </row>
    <row r="171" spans="2:51" s="11" customFormat="1" ht="13.5">
      <c r="B171" s="206"/>
      <c r="C171" s="207"/>
      <c r="D171" s="203" t="s">
        <v>179</v>
      </c>
      <c r="E171" s="208" t="s">
        <v>22</v>
      </c>
      <c r="F171" s="209" t="s">
        <v>1405</v>
      </c>
      <c r="G171" s="207"/>
      <c r="H171" s="210">
        <v>395</v>
      </c>
      <c r="I171" s="211"/>
      <c r="J171" s="207"/>
      <c r="K171" s="207"/>
      <c r="L171" s="212"/>
      <c r="M171" s="213"/>
      <c r="N171" s="214"/>
      <c r="O171" s="214"/>
      <c r="P171" s="214"/>
      <c r="Q171" s="214"/>
      <c r="R171" s="214"/>
      <c r="S171" s="214"/>
      <c r="T171" s="215"/>
      <c r="AT171" s="216" t="s">
        <v>179</v>
      </c>
      <c r="AU171" s="216" t="s">
        <v>86</v>
      </c>
      <c r="AV171" s="11" t="s">
        <v>86</v>
      </c>
      <c r="AW171" s="11" t="s">
        <v>41</v>
      </c>
      <c r="AX171" s="11" t="s">
        <v>77</v>
      </c>
      <c r="AY171" s="216" t="s">
        <v>168</v>
      </c>
    </row>
    <row r="172" spans="2:51" s="12" customFormat="1" ht="13.5">
      <c r="B172" s="217"/>
      <c r="C172" s="218"/>
      <c r="D172" s="203" t="s">
        <v>179</v>
      </c>
      <c r="E172" s="219" t="s">
        <v>22</v>
      </c>
      <c r="F172" s="220" t="s">
        <v>653</v>
      </c>
      <c r="G172" s="218"/>
      <c r="H172" s="219" t="s">
        <v>22</v>
      </c>
      <c r="I172" s="221"/>
      <c r="J172" s="218"/>
      <c r="K172" s="218"/>
      <c r="L172" s="222"/>
      <c r="M172" s="223"/>
      <c r="N172" s="224"/>
      <c r="O172" s="224"/>
      <c r="P172" s="224"/>
      <c r="Q172" s="224"/>
      <c r="R172" s="224"/>
      <c r="S172" s="224"/>
      <c r="T172" s="225"/>
      <c r="AT172" s="226" t="s">
        <v>179</v>
      </c>
      <c r="AU172" s="226" t="s">
        <v>86</v>
      </c>
      <c r="AV172" s="12" t="s">
        <v>24</v>
      </c>
      <c r="AW172" s="12" t="s">
        <v>41</v>
      </c>
      <c r="AX172" s="12" t="s">
        <v>77</v>
      </c>
      <c r="AY172" s="226" t="s">
        <v>168</v>
      </c>
    </row>
    <row r="173" spans="2:51" s="13" customFormat="1" ht="13.5">
      <c r="B173" s="227"/>
      <c r="C173" s="228"/>
      <c r="D173" s="203" t="s">
        <v>179</v>
      </c>
      <c r="E173" s="229" t="s">
        <v>22</v>
      </c>
      <c r="F173" s="230" t="s">
        <v>182</v>
      </c>
      <c r="G173" s="228"/>
      <c r="H173" s="231">
        <v>395</v>
      </c>
      <c r="I173" s="232"/>
      <c r="J173" s="228"/>
      <c r="K173" s="228"/>
      <c r="L173" s="233"/>
      <c r="M173" s="234"/>
      <c r="N173" s="235"/>
      <c r="O173" s="235"/>
      <c r="P173" s="235"/>
      <c r="Q173" s="235"/>
      <c r="R173" s="235"/>
      <c r="S173" s="235"/>
      <c r="T173" s="236"/>
      <c r="AT173" s="237" t="s">
        <v>179</v>
      </c>
      <c r="AU173" s="237" t="s">
        <v>86</v>
      </c>
      <c r="AV173" s="13" t="s">
        <v>175</v>
      </c>
      <c r="AW173" s="13" t="s">
        <v>41</v>
      </c>
      <c r="AX173" s="13" t="s">
        <v>24</v>
      </c>
      <c r="AY173" s="237" t="s">
        <v>168</v>
      </c>
    </row>
    <row r="174" spans="2:65" s="1" customFormat="1" ht="16.5" customHeight="1">
      <c r="B174" s="40"/>
      <c r="C174" s="191" t="s">
        <v>305</v>
      </c>
      <c r="D174" s="191" t="s">
        <v>170</v>
      </c>
      <c r="E174" s="192" t="s">
        <v>1424</v>
      </c>
      <c r="F174" s="193" t="s">
        <v>1425</v>
      </c>
      <c r="G174" s="194" t="s">
        <v>173</v>
      </c>
      <c r="H174" s="195">
        <v>395</v>
      </c>
      <c r="I174" s="196"/>
      <c r="J174" s="197">
        <f>ROUND(I174*H174,2)</f>
        <v>0</v>
      </c>
      <c r="K174" s="193" t="s">
        <v>22</v>
      </c>
      <c r="L174" s="60"/>
      <c r="M174" s="198" t="s">
        <v>22</v>
      </c>
      <c r="N174" s="199" t="s">
        <v>48</v>
      </c>
      <c r="O174" s="41"/>
      <c r="P174" s="200">
        <f>O174*H174</f>
        <v>0</v>
      </c>
      <c r="Q174" s="200">
        <v>0.00061</v>
      </c>
      <c r="R174" s="200">
        <f>Q174*H174</f>
        <v>0.24095</v>
      </c>
      <c r="S174" s="200">
        <v>0</v>
      </c>
      <c r="T174" s="201">
        <f>S174*H174</f>
        <v>0</v>
      </c>
      <c r="AR174" s="23" t="s">
        <v>175</v>
      </c>
      <c r="AT174" s="23" t="s">
        <v>170</v>
      </c>
      <c r="AU174" s="23" t="s">
        <v>86</v>
      </c>
      <c r="AY174" s="23" t="s">
        <v>168</v>
      </c>
      <c r="BE174" s="202">
        <f>IF(N174="základní",J174,0)</f>
        <v>0</v>
      </c>
      <c r="BF174" s="202">
        <f>IF(N174="snížená",J174,0)</f>
        <v>0</v>
      </c>
      <c r="BG174" s="202">
        <f>IF(N174="zákl. přenesená",J174,0)</f>
        <v>0</v>
      </c>
      <c r="BH174" s="202">
        <f>IF(N174="sníž. přenesená",J174,0)</f>
        <v>0</v>
      </c>
      <c r="BI174" s="202">
        <f>IF(N174="nulová",J174,0)</f>
        <v>0</v>
      </c>
      <c r="BJ174" s="23" t="s">
        <v>24</v>
      </c>
      <c r="BK174" s="202">
        <f>ROUND(I174*H174,2)</f>
        <v>0</v>
      </c>
      <c r="BL174" s="23" t="s">
        <v>175</v>
      </c>
      <c r="BM174" s="23" t="s">
        <v>1426</v>
      </c>
    </row>
    <row r="175" spans="2:51" s="11" customFormat="1" ht="13.5">
      <c r="B175" s="206"/>
      <c r="C175" s="207"/>
      <c r="D175" s="203" t="s">
        <v>179</v>
      </c>
      <c r="E175" s="208" t="s">
        <v>22</v>
      </c>
      <c r="F175" s="209" t="s">
        <v>1405</v>
      </c>
      <c r="G175" s="207"/>
      <c r="H175" s="210">
        <v>395</v>
      </c>
      <c r="I175" s="211"/>
      <c r="J175" s="207"/>
      <c r="K175" s="207"/>
      <c r="L175" s="212"/>
      <c r="M175" s="213"/>
      <c r="N175" s="214"/>
      <c r="O175" s="214"/>
      <c r="P175" s="214"/>
      <c r="Q175" s="214"/>
      <c r="R175" s="214"/>
      <c r="S175" s="214"/>
      <c r="T175" s="215"/>
      <c r="AT175" s="216" t="s">
        <v>179</v>
      </c>
      <c r="AU175" s="216" t="s">
        <v>86</v>
      </c>
      <c r="AV175" s="11" t="s">
        <v>86</v>
      </c>
      <c r="AW175" s="11" t="s">
        <v>41</v>
      </c>
      <c r="AX175" s="11" t="s">
        <v>77</v>
      </c>
      <c r="AY175" s="216" t="s">
        <v>168</v>
      </c>
    </row>
    <row r="176" spans="2:51" s="12" customFormat="1" ht="13.5">
      <c r="B176" s="217"/>
      <c r="C176" s="218"/>
      <c r="D176" s="203" t="s">
        <v>179</v>
      </c>
      <c r="E176" s="219" t="s">
        <v>22</v>
      </c>
      <c r="F176" s="220" t="s">
        <v>181</v>
      </c>
      <c r="G176" s="218"/>
      <c r="H176" s="219" t="s">
        <v>22</v>
      </c>
      <c r="I176" s="221"/>
      <c r="J176" s="218"/>
      <c r="K176" s="218"/>
      <c r="L176" s="222"/>
      <c r="M176" s="223"/>
      <c r="N176" s="224"/>
      <c r="O176" s="224"/>
      <c r="P176" s="224"/>
      <c r="Q176" s="224"/>
      <c r="R176" s="224"/>
      <c r="S176" s="224"/>
      <c r="T176" s="225"/>
      <c r="AT176" s="226" t="s">
        <v>179</v>
      </c>
      <c r="AU176" s="226" t="s">
        <v>86</v>
      </c>
      <c r="AV176" s="12" t="s">
        <v>24</v>
      </c>
      <c r="AW176" s="12" t="s">
        <v>41</v>
      </c>
      <c r="AX176" s="12" t="s">
        <v>77</v>
      </c>
      <c r="AY176" s="226" t="s">
        <v>168</v>
      </c>
    </row>
    <row r="177" spans="2:51" s="13" customFormat="1" ht="13.5">
      <c r="B177" s="227"/>
      <c r="C177" s="228"/>
      <c r="D177" s="203" t="s">
        <v>179</v>
      </c>
      <c r="E177" s="229" t="s">
        <v>22</v>
      </c>
      <c r="F177" s="230" t="s">
        <v>182</v>
      </c>
      <c r="G177" s="228"/>
      <c r="H177" s="231">
        <v>395</v>
      </c>
      <c r="I177" s="232"/>
      <c r="J177" s="228"/>
      <c r="K177" s="228"/>
      <c r="L177" s="233"/>
      <c r="M177" s="234"/>
      <c r="N177" s="235"/>
      <c r="O177" s="235"/>
      <c r="P177" s="235"/>
      <c r="Q177" s="235"/>
      <c r="R177" s="235"/>
      <c r="S177" s="235"/>
      <c r="T177" s="236"/>
      <c r="AT177" s="237" t="s">
        <v>179</v>
      </c>
      <c r="AU177" s="237" t="s">
        <v>86</v>
      </c>
      <c r="AV177" s="13" t="s">
        <v>175</v>
      </c>
      <c r="AW177" s="13" t="s">
        <v>41</v>
      </c>
      <c r="AX177" s="13" t="s">
        <v>24</v>
      </c>
      <c r="AY177" s="237" t="s">
        <v>168</v>
      </c>
    </row>
    <row r="178" spans="2:65" s="1" customFormat="1" ht="25.5" customHeight="1">
      <c r="B178" s="40"/>
      <c r="C178" s="191" t="s">
        <v>311</v>
      </c>
      <c r="D178" s="191" t="s">
        <v>170</v>
      </c>
      <c r="E178" s="192" t="s">
        <v>381</v>
      </c>
      <c r="F178" s="193" t="s">
        <v>382</v>
      </c>
      <c r="G178" s="194" t="s">
        <v>173</v>
      </c>
      <c r="H178" s="195">
        <v>2740</v>
      </c>
      <c r="I178" s="196"/>
      <c r="J178" s="197">
        <f>ROUND(I178*H178,2)</f>
        <v>0</v>
      </c>
      <c r="K178" s="193" t="s">
        <v>22</v>
      </c>
      <c r="L178" s="60"/>
      <c r="M178" s="198" t="s">
        <v>22</v>
      </c>
      <c r="N178" s="199" t="s">
        <v>48</v>
      </c>
      <c r="O178" s="41"/>
      <c r="P178" s="200">
        <f>O178*H178</f>
        <v>0</v>
      </c>
      <c r="Q178" s="200">
        <v>0</v>
      </c>
      <c r="R178" s="200">
        <f>Q178*H178</f>
        <v>0</v>
      </c>
      <c r="S178" s="200">
        <v>0</v>
      </c>
      <c r="T178" s="201">
        <f>S178*H178</f>
        <v>0</v>
      </c>
      <c r="AR178" s="23" t="s">
        <v>175</v>
      </c>
      <c r="AT178" s="23" t="s">
        <v>170</v>
      </c>
      <c r="AU178" s="23" t="s">
        <v>86</v>
      </c>
      <c r="AY178" s="23" t="s">
        <v>168</v>
      </c>
      <c r="BE178" s="202">
        <f>IF(N178="základní",J178,0)</f>
        <v>0</v>
      </c>
      <c r="BF178" s="202">
        <f>IF(N178="snížená",J178,0)</f>
        <v>0</v>
      </c>
      <c r="BG178" s="202">
        <f>IF(N178="zákl. přenesená",J178,0)</f>
        <v>0</v>
      </c>
      <c r="BH178" s="202">
        <f>IF(N178="sníž. přenesená",J178,0)</f>
        <v>0</v>
      </c>
      <c r="BI178" s="202">
        <f>IF(N178="nulová",J178,0)</f>
        <v>0</v>
      </c>
      <c r="BJ178" s="23" t="s">
        <v>24</v>
      </c>
      <c r="BK178" s="202">
        <f>ROUND(I178*H178,2)</f>
        <v>0</v>
      </c>
      <c r="BL178" s="23" t="s">
        <v>175</v>
      </c>
      <c r="BM178" s="23" t="s">
        <v>1427</v>
      </c>
    </row>
    <row r="179" spans="2:51" s="11" customFormat="1" ht="13.5">
      <c r="B179" s="206"/>
      <c r="C179" s="207"/>
      <c r="D179" s="203" t="s">
        <v>179</v>
      </c>
      <c r="E179" s="208" t="s">
        <v>22</v>
      </c>
      <c r="F179" s="209" t="s">
        <v>1422</v>
      </c>
      <c r="G179" s="207"/>
      <c r="H179" s="210">
        <v>2740</v>
      </c>
      <c r="I179" s="211"/>
      <c r="J179" s="207"/>
      <c r="K179" s="207"/>
      <c r="L179" s="212"/>
      <c r="M179" s="213"/>
      <c r="N179" s="214"/>
      <c r="O179" s="214"/>
      <c r="P179" s="214"/>
      <c r="Q179" s="214"/>
      <c r="R179" s="214"/>
      <c r="S179" s="214"/>
      <c r="T179" s="215"/>
      <c r="AT179" s="216" t="s">
        <v>179</v>
      </c>
      <c r="AU179" s="216" t="s">
        <v>86</v>
      </c>
      <c r="AV179" s="11" t="s">
        <v>86</v>
      </c>
      <c r="AW179" s="11" t="s">
        <v>41</v>
      </c>
      <c r="AX179" s="11" t="s">
        <v>77</v>
      </c>
      <c r="AY179" s="216" t="s">
        <v>168</v>
      </c>
    </row>
    <row r="180" spans="2:51" s="12" customFormat="1" ht="13.5">
      <c r="B180" s="217"/>
      <c r="C180" s="218"/>
      <c r="D180" s="203" t="s">
        <v>179</v>
      </c>
      <c r="E180" s="219" t="s">
        <v>22</v>
      </c>
      <c r="F180" s="220" t="s">
        <v>1428</v>
      </c>
      <c r="G180" s="218"/>
      <c r="H180" s="219" t="s">
        <v>22</v>
      </c>
      <c r="I180" s="221"/>
      <c r="J180" s="218"/>
      <c r="K180" s="218"/>
      <c r="L180" s="222"/>
      <c r="M180" s="223"/>
      <c r="N180" s="224"/>
      <c r="O180" s="224"/>
      <c r="P180" s="224"/>
      <c r="Q180" s="224"/>
      <c r="R180" s="224"/>
      <c r="S180" s="224"/>
      <c r="T180" s="225"/>
      <c r="AT180" s="226" t="s">
        <v>179</v>
      </c>
      <c r="AU180" s="226" t="s">
        <v>86</v>
      </c>
      <c r="AV180" s="12" t="s">
        <v>24</v>
      </c>
      <c r="AW180" s="12" t="s">
        <v>41</v>
      </c>
      <c r="AX180" s="12" t="s">
        <v>77</v>
      </c>
      <c r="AY180" s="226" t="s">
        <v>168</v>
      </c>
    </row>
    <row r="181" spans="2:51" s="13" customFormat="1" ht="13.5">
      <c r="B181" s="227"/>
      <c r="C181" s="228"/>
      <c r="D181" s="203" t="s">
        <v>179</v>
      </c>
      <c r="E181" s="229" t="s">
        <v>22</v>
      </c>
      <c r="F181" s="230" t="s">
        <v>182</v>
      </c>
      <c r="G181" s="228"/>
      <c r="H181" s="231">
        <v>2740</v>
      </c>
      <c r="I181" s="232"/>
      <c r="J181" s="228"/>
      <c r="K181" s="228"/>
      <c r="L181" s="233"/>
      <c r="M181" s="234"/>
      <c r="N181" s="235"/>
      <c r="O181" s="235"/>
      <c r="P181" s="235"/>
      <c r="Q181" s="235"/>
      <c r="R181" s="235"/>
      <c r="S181" s="235"/>
      <c r="T181" s="236"/>
      <c r="AT181" s="237" t="s">
        <v>179</v>
      </c>
      <c r="AU181" s="237" t="s">
        <v>86</v>
      </c>
      <c r="AV181" s="13" t="s">
        <v>175</v>
      </c>
      <c r="AW181" s="13" t="s">
        <v>41</v>
      </c>
      <c r="AX181" s="13" t="s">
        <v>24</v>
      </c>
      <c r="AY181" s="237" t="s">
        <v>168</v>
      </c>
    </row>
    <row r="182" spans="2:65" s="1" customFormat="1" ht="25.5" customHeight="1">
      <c r="B182" s="40"/>
      <c r="C182" s="191" t="s">
        <v>317</v>
      </c>
      <c r="D182" s="191" t="s">
        <v>170</v>
      </c>
      <c r="E182" s="192" t="s">
        <v>381</v>
      </c>
      <c r="F182" s="193" t="s">
        <v>382</v>
      </c>
      <c r="G182" s="194" t="s">
        <v>173</v>
      </c>
      <c r="H182" s="195">
        <v>395</v>
      </c>
      <c r="I182" s="196"/>
      <c r="J182" s="197">
        <f>ROUND(I182*H182,2)</f>
        <v>0</v>
      </c>
      <c r="K182" s="193" t="s">
        <v>22</v>
      </c>
      <c r="L182" s="60"/>
      <c r="M182" s="198" t="s">
        <v>22</v>
      </c>
      <c r="N182" s="199" t="s">
        <v>48</v>
      </c>
      <c r="O182" s="41"/>
      <c r="P182" s="200">
        <f>O182*H182</f>
        <v>0</v>
      </c>
      <c r="Q182" s="200">
        <v>0</v>
      </c>
      <c r="R182" s="200">
        <f>Q182*H182</f>
        <v>0</v>
      </c>
      <c r="S182" s="200">
        <v>0</v>
      </c>
      <c r="T182" s="201">
        <f>S182*H182</f>
        <v>0</v>
      </c>
      <c r="AR182" s="23" t="s">
        <v>175</v>
      </c>
      <c r="AT182" s="23" t="s">
        <v>170</v>
      </c>
      <c r="AU182" s="23" t="s">
        <v>86</v>
      </c>
      <c r="AY182" s="23" t="s">
        <v>168</v>
      </c>
      <c r="BE182" s="202">
        <f>IF(N182="základní",J182,0)</f>
        <v>0</v>
      </c>
      <c r="BF182" s="202">
        <f>IF(N182="snížená",J182,0)</f>
        <v>0</v>
      </c>
      <c r="BG182" s="202">
        <f>IF(N182="zákl. přenesená",J182,0)</f>
        <v>0</v>
      </c>
      <c r="BH182" s="202">
        <f>IF(N182="sníž. přenesená",J182,0)</f>
        <v>0</v>
      </c>
      <c r="BI182" s="202">
        <f>IF(N182="nulová",J182,0)</f>
        <v>0</v>
      </c>
      <c r="BJ182" s="23" t="s">
        <v>24</v>
      </c>
      <c r="BK182" s="202">
        <f>ROUND(I182*H182,2)</f>
        <v>0</v>
      </c>
      <c r="BL182" s="23" t="s">
        <v>175</v>
      </c>
      <c r="BM182" s="23" t="s">
        <v>1429</v>
      </c>
    </row>
    <row r="183" spans="2:51" s="11" customFormat="1" ht="13.5">
      <c r="B183" s="206"/>
      <c r="C183" s="207"/>
      <c r="D183" s="203" t="s">
        <v>179</v>
      </c>
      <c r="E183" s="208" t="s">
        <v>22</v>
      </c>
      <c r="F183" s="209" t="s">
        <v>1405</v>
      </c>
      <c r="G183" s="207"/>
      <c r="H183" s="210">
        <v>395</v>
      </c>
      <c r="I183" s="211"/>
      <c r="J183" s="207"/>
      <c r="K183" s="207"/>
      <c r="L183" s="212"/>
      <c r="M183" s="213"/>
      <c r="N183" s="214"/>
      <c r="O183" s="214"/>
      <c r="P183" s="214"/>
      <c r="Q183" s="214"/>
      <c r="R183" s="214"/>
      <c r="S183" s="214"/>
      <c r="T183" s="215"/>
      <c r="AT183" s="216" t="s">
        <v>179</v>
      </c>
      <c r="AU183" s="216" t="s">
        <v>86</v>
      </c>
      <c r="AV183" s="11" t="s">
        <v>86</v>
      </c>
      <c r="AW183" s="11" t="s">
        <v>41</v>
      </c>
      <c r="AX183" s="11" t="s">
        <v>77</v>
      </c>
      <c r="AY183" s="216" t="s">
        <v>168</v>
      </c>
    </row>
    <row r="184" spans="2:51" s="12" customFormat="1" ht="13.5">
      <c r="B184" s="217"/>
      <c r="C184" s="218"/>
      <c r="D184" s="203" t="s">
        <v>179</v>
      </c>
      <c r="E184" s="219" t="s">
        <v>22</v>
      </c>
      <c r="F184" s="220" t="s">
        <v>1430</v>
      </c>
      <c r="G184" s="218"/>
      <c r="H184" s="219" t="s">
        <v>22</v>
      </c>
      <c r="I184" s="221"/>
      <c r="J184" s="218"/>
      <c r="K184" s="218"/>
      <c r="L184" s="222"/>
      <c r="M184" s="223"/>
      <c r="N184" s="224"/>
      <c r="O184" s="224"/>
      <c r="P184" s="224"/>
      <c r="Q184" s="224"/>
      <c r="R184" s="224"/>
      <c r="S184" s="224"/>
      <c r="T184" s="225"/>
      <c r="AT184" s="226" t="s">
        <v>179</v>
      </c>
      <c r="AU184" s="226" t="s">
        <v>86</v>
      </c>
      <c r="AV184" s="12" t="s">
        <v>24</v>
      </c>
      <c r="AW184" s="12" t="s">
        <v>41</v>
      </c>
      <c r="AX184" s="12" t="s">
        <v>77</v>
      </c>
      <c r="AY184" s="226" t="s">
        <v>168</v>
      </c>
    </row>
    <row r="185" spans="2:51" s="13" customFormat="1" ht="13.5">
      <c r="B185" s="227"/>
      <c r="C185" s="228"/>
      <c r="D185" s="203" t="s">
        <v>179</v>
      </c>
      <c r="E185" s="229" t="s">
        <v>22</v>
      </c>
      <c r="F185" s="230" t="s">
        <v>182</v>
      </c>
      <c r="G185" s="228"/>
      <c r="H185" s="231">
        <v>395</v>
      </c>
      <c r="I185" s="232"/>
      <c r="J185" s="228"/>
      <c r="K185" s="228"/>
      <c r="L185" s="233"/>
      <c r="M185" s="234"/>
      <c r="N185" s="235"/>
      <c r="O185" s="235"/>
      <c r="P185" s="235"/>
      <c r="Q185" s="235"/>
      <c r="R185" s="235"/>
      <c r="S185" s="235"/>
      <c r="T185" s="236"/>
      <c r="AT185" s="237" t="s">
        <v>179</v>
      </c>
      <c r="AU185" s="237" t="s">
        <v>86</v>
      </c>
      <c r="AV185" s="13" t="s">
        <v>175</v>
      </c>
      <c r="AW185" s="13" t="s">
        <v>41</v>
      </c>
      <c r="AX185" s="13" t="s">
        <v>24</v>
      </c>
      <c r="AY185" s="237" t="s">
        <v>168</v>
      </c>
    </row>
    <row r="186" spans="2:63" s="10" customFormat="1" ht="29.85" customHeight="1">
      <c r="B186" s="175"/>
      <c r="C186" s="176"/>
      <c r="D186" s="177" t="s">
        <v>76</v>
      </c>
      <c r="E186" s="189" t="s">
        <v>220</v>
      </c>
      <c r="F186" s="189" t="s">
        <v>429</v>
      </c>
      <c r="G186" s="176"/>
      <c r="H186" s="176"/>
      <c r="I186" s="179"/>
      <c r="J186" s="190">
        <f>BK186</f>
        <v>0</v>
      </c>
      <c r="K186" s="176"/>
      <c r="L186" s="181"/>
      <c r="M186" s="182"/>
      <c r="N186" s="183"/>
      <c r="O186" s="183"/>
      <c r="P186" s="184">
        <f>SUM(P187:P239)</f>
        <v>0</v>
      </c>
      <c r="Q186" s="183"/>
      <c r="R186" s="184">
        <f>SUM(R187:R239)</f>
        <v>9.252925</v>
      </c>
      <c r="S186" s="183"/>
      <c r="T186" s="185">
        <f>SUM(T187:T239)</f>
        <v>11.591999999999999</v>
      </c>
      <c r="AR186" s="186" t="s">
        <v>24</v>
      </c>
      <c r="AT186" s="187" t="s">
        <v>76</v>
      </c>
      <c r="AU186" s="187" t="s">
        <v>24</v>
      </c>
      <c r="AY186" s="186" t="s">
        <v>168</v>
      </c>
      <c r="BK186" s="188">
        <f>SUM(BK187:BK239)</f>
        <v>0</v>
      </c>
    </row>
    <row r="187" spans="2:65" s="1" customFormat="1" ht="25.5" customHeight="1">
      <c r="B187" s="40"/>
      <c r="C187" s="191" t="s">
        <v>323</v>
      </c>
      <c r="D187" s="191" t="s">
        <v>170</v>
      </c>
      <c r="E187" s="192" t="s">
        <v>436</v>
      </c>
      <c r="F187" s="193" t="s">
        <v>437</v>
      </c>
      <c r="G187" s="194" t="s">
        <v>396</v>
      </c>
      <c r="H187" s="195">
        <v>10</v>
      </c>
      <c r="I187" s="196"/>
      <c r="J187" s="197">
        <f>ROUND(I187*H187,2)</f>
        <v>0</v>
      </c>
      <c r="K187" s="193" t="s">
        <v>174</v>
      </c>
      <c r="L187" s="60"/>
      <c r="M187" s="198" t="s">
        <v>22</v>
      </c>
      <c r="N187" s="199" t="s">
        <v>48</v>
      </c>
      <c r="O187" s="41"/>
      <c r="P187" s="200">
        <f>O187*H187</f>
        <v>0</v>
      </c>
      <c r="Q187" s="200">
        <v>0.0007</v>
      </c>
      <c r="R187" s="200">
        <f>Q187*H187</f>
        <v>0.007</v>
      </c>
      <c r="S187" s="200">
        <v>0</v>
      </c>
      <c r="T187" s="201">
        <f>S187*H187</f>
        <v>0</v>
      </c>
      <c r="AR187" s="23" t="s">
        <v>175</v>
      </c>
      <c r="AT187" s="23" t="s">
        <v>170</v>
      </c>
      <c r="AU187" s="23" t="s">
        <v>86</v>
      </c>
      <c r="AY187" s="23" t="s">
        <v>168</v>
      </c>
      <c r="BE187" s="202">
        <f>IF(N187="základní",J187,0)</f>
        <v>0</v>
      </c>
      <c r="BF187" s="202">
        <f>IF(N187="snížená",J187,0)</f>
        <v>0</v>
      </c>
      <c r="BG187" s="202">
        <f>IF(N187="zákl. přenesená",J187,0)</f>
        <v>0</v>
      </c>
      <c r="BH187" s="202">
        <f>IF(N187="sníž. přenesená",J187,0)</f>
        <v>0</v>
      </c>
      <c r="BI187" s="202">
        <f>IF(N187="nulová",J187,0)</f>
        <v>0</v>
      </c>
      <c r="BJ187" s="23" t="s">
        <v>24</v>
      </c>
      <c r="BK187" s="202">
        <f>ROUND(I187*H187,2)</f>
        <v>0</v>
      </c>
      <c r="BL187" s="23" t="s">
        <v>175</v>
      </c>
      <c r="BM187" s="23" t="s">
        <v>1431</v>
      </c>
    </row>
    <row r="188" spans="2:51" s="11" customFormat="1" ht="13.5">
      <c r="B188" s="206"/>
      <c r="C188" s="207"/>
      <c r="D188" s="203" t="s">
        <v>179</v>
      </c>
      <c r="E188" s="208" t="s">
        <v>22</v>
      </c>
      <c r="F188" s="209" t="s">
        <v>29</v>
      </c>
      <c r="G188" s="207"/>
      <c r="H188" s="210">
        <v>10</v>
      </c>
      <c r="I188" s="211"/>
      <c r="J188" s="207"/>
      <c r="K188" s="207"/>
      <c r="L188" s="212"/>
      <c r="M188" s="213"/>
      <c r="N188" s="214"/>
      <c r="O188" s="214"/>
      <c r="P188" s="214"/>
      <c r="Q188" s="214"/>
      <c r="R188" s="214"/>
      <c r="S188" s="214"/>
      <c r="T188" s="215"/>
      <c r="AT188" s="216" t="s">
        <v>179</v>
      </c>
      <c r="AU188" s="216" t="s">
        <v>86</v>
      </c>
      <c r="AV188" s="11" t="s">
        <v>86</v>
      </c>
      <c r="AW188" s="11" t="s">
        <v>41</v>
      </c>
      <c r="AX188" s="11" t="s">
        <v>77</v>
      </c>
      <c r="AY188" s="216" t="s">
        <v>168</v>
      </c>
    </row>
    <row r="189" spans="2:51" s="12" customFormat="1" ht="13.5">
      <c r="B189" s="217"/>
      <c r="C189" s="218"/>
      <c r="D189" s="203" t="s">
        <v>179</v>
      </c>
      <c r="E189" s="219" t="s">
        <v>22</v>
      </c>
      <c r="F189" s="220" t="s">
        <v>181</v>
      </c>
      <c r="G189" s="218"/>
      <c r="H189" s="219" t="s">
        <v>22</v>
      </c>
      <c r="I189" s="221"/>
      <c r="J189" s="218"/>
      <c r="K189" s="218"/>
      <c r="L189" s="222"/>
      <c r="M189" s="223"/>
      <c r="N189" s="224"/>
      <c r="O189" s="224"/>
      <c r="P189" s="224"/>
      <c r="Q189" s="224"/>
      <c r="R189" s="224"/>
      <c r="S189" s="224"/>
      <c r="T189" s="225"/>
      <c r="AT189" s="226" t="s">
        <v>179</v>
      </c>
      <c r="AU189" s="226" t="s">
        <v>86</v>
      </c>
      <c r="AV189" s="12" t="s">
        <v>24</v>
      </c>
      <c r="AW189" s="12" t="s">
        <v>41</v>
      </c>
      <c r="AX189" s="12" t="s">
        <v>77</v>
      </c>
      <c r="AY189" s="226" t="s">
        <v>168</v>
      </c>
    </row>
    <row r="190" spans="2:51" s="13" customFormat="1" ht="13.5">
      <c r="B190" s="227"/>
      <c r="C190" s="228"/>
      <c r="D190" s="203" t="s">
        <v>179</v>
      </c>
      <c r="E190" s="229" t="s">
        <v>22</v>
      </c>
      <c r="F190" s="230" t="s">
        <v>182</v>
      </c>
      <c r="G190" s="228"/>
      <c r="H190" s="231">
        <v>10</v>
      </c>
      <c r="I190" s="232"/>
      <c r="J190" s="228"/>
      <c r="K190" s="228"/>
      <c r="L190" s="233"/>
      <c r="M190" s="234"/>
      <c r="N190" s="235"/>
      <c r="O190" s="235"/>
      <c r="P190" s="235"/>
      <c r="Q190" s="235"/>
      <c r="R190" s="235"/>
      <c r="S190" s="235"/>
      <c r="T190" s="236"/>
      <c r="AT190" s="237" t="s">
        <v>179</v>
      </c>
      <c r="AU190" s="237" t="s">
        <v>86</v>
      </c>
      <c r="AV190" s="13" t="s">
        <v>175</v>
      </c>
      <c r="AW190" s="13" t="s">
        <v>41</v>
      </c>
      <c r="AX190" s="13" t="s">
        <v>24</v>
      </c>
      <c r="AY190" s="237" t="s">
        <v>168</v>
      </c>
    </row>
    <row r="191" spans="2:65" s="1" customFormat="1" ht="16.5" customHeight="1">
      <c r="B191" s="40"/>
      <c r="C191" s="238" t="s">
        <v>330</v>
      </c>
      <c r="D191" s="238" t="s">
        <v>270</v>
      </c>
      <c r="E191" s="239" t="s">
        <v>1432</v>
      </c>
      <c r="F191" s="240" t="s">
        <v>1433</v>
      </c>
      <c r="G191" s="241" t="s">
        <v>396</v>
      </c>
      <c r="H191" s="242">
        <v>2</v>
      </c>
      <c r="I191" s="243"/>
      <c r="J191" s="244">
        <f aca="true" t="shared" si="0" ref="J191:J196">ROUND(I191*H191,2)</f>
        <v>0</v>
      </c>
      <c r="K191" s="240" t="s">
        <v>22</v>
      </c>
      <c r="L191" s="245"/>
      <c r="M191" s="246" t="s">
        <v>22</v>
      </c>
      <c r="N191" s="247" t="s">
        <v>48</v>
      </c>
      <c r="O191" s="41"/>
      <c r="P191" s="200">
        <f aca="true" t="shared" si="1" ref="P191:P196">O191*H191</f>
        <v>0</v>
      </c>
      <c r="Q191" s="200">
        <v>0.0021</v>
      </c>
      <c r="R191" s="200">
        <f aca="true" t="shared" si="2" ref="R191:R196">Q191*H191</f>
        <v>0.0042</v>
      </c>
      <c r="S191" s="200">
        <v>0</v>
      </c>
      <c r="T191" s="201">
        <f aca="true" t="shared" si="3" ref="T191:T196">S191*H191</f>
        <v>0</v>
      </c>
      <c r="AR191" s="23" t="s">
        <v>214</v>
      </c>
      <c r="AT191" s="23" t="s">
        <v>270</v>
      </c>
      <c r="AU191" s="23" t="s">
        <v>86</v>
      </c>
      <c r="AY191" s="23" t="s">
        <v>168</v>
      </c>
      <c r="BE191" s="202">
        <f aca="true" t="shared" si="4" ref="BE191:BE196">IF(N191="základní",J191,0)</f>
        <v>0</v>
      </c>
      <c r="BF191" s="202">
        <f aca="true" t="shared" si="5" ref="BF191:BF196">IF(N191="snížená",J191,0)</f>
        <v>0</v>
      </c>
      <c r="BG191" s="202">
        <f aca="true" t="shared" si="6" ref="BG191:BG196">IF(N191="zákl. přenesená",J191,0)</f>
        <v>0</v>
      </c>
      <c r="BH191" s="202">
        <f aca="true" t="shared" si="7" ref="BH191:BH196">IF(N191="sníž. přenesená",J191,0)</f>
        <v>0</v>
      </c>
      <c r="BI191" s="202">
        <f aca="true" t="shared" si="8" ref="BI191:BI196">IF(N191="nulová",J191,0)</f>
        <v>0</v>
      </c>
      <c r="BJ191" s="23" t="s">
        <v>24</v>
      </c>
      <c r="BK191" s="202">
        <f aca="true" t="shared" si="9" ref="BK191:BK196">ROUND(I191*H191,2)</f>
        <v>0</v>
      </c>
      <c r="BL191" s="23" t="s">
        <v>175</v>
      </c>
      <c r="BM191" s="23" t="s">
        <v>1434</v>
      </c>
    </row>
    <row r="192" spans="2:65" s="1" customFormat="1" ht="16.5" customHeight="1">
      <c r="B192" s="40"/>
      <c r="C192" s="238" t="s">
        <v>334</v>
      </c>
      <c r="D192" s="238" t="s">
        <v>270</v>
      </c>
      <c r="E192" s="239" t="s">
        <v>1435</v>
      </c>
      <c r="F192" s="240" t="s">
        <v>1436</v>
      </c>
      <c r="G192" s="241" t="s">
        <v>396</v>
      </c>
      <c r="H192" s="242">
        <v>1</v>
      </c>
      <c r="I192" s="243"/>
      <c r="J192" s="244">
        <f t="shared" si="0"/>
        <v>0</v>
      </c>
      <c r="K192" s="240" t="s">
        <v>22</v>
      </c>
      <c r="L192" s="245"/>
      <c r="M192" s="246" t="s">
        <v>22</v>
      </c>
      <c r="N192" s="247" t="s">
        <v>48</v>
      </c>
      <c r="O192" s="41"/>
      <c r="P192" s="200">
        <f t="shared" si="1"/>
        <v>0</v>
      </c>
      <c r="Q192" s="200">
        <v>0.0021</v>
      </c>
      <c r="R192" s="200">
        <f t="shared" si="2"/>
        <v>0.0021</v>
      </c>
      <c r="S192" s="200">
        <v>0</v>
      </c>
      <c r="T192" s="201">
        <f t="shared" si="3"/>
        <v>0</v>
      </c>
      <c r="AR192" s="23" t="s">
        <v>214</v>
      </c>
      <c r="AT192" s="23" t="s">
        <v>270</v>
      </c>
      <c r="AU192" s="23" t="s">
        <v>86</v>
      </c>
      <c r="AY192" s="23" t="s">
        <v>168</v>
      </c>
      <c r="BE192" s="202">
        <f t="shared" si="4"/>
        <v>0</v>
      </c>
      <c r="BF192" s="202">
        <f t="shared" si="5"/>
        <v>0</v>
      </c>
      <c r="BG192" s="202">
        <f t="shared" si="6"/>
        <v>0</v>
      </c>
      <c r="BH192" s="202">
        <f t="shared" si="7"/>
        <v>0</v>
      </c>
      <c r="BI192" s="202">
        <f t="shared" si="8"/>
        <v>0</v>
      </c>
      <c r="BJ192" s="23" t="s">
        <v>24</v>
      </c>
      <c r="BK192" s="202">
        <f t="shared" si="9"/>
        <v>0</v>
      </c>
      <c r="BL192" s="23" t="s">
        <v>175</v>
      </c>
      <c r="BM192" s="23" t="s">
        <v>1437</v>
      </c>
    </row>
    <row r="193" spans="2:65" s="1" customFormat="1" ht="16.5" customHeight="1">
      <c r="B193" s="40"/>
      <c r="C193" s="238" t="s">
        <v>342</v>
      </c>
      <c r="D193" s="238" t="s">
        <v>270</v>
      </c>
      <c r="E193" s="239" t="s">
        <v>1438</v>
      </c>
      <c r="F193" s="240" t="s">
        <v>1439</v>
      </c>
      <c r="G193" s="241" t="s">
        <v>396</v>
      </c>
      <c r="H193" s="242">
        <v>2</v>
      </c>
      <c r="I193" s="243"/>
      <c r="J193" s="244">
        <f t="shared" si="0"/>
        <v>0</v>
      </c>
      <c r="K193" s="240" t="s">
        <v>22</v>
      </c>
      <c r="L193" s="245"/>
      <c r="M193" s="246" t="s">
        <v>22</v>
      </c>
      <c r="N193" s="247" t="s">
        <v>48</v>
      </c>
      <c r="O193" s="41"/>
      <c r="P193" s="200">
        <f t="shared" si="1"/>
        <v>0</v>
      </c>
      <c r="Q193" s="200">
        <v>0.003</v>
      </c>
      <c r="R193" s="200">
        <f t="shared" si="2"/>
        <v>0.006</v>
      </c>
      <c r="S193" s="200">
        <v>0</v>
      </c>
      <c r="T193" s="201">
        <f t="shared" si="3"/>
        <v>0</v>
      </c>
      <c r="AR193" s="23" t="s">
        <v>214</v>
      </c>
      <c r="AT193" s="23" t="s">
        <v>270</v>
      </c>
      <c r="AU193" s="23" t="s">
        <v>86</v>
      </c>
      <c r="AY193" s="23" t="s">
        <v>168</v>
      </c>
      <c r="BE193" s="202">
        <f t="shared" si="4"/>
        <v>0</v>
      </c>
      <c r="BF193" s="202">
        <f t="shared" si="5"/>
        <v>0</v>
      </c>
      <c r="BG193" s="202">
        <f t="shared" si="6"/>
        <v>0</v>
      </c>
      <c r="BH193" s="202">
        <f t="shared" si="7"/>
        <v>0</v>
      </c>
      <c r="BI193" s="202">
        <f t="shared" si="8"/>
        <v>0</v>
      </c>
      <c r="BJ193" s="23" t="s">
        <v>24</v>
      </c>
      <c r="BK193" s="202">
        <f t="shared" si="9"/>
        <v>0</v>
      </c>
      <c r="BL193" s="23" t="s">
        <v>175</v>
      </c>
      <c r="BM193" s="23" t="s">
        <v>1440</v>
      </c>
    </row>
    <row r="194" spans="2:65" s="1" customFormat="1" ht="16.5" customHeight="1">
      <c r="B194" s="40"/>
      <c r="C194" s="238" t="s">
        <v>347</v>
      </c>
      <c r="D194" s="238" t="s">
        <v>270</v>
      </c>
      <c r="E194" s="239" t="s">
        <v>440</v>
      </c>
      <c r="F194" s="240" t="s">
        <v>1441</v>
      </c>
      <c r="G194" s="241" t="s">
        <v>396</v>
      </c>
      <c r="H194" s="242">
        <v>2</v>
      </c>
      <c r="I194" s="243"/>
      <c r="J194" s="244">
        <f t="shared" si="0"/>
        <v>0</v>
      </c>
      <c r="K194" s="240" t="s">
        <v>22</v>
      </c>
      <c r="L194" s="245"/>
      <c r="M194" s="246" t="s">
        <v>22</v>
      </c>
      <c r="N194" s="247" t="s">
        <v>48</v>
      </c>
      <c r="O194" s="41"/>
      <c r="P194" s="200">
        <f t="shared" si="1"/>
        <v>0</v>
      </c>
      <c r="Q194" s="200">
        <v>0.003</v>
      </c>
      <c r="R194" s="200">
        <f t="shared" si="2"/>
        <v>0.006</v>
      </c>
      <c r="S194" s="200">
        <v>0</v>
      </c>
      <c r="T194" s="201">
        <f t="shared" si="3"/>
        <v>0</v>
      </c>
      <c r="AR194" s="23" t="s">
        <v>214</v>
      </c>
      <c r="AT194" s="23" t="s">
        <v>270</v>
      </c>
      <c r="AU194" s="23" t="s">
        <v>86</v>
      </c>
      <c r="AY194" s="23" t="s">
        <v>168</v>
      </c>
      <c r="BE194" s="202">
        <f t="shared" si="4"/>
        <v>0</v>
      </c>
      <c r="BF194" s="202">
        <f t="shared" si="5"/>
        <v>0</v>
      </c>
      <c r="BG194" s="202">
        <f t="shared" si="6"/>
        <v>0</v>
      </c>
      <c r="BH194" s="202">
        <f t="shared" si="7"/>
        <v>0</v>
      </c>
      <c r="BI194" s="202">
        <f t="shared" si="8"/>
        <v>0</v>
      </c>
      <c r="BJ194" s="23" t="s">
        <v>24</v>
      </c>
      <c r="BK194" s="202">
        <f t="shared" si="9"/>
        <v>0</v>
      </c>
      <c r="BL194" s="23" t="s">
        <v>175</v>
      </c>
      <c r="BM194" s="23" t="s">
        <v>1442</v>
      </c>
    </row>
    <row r="195" spans="2:65" s="1" customFormat="1" ht="16.5" customHeight="1">
      <c r="B195" s="40"/>
      <c r="C195" s="238" t="s">
        <v>352</v>
      </c>
      <c r="D195" s="238" t="s">
        <v>270</v>
      </c>
      <c r="E195" s="239" t="s">
        <v>1443</v>
      </c>
      <c r="F195" s="240" t="s">
        <v>1444</v>
      </c>
      <c r="G195" s="241" t="s">
        <v>396</v>
      </c>
      <c r="H195" s="242">
        <v>3</v>
      </c>
      <c r="I195" s="243"/>
      <c r="J195" s="244">
        <f t="shared" si="0"/>
        <v>0</v>
      </c>
      <c r="K195" s="240" t="s">
        <v>22</v>
      </c>
      <c r="L195" s="245"/>
      <c r="M195" s="246" t="s">
        <v>22</v>
      </c>
      <c r="N195" s="247" t="s">
        <v>48</v>
      </c>
      <c r="O195" s="41"/>
      <c r="P195" s="200">
        <f t="shared" si="1"/>
        <v>0</v>
      </c>
      <c r="Q195" s="200">
        <v>0.003</v>
      </c>
      <c r="R195" s="200">
        <f t="shared" si="2"/>
        <v>0.009000000000000001</v>
      </c>
      <c r="S195" s="200">
        <v>0</v>
      </c>
      <c r="T195" s="201">
        <f t="shared" si="3"/>
        <v>0</v>
      </c>
      <c r="AR195" s="23" t="s">
        <v>214</v>
      </c>
      <c r="AT195" s="23" t="s">
        <v>270</v>
      </c>
      <c r="AU195" s="23" t="s">
        <v>86</v>
      </c>
      <c r="AY195" s="23" t="s">
        <v>168</v>
      </c>
      <c r="BE195" s="202">
        <f t="shared" si="4"/>
        <v>0</v>
      </c>
      <c r="BF195" s="202">
        <f t="shared" si="5"/>
        <v>0</v>
      </c>
      <c r="BG195" s="202">
        <f t="shared" si="6"/>
        <v>0</v>
      </c>
      <c r="BH195" s="202">
        <f t="shared" si="7"/>
        <v>0</v>
      </c>
      <c r="BI195" s="202">
        <f t="shared" si="8"/>
        <v>0</v>
      </c>
      <c r="BJ195" s="23" t="s">
        <v>24</v>
      </c>
      <c r="BK195" s="202">
        <f t="shared" si="9"/>
        <v>0</v>
      </c>
      <c r="BL195" s="23" t="s">
        <v>175</v>
      </c>
      <c r="BM195" s="23" t="s">
        <v>1445</v>
      </c>
    </row>
    <row r="196" spans="2:65" s="1" customFormat="1" ht="25.5" customHeight="1">
      <c r="B196" s="40"/>
      <c r="C196" s="191" t="s">
        <v>358</v>
      </c>
      <c r="D196" s="191" t="s">
        <v>170</v>
      </c>
      <c r="E196" s="192" t="s">
        <v>455</v>
      </c>
      <c r="F196" s="193" t="s">
        <v>456</v>
      </c>
      <c r="G196" s="194" t="s">
        <v>396</v>
      </c>
      <c r="H196" s="195">
        <v>10</v>
      </c>
      <c r="I196" s="196"/>
      <c r="J196" s="197">
        <f t="shared" si="0"/>
        <v>0</v>
      </c>
      <c r="K196" s="193" t="s">
        <v>174</v>
      </c>
      <c r="L196" s="60"/>
      <c r="M196" s="198" t="s">
        <v>22</v>
      </c>
      <c r="N196" s="199" t="s">
        <v>48</v>
      </c>
      <c r="O196" s="41"/>
      <c r="P196" s="200">
        <f t="shared" si="1"/>
        <v>0</v>
      </c>
      <c r="Q196" s="200">
        <v>0.11241</v>
      </c>
      <c r="R196" s="200">
        <f t="shared" si="2"/>
        <v>1.1240999999999999</v>
      </c>
      <c r="S196" s="200">
        <v>0</v>
      </c>
      <c r="T196" s="201">
        <f t="shared" si="3"/>
        <v>0</v>
      </c>
      <c r="AR196" s="23" t="s">
        <v>175</v>
      </c>
      <c r="AT196" s="23" t="s">
        <v>170</v>
      </c>
      <c r="AU196" s="23" t="s">
        <v>86</v>
      </c>
      <c r="AY196" s="23" t="s">
        <v>168</v>
      </c>
      <c r="BE196" s="202">
        <f t="shared" si="4"/>
        <v>0</v>
      </c>
      <c r="BF196" s="202">
        <f t="shared" si="5"/>
        <v>0</v>
      </c>
      <c r="BG196" s="202">
        <f t="shared" si="6"/>
        <v>0</v>
      </c>
      <c r="BH196" s="202">
        <f t="shared" si="7"/>
        <v>0</v>
      </c>
      <c r="BI196" s="202">
        <f t="shared" si="8"/>
        <v>0</v>
      </c>
      <c r="BJ196" s="23" t="s">
        <v>24</v>
      </c>
      <c r="BK196" s="202">
        <f t="shared" si="9"/>
        <v>0</v>
      </c>
      <c r="BL196" s="23" t="s">
        <v>175</v>
      </c>
      <c r="BM196" s="23" t="s">
        <v>1446</v>
      </c>
    </row>
    <row r="197" spans="2:51" s="11" customFormat="1" ht="13.5">
      <c r="B197" s="206"/>
      <c r="C197" s="207"/>
      <c r="D197" s="203" t="s">
        <v>179</v>
      </c>
      <c r="E197" s="208" t="s">
        <v>22</v>
      </c>
      <c r="F197" s="209" t="s">
        <v>29</v>
      </c>
      <c r="G197" s="207"/>
      <c r="H197" s="210">
        <v>10</v>
      </c>
      <c r="I197" s="211"/>
      <c r="J197" s="207"/>
      <c r="K197" s="207"/>
      <c r="L197" s="212"/>
      <c r="M197" s="213"/>
      <c r="N197" s="214"/>
      <c r="O197" s="214"/>
      <c r="P197" s="214"/>
      <c r="Q197" s="214"/>
      <c r="R197" s="214"/>
      <c r="S197" s="214"/>
      <c r="T197" s="215"/>
      <c r="AT197" s="216" t="s">
        <v>179</v>
      </c>
      <c r="AU197" s="216" t="s">
        <v>86</v>
      </c>
      <c r="AV197" s="11" t="s">
        <v>86</v>
      </c>
      <c r="AW197" s="11" t="s">
        <v>41</v>
      </c>
      <c r="AX197" s="11" t="s">
        <v>77</v>
      </c>
      <c r="AY197" s="216" t="s">
        <v>168</v>
      </c>
    </row>
    <row r="198" spans="2:51" s="12" customFormat="1" ht="13.5">
      <c r="B198" s="217"/>
      <c r="C198" s="218"/>
      <c r="D198" s="203" t="s">
        <v>179</v>
      </c>
      <c r="E198" s="219" t="s">
        <v>22</v>
      </c>
      <c r="F198" s="220" t="s">
        <v>181</v>
      </c>
      <c r="G198" s="218"/>
      <c r="H198" s="219" t="s">
        <v>22</v>
      </c>
      <c r="I198" s="221"/>
      <c r="J198" s="218"/>
      <c r="K198" s="218"/>
      <c r="L198" s="222"/>
      <c r="M198" s="223"/>
      <c r="N198" s="224"/>
      <c r="O198" s="224"/>
      <c r="P198" s="224"/>
      <c r="Q198" s="224"/>
      <c r="R198" s="224"/>
      <c r="S198" s="224"/>
      <c r="T198" s="225"/>
      <c r="AT198" s="226" t="s">
        <v>179</v>
      </c>
      <c r="AU198" s="226" t="s">
        <v>86</v>
      </c>
      <c r="AV198" s="12" t="s">
        <v>24</v>
      </c>
      <c r="AW198" s="12" t="s">
        <v>41</v>
      </c>
      <c r="AX198" s="12" t="s">
        <v>77</v>
      </c>
      <c r="AY198" s="226" t="s">
        <v>168</v>
      </c>
    </row>
    <row r="199" spans="2:51" s="13" customFormat="1" ht="13.5">
      <c r="B199" s="227"/>
      <c r="C199" s="228"/>
      <c r="D199" s="203" t="s">
        <v>179</v>
      </c>
      <c r="E199" s="229" t="s">
        <v>22</v>
      </c>
      <c r="F199" s="230" t="s">
        <v>182</v>
      </c>
      <c r="G199" s="228"/>
      <c r="H199" s="231">
        <v>10</v>
      </c>
      <c r="I199" s="232"/>
      <c r="J199" s="228"/>
      <c r="K199" s="228"/>
      <c r="L199" s="233"/>
      <c r="M199" s="234"/>
      <c r="N199" s="235"/>
      <c r="O199" s="235"/>
      <c r="P199" s="235"/>
      <c r="Q199" s="235"/>
      <c r="R199" s="235"/>
      <c r="S199" s="235"/>
      <c r="T199" s="236"/>
      <c r="AT199" s="237" t="s">
        <v>179</v>
      </c>
      <c r="AU199" s="237" t="s">
        <v>86</v>
      </c>
      <c r="AV199" s="13" t="s">
        <v>175</v>
      </c>
      <c r="AW199" s="13" t="s">
        <v>41</v>
      </c>
      <c r="AX199" s="13" t="s">
        <v>24</v>
      </c>
      <c r="AY199" s="237" t="s">
        <v>168</v>
      </c>
    </row>
    <row r="200" spans="2:65" s="1" customFormat="1" ht="16.5" customHeight="1">
      <c r="B200" s="40"/>
      <c r="C200" s="238" t="s">
        <v>315</v>
      </c>
      <c r="D200" s="238" t="s">
        <v>270</v>
      </c>
      <c r="E200" s="239" t="s">
        <v>459</v>
      </c>
      <c r="F200" s="240" t="s">
        <v>460</v>
      </c>
      <c r="G200" s="241" t="s">
        <v>396</v>
      </c>
      <c r="H200" s="242">
        <v>10</v>
      </c>
      <c r="I200" s="243"/>
      <c r="J200" s="244">
        <f>ROUND(I200*H200,2)</f>
        <v>0</v>
      </c>
      <c r="K200" s="240" t="s">
        <v>174</v>
      </c>
      <c r="L200" s="245"/>
      <c r="M200" s="246" t="s">
        <v>22</v>
      </c>
      <c r="N200" s="247" t="s">
        <v>48</v>
      </c>
      <c r="O200" s="41"/>
      <c r="P200" s="200">
        <f>O200*H200</f>
        <v>0</v>
      </c>
      <c r="Q200" s="200">
        <v>0.0061</v>
      </c>
      <c r="R200" s="200">
        <f>Q200*H200</f>
        <v>0.061000000000000006</v>
      </c>
      <c r="S200" s="200">
        <v>0</v>
      </c>
      <c r="T200" s="201">
        <f>S200*H200</f>
        <v>0</v>
      </c>
      <c r="AR200" s="23" t="s">
        <v>214</v>
      </c>
      <c r="AT200" s="23" t="s">
        <v>270</v>
      </c>
      <c r="AU200" s="23" t="s">
        <v>86</v>
      </c>
      <c r="AY200" s="23" t="s">
        <v>168</v>
      </c>
      <c r="BE200" s="202">
        <f>IF(N200="základní",J200,0)</f>
        <v>0</v>
      </c>
      <c r="BF200" s="202">
        <f>IF(N200="snížená",J200,0)</f>
        <v>0</v>
      </c>
      <c r="BG200" s="202">
        <f>IF(N200="zákl. přenesená",J200,0)</f>
        <v>0</v>
      </c>
      <c r="BH200" s="202">
        <f>IF(N200="sníž. přenesená",J200,0)</f>
        <v>0</v>
      </c>
      <c r="BI200" s="202">
        <f>IF(N200="nulová",J200,0)</f>
        <v>0</v>
      </c>
      <c r="BJ200" s="23" t="s">
        <v>24</v>
      </c>
      <c r="BK200" s="202">
        <f>ROUND(I200*H200,2)</f>
        <v>0</v>
      </c>
      <c r="BL200" s="23" t="s">
        <v>175</v>
      </c>
      <c r="BM200" s="23" t="s">
        <v>1447</v>
      </c>
    </row>
    <row r="201" spans="2:65" s="1" customFormat="1" ht="16.5" customHeight="1">
      <c r="B201" s="40"/>
      <c r="C201" s="238" t="s">
        <v>367</v>
      </c>
      <c r="D201" s="238" t="s">
        <v>270</v>
      </c>
      <c r="E201" s="239" t="s">
        <v>463</v>
      </c>
      <c r="F201" s="240" t="s">
        <v>464</v>
      </c>
      <c r="G201" s="241" t="s">
        <v>396</v>
      </c>
      <c r="H201" s="242">
        <v>10</v>
      </c>
      <c r="I201" s="243"/>
      <c r="J201" s="244">
        <f>ROUND(I201*H201,2)</f>
        <v>0</v>
      </c>
      <c r="K201" s="240" t="s">
        <v>174</v>
      </c>
      <c r="L201" s="245"/>
      <c r="M201" s="246" t="s">
        <v>22</v>
      </c>
      <c r="N201" s="247" t="s">
        <v>48</v>
      </c>
      <c r="O201" s="41"/>
      <c r="P201" s="200">
        <f>O201*H201</f>
        <v>0</v>
      </c>
      <c r="Q201" s="200">
        <v>0.003</v>
      </c>
      <c r="R201" s="200">
        <f>Q201*H201</f>
        <v>0.03</v>
      </c>
      <c r="S201" s="200">
        <v>0</v>
      </c>
      <c r="T201" s="201">
        <f>S201*H201</f>
        <v>0</v>
      </c>
      <c r="AR201" s="23" t="s">
        <v>214</v>
      </c>
      <c r="AT201" s="23" t="s">
        <v>270</v>
      </c>
      <c r="AU201" s="23" t="s">
        <v>86</v>
      </c>
      <c r="AY201" s="23" t="s">
        <v>168</v>
      </c>
      <c r="BE201" s="202">
        <f>IF(N201="základní",J201,0)</f>
        <v>0</v>
      </c>
      <c r="BF201" s="202">
        <f>IF(N201="snížená",J201,0)</f>
        <v>0</v>
      </c>
      <c r="BG201" s="202">
        <f>IF(N201="zákl. přenesená",J201,0)</f>
        <v>0</v>
      </c>
      <c r="BH201" s="202">
        <f>IF(N201="sníž. přenesená",J201,0)</f>
        <v>0</v>
      </c>
      <c r="BI201" s="202">
        <f>IF(N201="nulová",J201,0)</f>
        <v>0</v>
      </c>
      <c r="BJ201" s="23" t="s">
        <v>24</v>
      </c>
      <c r="BK201" s="202">
        <f>ROUND(I201*H201,2)</f>
        <v>0</v>
      </c>
      <c r="BL201" s="23" t="s">
        <v>175</v>
      </c>
      <c r="BM201" s="23" t="s">
        <v>1448</v>
      </c>
    </row>
    <row r="202" spans="2:65" s="1" customFormat="1" ht="16.5" customHeight="1">
      <c r="B202" s="40"/>
      <c r="C202" s="238" t="s">
        <v>372</v>
      </c>
      <c r="D202" s="238" t="s">
        <v>270</v>
      </c>
      <c r="E202" s="239" t="s">
        <v>467</v>
      </c>
      <c r="F202" s="240" t="s">
        <v>468</v>
      </c>
      <c r="G202" s="241" t="s">
        <v>396</v>
      </c>
      <c r="H202" s="242">
        <v>10</v>
      </c>
      <c r="I202" s="243"/>
      <c r="J202" s="244">
        <f>ROUND(I202*H202,2)</f>
        <v>0</v>
      </c>
      <c r="K202" s="240" t="s">
        <v>174</v>
      </c>
      <c r="L202" s="245"/>
      <c r="M202" s="246" t="s">
        <v>22</v>
      </c>
      <c r="N202" s="247" t="s">
        <v>48</v>
      </c>
      <c r="O202" s="41"/>
      <c r="P202" s="200">
        <f>O202*H202</f>
        <v>0</v>
      </c>
      <c r="Q202" s="200">
        <v>0.0001</v>
      </c>
      <c r="R202" s="200">
        <f>Q202*H202</f>
        <v>0.001</v>
      </c>
      <c r="S202" s="200">
        <v>0</v>
      </c>
      <c r="T202" s="201">
        <f>S202*H202</f>
        <v>0</v>
      </c>
      <c r="AR202" s="23" t="s">
        <v>214</v>
      </c>
      <c r="AT202" s="23" t="s">
        <v>270</v>
      </c>
      <c r="AU202" s="23" t="s">
        <v>86</v>
      </c>
      <c r="AY202" s="23" t="s">
        <v>168</v>
      </c>
      <c r="BE202" s="202">
        <f>IF(N202="základní",J202,0)</f>
        <v>0</v>
      </c>
      <c r="BF202" s="202">
        <f>IF(N202="snížená",J202,0)</f>
        <v>0</v>
      </c>
      <c r="BG202" s="202">
        <f>IF(N202="zákl. přenesená",J202,0)</f>
        <v>0</v>
      </c>
      <c r="BH202" s="202">
        <f>IF(N202="sníž. přenesená",J202,0)</f>
        <v>0</v>
      </c>
      <c r="BI202" s="202">
        <f>IF(N202="nulová",J202,0)</f>
        <v>0</v>
      </c>
      <c r="BJ202" s="23" t="s">
        <v>24</v>
      </c>
      <c r="BK202" s="202">
        <f>ROUND(I202*H202,2)</f>
        <v>0</v>
      </c>
      <c r="BL202" s="23" t="s">
        <v>175</v>
      </c>
      <c r="BM202" s="23" t="s">
        <v>1449</v>
      </c>
    </row>
    <row r="203" spans="2:65" s="1" customFormat="1" ht="16.5" customHeight="1">
      <c r="B203" s="40"/>
      <c r="C203" s="238" t="s">
        <v>378</v>
      </c>
      <c r="D203" s="238" t="s">
        <v>270</v>
      </c>
      <c r="E203" s="239" t="s">
        <v>471</v>
      </c>
      <c r="F203" s="240" t="s">
        <v>472</v>
      </c>
      <c r="G203" s="241" t="s">
        <v>396</v>
      </c>
      <c r="H203" s="242">
        <v>10</v>
      </c>
      <c r="I203" s="243"/>
      <c r="J203" s="244">
        <f>ROUND(I203*H203,2)</f>
        <v>0</v>
      </c>
      <c r="K203" s="240" t="s">
        <v>174</v>
      </c>
      <c r="L203" s="245"/>
      <c r="M203" s="246" t="s">
        <v>22</v>
      </c>
      <c r="N203" s="247" t="s">
        <v>48</v>
      </c>
      <c r="O203" s="41"/>
      <c r="P203" s="200">
        <f>O203*H203</f>
        <v>0</v>
      </c>
      <c r="Q203" s="200">
        <v>0.00035</v>
      </c>
      <c r="R203" s="200">
        <f>Q203*H203</f>
        <v>0.0035</v>
      </c>
      <c r="S203" s="200">
        <v>0</v>
      </c>
      <c r="T203" s="201">
        <f>S203*H203</f>
        <v>0</v>
      </c>
      <c r="AR203" s="23" t="s">
        <v>214</v>
      </c>
      <c r="AT203" s="23" t="s">
        <v>270</v>
      </c>
      <c r="AU203" s="23" t="s">
        <v>86</v>
      </c>
      <c r="AY203" s="23" t="s">
        <v>168</v>
      </c>
      <c r="BE203" s="202">
        <f>IF(N203="základní",J203,0)</f>
        <v>0</v>
      </c>
      <c r="BF203" s="202">
        <f>IF(N203="snížená",J203,0)</f>
        <v>0</v>
      </c>
      <c r="BG203" s="202">
        <f>IF(N203="zákl. přenesená",J203,0)</f>
        <v>0</v>
      </c>
      <c r="BH203" s="202">
        <f>IF(N203="sníž. přenesená",J203,0)</f>
        <v>0</v>
      </c>
      <c r="BI203" s="202">
        <f>IF(N203="nulová",J203,0)</f>
        <v>0</v>
      </c>
      <c r="BJ203" s="23" t="s">
        <v>24</v>
      </c>
      <c r="BK203" s="202">
        <f>ROUND(I203*H203,2)</f>
        <v>0</v>
      </c>
      <c r="BL203" s="23" t="s">
        <v>175</v>
      </c>
      <c r="BM203" s="23" t="s">
        <v>1450</v>
      </c>
    </row>
    <row r="204" spans="2:65" s="1" customFormat="1" ht="25.5" customHeight="1">
      <c r="B204" s="40"/>
      <c r="C204" s="191" t="s">
        <v>380</v>
      </c>
      <c r="D204" s="191" t="s">
        <v>170</v>
      </c>
      <c r="E204" s="192" t="s">
        <v>475</v>
      </c>
      <c r="F204" s="193" t="s">
        <v>476</v>
      </c>
      <c r="G204" s="194" t="s">
        <v>294</v>
      </c>
      <c r="H204" s="195">
        <v>236.5</v>
      </c>
      <c r="I204" s="196"/>
      <c r="J204" s="197">
        <f>ROUND(I204*H204,2)</f>
        <v>0</v>
      </c>
      <c r="K204" s="193" t="s">
        <v>174</v>
      </c>
      <c r="L204" s="60"/>
      <c r="M204" s="198" t="s">
        <v>22</v>
      </c>
      <c r="N204" s="199" t="s">
        <v>48</v>
      </c>
      <c r="O204" s="41"/>
      <c r="P204" s="200">
        <f>O204*H204</f>
        <v>0</v>
      </c>
      <c r="Q204" s="200">
        <v>0.00011</v>
      </c>
      <c r="R204" s="200">
        <f>Q204*H204</f>
        <v>0.026015</v>
      </c>
      <c r="S204" s="200">
        <v>0</v>
      </c>
      <c r="T204" s="201">
        <f>S204*H204</f>
        <v>0</v>
      </c>
      <c r="AR204" s="23" t="s">
        <v>175</v>
      </c>
      <c r="AT204" s="23" t="s">
        <v>170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1451</v>
      </c>
    </row>
    <row r="205" spans="2:51" s="11" customFormat="1" ht="13.5">
      <c r="B205" s="206"/>
      <c r="C205" s="207"/>
      <c r="D205" s="203" t="s">
        <v>179</v>
      </c>
      <c r="E205" s="208" t="s">
        <v>22</v>
      </c>
      <c r="F205" s="209" t="s">
        <v>1452</v>
      </c>
      <c r="G205" s="207"/>
      <c r="H205" s="210">
        <v>236.5</v>
      </c>
      <c r="I205" s="211"/>
      <c r="J205" s="207"/>
      <c r="K205" s="207"/>
      <c r="L205" s="212"/>
      <c r="M205" s="213"/>
      <c r="N205" s="214"/>
      <c r="O205" s="214"/>
      <c r="P205" s="214"/>
      <c r="Q205" s="214"/>
      <c r="R205" s="214"/>
      <c r="S205" s="214"/>
      <c r="T205" s="215"/>
      <c r="AT205" s="216" t="s">
        <v>179</v>
      </c>
      <c r="AU205" s="216" t="s">
        <v>86</v>
      </c>
      <c r="AV205" s="11" t="s">
        <v>86</v>
      </c>
      <c r="AW205" s="11" t="s">
        <v>41</v>
      </c>
      <c r="AX205" s="11" t="s">
        <v>77</v>
      </c>
      <c r="AY205" s="216" t="s">
        <v>168</v>
      </c>
    </row>
    <row r="206" spans="2:51" s="12" customFormat="1" ht="13.5">
      <c r="B206" s="217"/>
      <c r="C206" s="218"/>
      <c r="D206" s="203" t="s">
        <v>179</v>
      </c>
      <c r="E206" s="219" t="s">
        <v>22</v>
      </c>
      <c r="F206" s="220" t="s">
        <v>181</v>
      </c>
      <c r="G206" s="218"/>
      <c r="H206" s="219" t="s">
        <v>22</v>
      </c>
      <c r="I206" s="221"/>
      <c r="J206" s="218"/>
      <c r="K206" s="218"/>
      <c r="L206" s="222"/>
      <c r="M206" s="223"/>
      <c r="N206" s="224"/>
      <c r="O206" s="224"/>
      <c r="P206" s="224"/>
      <c r="Q206" s="224"/>
      <c r="R206" s="224"/>
      <c r="S206" s="224"/>
      <c r="T206" s="225"/>
      <c r="AT206" s="226" t="s">
        <v>179</v>
      </c>
      <c r="AU206" s="226" t="s">
        <v>86</v>
      </c>
      <c r="AV206" s="12" t="s">
        <v>24</v>
      </c>
      <c r="AW206" s="12" t="s">
        <v>41</v>
      </c>
      <c r="AX206" s="12" t="s">
        <v>77</v>
      </c>
      <c r="AY206" s="226" t="s">
        <v>168</v>
      </c>
    </row>
    <row r="207" spans="2:51" s="13" customFormat="1" ht="13.5">
      <c r="B207" s="227"/>
      <c r="C207" s="228"/>
      <c r="D207" s="203" t="s">
        <v>179</v>
      </c>
      <c r="E207" s="229" t="s">
        <v>22</v>
      </c>
      <c r="F207" s="230" t="s">
        <v>182</v>
      </c>
      <c r="G207" s="228"/>
      <c r="H207" s="231">
        <v>236.5</v>
      </c>
      <c r="I207" s="232"/>
      <c r="J207" s="228"/>
      <c r="K207" s="228"/>
      <c r="L207" s="233"/>
      <c r="M207" s="234"/>
      <c r="N207" s="235"/>
      <c r="O207" s="235"/>
      <c r="P207" s="235"/>
      <c r="Q207" s="235"/>
      <c r="R207" s="235"/>
      <c r="S207" s="235"/>
      <c r="T207" s="236"/>
      <c r="AT207" s="237" t="s">
        <v>179</v>
      </c>
      <c r="AU207" s="237" t="s">
        <v>86</v>
      </c>
      <c r="AV207" s="13" t="s">
        <v>175</v>
      </c>
      <c r="AW207" s="13" t="s">
        <v>41</v>
      </c>
      <c r="AX207" s="13" t="s">
        <v>24</v>
      </c>
      <c r="AY207" s="237" t="s">
        <v>168</v>
      </c>
    </row>
    <row r="208" spans="2:65" s="1" customFormat="1" ht="25.5" customHeight="1">
      <c r="B208" s="40"/>
      <c r="C208" s="191" t="s">
        <v>385</v>
      </c>
      <c r="D208" s="191" t="s">
        <v>170</v>
      </c>
      <c r="E208" s="192" t="s">
        <v>481</v>
      </c>
      <c r="F208" s="193" t="s">
        <v>482</v>
      </c>
      <c r="G208" s="194" t="s">
        <v>294</v>
      </c>
      <c r="H208" s="195">
        <v>31</v>
      </c>
      <c r="I208" s="196"/>
      <c r="J208" s="197">
        <f>ROUND(I208*H208,2)</f>
        <v>0</v>
      </c>
      <c r="K208" s="193" t="s">
        <v>174</v>
      </c>
      <c r="L208" s="60"/>
      <c r="M208" s="198" t="s">
        <v>22</v>
      </c>
      <c r="N208" s="199" t="s">
        <v>48</v>
      </c>
      <c r="O208" s="41"/>
      <c r="P208" s="200">
        <f>O208*H208</f>
        <v>0</v>
      </c>
      <c r="Q208" s="200">
        <v>0.00021</v>
      </c>
      <c r="R208" s="200">
        <f>Q208*H208</f>
        <v>0.00651</v>
      </c>
      <c r="S208" s="200">
        <v>0</v>
      </c>
      <c r="T208" s="201">
        <f>S208*H208</f>
        <v>0</v>
      </c>
      <c r="AR208" s="23" t="s">
        <v>175</v>
      </c>
      <c r="AT208" s="23" t="s">
        <v>170</v>
      </c>
      <c r="AU208" s="23" t="s">
        <v>86</v>
      </c>
      <c r="AY208" s="23" t="s">
        <v>168</v>
      </c>
      <c r="BE208" s="202">
        <f>IF(N208="základní",J208,0)</f>
        <v>0</v>
      </c>
      <c r="BF208" s="202">
        <f>IF(N208="snížená",J208,0)</f>
        <v>0</v>
      </c>
      <c r="BG208" s="202">
        <f>IF(N208="zákl. přenesená",J208,0)</f>
        <v>0</v>
      </c>
      <c r="BH208" s="202">
        <f>IF(N208="sníž. přenesená",J208,0)</f>
        <v>0</v>
      </c>
      <c r="BI208" s="202">
        <f>IF(N208="nulová",J208,0)</f>
        <v>0</v>
      </c>
      <c r="BJ208" s="23" t="s">
        <v>24</v>
      </c>
      <c r="BK208" s="202">
        <f>ROUND(I208*H208,2)</f>
        <v>0</v>
      </c>
      <c r="BL208" s="23" t="s">
        <v>175</v>
      </c>
      <c r="BM208" s="23" t="s">
        <v>1453</v>
      </c>
    </row>
    <row r="209" spans="2:51" s="11" customFormat="1" ht="13.5">
      <c r="B209" s="206"/>
      <c r="C209" s="207"/>
      <c r="D209" s="203" t="s">
        <v>179</v>
      </c>
      <c r="E209" s="208" t="s">
        <v>22</v>
      </c>
      <c r="F209" s="209" t="s">
        <v>334</v>
      </c>
      <c r="G209" s="207"/>
      <c r="H209" s="210">
        <v>31</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51" s="12" customFormat="1" ht="13.5">
      <c r="B210" s="217"/>
      <c r="C210" s="218"/>
      <c r="D210" s="203" t="s">
        <v>179</v>
      </c>
      <c r="E210" s="219" t="s">
        <v>22</v>
      </c>
      <c r="F210" s="220" t="s">
        <v>181</v>
      </c>
      <c r="G210" s="218"/>
      <c r="H210" s="219" t="s">
        <v>22</v>
      </c>
      <c r="I210" s="221"/>
      <c r="J210" s="218"/>
      <c r="K210" s="218"/>
      <c r="L210" s="222"/>
      <c r="M210" s="223"/>
      <c r="N210" s="224"/>
      <c r="O210" s="224"/>
      <c r="P210" s="224"/>
      <c r="Q210" s="224"/>
      <c r="R210" s="224"/>
      <c r="S210" s="224"/>
      <c r="T210" s="225"/>
      <c r="AT210" s="226" t="s">
        <v>179</v>
      </c>
      <c r="AU210" s="226" t="s">
        <v>86</v>
      </c>
      <c r="AV210" s="12" t="s">
        <v>24</v>
      </c>
      <c r="AW210" s="12" t="s">
        <v>41</v>
      </c>
      <c r="AX210" s="12" t="s">
        <v>77</v>
      </c>
      <c r="AY210" s="226" t="s">
        <v>168</v>
      </c>
    </row>
    <row r="211" spans="2:51" s="13" customFormat="1" ht="13.5">
      <c r="B211" s="227"/>
      <c r="C211" s="228"/>
      <c r="D211" s="203" t="s">
        <v>179</v>
      </c>
      <c r="E211" s="229" t="s">
        <v>22</v>
      </c>
      <c r="F211" s="230" t="s">
        <v>182</v>
      </c>
      <c r="G211" s="228"/>
      <c r="H211" s="231">
        <v>31</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25.5" customHeight="1">
      <c r="B212" s="40"/>
      <c r="C212" s="191" t="s">
        <v>388</v>
      </c>
      <c r="D212" s="191" t="s">
        <v>170</v>
      </c>
      <c r="E212" s="192" t="s">
        <v>1454</v>
      </c>
      <c r="F212" s="193" t="s">
        <v>1455</v>
      </c>
      <c r="G212" s="194" t="s">
        <v>173</v>
      </c>
      <c r="H212" s="195">
        <v>5</v>
      </c>
      <c r="I212" s="196"/>
      <c r="J212" s="197">
        <f>ROUND(I212*H212,2)</f>
        <v>0</v>
      </c>
      <c r="K212" s="193" t="s">
        <v>174</v>
      </c>
      <c r="L212" s="60"/>
      <c r="M212" s="198" t="s">
        <v>22</v>
      </c>
      <c r="N212" s="199" t="s">
        <v>48</v>
      </c>
      <c r="O212" s="41"/>
      <c r="P212" s="200">
        <f>O212*H212</f>
        <v>0</v>
      </c>
      <c r="Q212" s="200">
        <v>0.00085</v>
      </c>
      <c r="R212" s="200">
        <f>Q212*H212</f>
        <v>0.0042499999999999994</v>
      </c>
      <c r="S212" s="200">
        <v>0</v>
      </c>
      <c r="T212" s="201">
        <f>S212*H212</f>
        <v>0</v>
      </c>
      <c r="AR212" s="23" t="s">
        <v>175</v>
      </c>
      <c r="AT212" s="23" t="s">
        <v>170</v>
      </c>
      <c r="AU212" s="23" t="s">
        <v>86</v>
      </c>
      <c r="AY212" s="23" t="s">
        <v>168</v>
      </c>
      <c r="BE212" s="202">
        <f>IF(N212="základní",J212,0)</f>
        <v>0</v>
      </c>
      <c r="BF212" s="202">
        <f>IF(N212="snížená",J212,0)</f>
        <v>0</v>
      </c>
      <c r="BG212" s="202">
        <f>IF(N212="zákl. přenesená",J212,0)</f>
        <v>0</v>
      </c>
      <c r="BH212" s="202">
        <f>IF(N212="sníž. přenesená",J212,0)</f>
        <v>0</v>
      </c>
      <c r="BI212" s="202">
        <f>IF(N212="nulová",J212,0)</f>
        <v>0</v>
      </c>
      <c r="BJ212" s="23" t="s">
        <v>24</v>
      </c>
      <c r="BK212" s="202">
        <f>ROUND(I212*H212,2)</f>
        <v>0</v>
      </c>
      <c r="BL212" s="23" t="s">
        <v>175</v>
      </c>
      <c r="BM212" s="23" t="s">
        <v>1456</v>
      </c>
    </row>
    <row r="213" spans="2:51" s="11" customFormat="1" ht="13.5">
      <c r="B213" s="206"/>
      <c r="C213" s="207"/>
      <c r="D213" s="203" t="s">
        <v>179</v>
      </c>
      <c r="E213" s="208" t="s">
        <v>22</v>
      </c>
      <c r="F213" s="209" t="s">
        <v>195</v>
      </c>
      <c r="G213" s="207"/>
      <c r="H213" s="210">
        <v>5</v>
      </c>
      <c r="I213" s="211"/>
      <c r="J213" s="207"/>
      <c r="K213" s="207"/>
      <c r="L213" s="212"/>
      <c r="M213" s="213"/>
      <c r="N213" s="214"/>
      <c r="O213" s="214"/>
      <c r="P213" s="214"/>
      <c r="Q213" s="214"/>
      <c r="R213" s="214"/>
      <c r="S213" s="214"/>
      <c r="T213" s="215"/>
      <c r="AT213" s="216" t="s">
        <v>179</v>
      </c>
      <c r="AU213" s="216" t="s">
        <v>86</v>
      </c>
      <c r="AV213" s="11" t="s">
        <v>86</v>
      </c>
      <c r="AW213" s="11" t="s">
        <v>41</v>
      </c>
      <c r="AX213" s="11" t="s">
        <v>77</v>
      </c>
      <c r="AY213" s="216" t="s">
        <v>168</v>
      </c>
    </row>
    <row r="214" spans="2:51" s="12" customFormat="1" ht="13.5">
      <c r="B214" s="217"/>
      <c r="C214" s="218"/>
      <c r="D214" s="203" t="s">
        <v>179</v>
      </c>
      <c r="E214" s="219" t="s">
        <v>22</v>
      </c>
      <c r="F214" s="220" t="s">
        <v>181</v>
      </c>
      <c r="G214" s="218"/>
      <c r="H214" s="219" t="s">
        <v>22</v>
      </c>
      <c r="I214" s="221"/>
      <c r="J214" s="218"/>
      <c r="K214" s="218"/>
      <c r="L214" s="222"/>
      <c r="M214" s="223"/>
      <c r="N214" s="224"/>
      <c r="O214" s="224"/>
      <c r="P214" s="224"/>
      <c r="Q214" s="224"/>
      <c r="R214" s="224"/>
      <c r="S214" s="224"/>
      <c r="T214" s="225"/>
      <c r="AT214" s="226" t="s">
        <v>179</v>
      </c>
      <c r="AU214" s="226" t="s">
        <v>86</v>
      </c>
      <c r="AV214" s="12" t="s">
        <v>24</v>
      </c>
      <c r="AW214" s="12" t="s">
        <v>41</v>
      </c>
      <c r="AX214" s="12" t="s">
        <v>77</v>
      </c>
      <c r="AY214" s="226" t="s">
        <v>168</v>
      </c>
    </row>
    <row r="215" spans="2:51" s="13" customFormat="1" ht="13.5">
      <c r="B215" s="227"/>
      <c r="C215" s="228"/>
      <c r="D215" s="203" t="s">
        <v>179</v>
      </c>
      <c r="E215" s="229" t="s">
        <v>22</v>
      </c>
      <c r="F215" s="230" t="s">
        <v>182</v>
      </c>
      <c r="G215" s="228"/>
      <c r="H215" s="231">
        <v>5</v>
      </c>
      <c r="I215" s="232"/>
      <c r="J215" s="228"/>
      <c r="K215" s="228"/>
      <c r="L215" s="233"/>
      <c r="M215" s="234"/>
      <c r="N215" s="235"/>
      <c r="O215" s="235"/>
      <c r="P215" s="235"/>
      <c r="Q215" s="235"/>
      <c r="R215" s="235"/>
      <c r="S215" s="235"/>
      <c r="T215" s="236"/>
      <c r="AT215" s="237" t="s">
        <v>179</v>
      </c>
      <c r="AU215" s="237" t="s">
        <v>86</v>
      </c>
      <c r="AV215" s="13" t="s">
        <v>175</v>
      </c>
      <c r="AW215" s="13" t="s">
        <v>41</v>
      </c>
      <c r="AX215" s="13" t="s">
        <v>24</v>
      </c>
      <c r="AY215" s="237" t="s">
        <v>168</v>
      </c>
    </row>
    <row r="216" spans="2:65" s="1" customFormat="1" ht="25.5" customHeight="1">
      <c r="B216" s="40"/>
      <c r="C216" s="191" t="s">
        <v>393</v>
      </c>
      <c r="D216" s="191" t="s">
        <v>170</v>
      </c>
      <c r="E216" s="192" t="s">
        <v>1029</v>
      </c>
      <c r="F216" s="193" t="s">
        <v>1030</v>
      </c>
      <c r="G216" s="194" t="s">
        <v>294</v>
      </c>
      <c r="H216" s="195">
        <v>25</v>
      </c>
      <c r="I216" s="196"/>
      <c r="J216" s="197">
        <f>ROUND(I216*H216,2)</f>
        <v>0</v>
      </c>
      <c r="K216" s="193" t="s">
        <v>174</v>
      </c>
      <c r="L216" s="60"/>
      <c r="M216" s="198" t="s">
        <v>22</v>
      </c>
      <c r="N216" s="199" t="s">
        <v>48</v>
      </c>
      <c r="O216" s="41"/>
      <c r="P216" s="200">
        <f>O216*H216</f>
        <v>0</v>
      </c>
      <c r="Q216" s="200">
        <v>0.16849</v>
      </c>
      <c r="R216" s="200">
        <f>Q216*H216</f>
        <v>4.21225</v>
      </c>
      <c r="S216" s="200">
        <v>0</v>
      </c>
      <c r="T216" s="201">
        <f>S216*H216</f>
        <v>0</v>
      </c>
      <c r="AR216" s="23" t="s">
        <v>175</v>
      </c>
      <c r="AT216" s="23" t="s">
        <v>170</v>
      </c>
      <c r="AU216" s="23" t="s">
        <v>86</v>
      </c>
      <c r="AY216" s="23" t="s">
        <v>168</v>
      </c>
      <c r="BE216" s="202">
        <f>IF(N216="základní",J216,0)</f>
        <v>0</v>
      </c>
      <c r="BF216" s="202">
        <f>IF(N216="snížená",J216,0)</f>
        <v>0</v>
      </c>
      <c r="BG216" s="202">
        <f>IF(N216="zákl. přenesená",J216,0)</f>
        <v>0</v>
      </c>
      <c r="BH216" s="202">
        <f>IF(N216="sníž. přenesená",J216,0)</f>
        <v>0</v>
      </c>
      <c r="BI216" s="202">
        <f>IF(N216="nulová",J216,0)</f>
        <v>0</v>
      </c>
      <c r="BJ216" s="23" t="s">
        <v>24</v>
      </c>
      <c r="BK216" s="202">
        <f>ROUND(I216*H216,2)</f>
        <v>0</v>
      </c>
      <c r="BL216" s="23" t="s">
        <v>175</v>
      </c>
      <c r="BM216" s="23" t="s">
        <v>1457</v>
      </c>
    </row>
    <row r="217" spans="2:51" s="11" customFormat="1" ht="13.5">
      <c r="B217" s="206"/>
      <c r="C217" s="207"/>
      <c r="D217" s="203" t="s">
        <v>179</v>
      </c>
      <c r="E217" s="208" t="s">
        <v>22</v>
      </c>
      <c r="F217" s="209" t="s">
        <v>301</v>
      </c>
      <c r="G217" s="207"/>
      <c r="H217" s="210">
        <v>25</v>
      </c>
      <c r="I217" s="211"/>
      <c r="J217" s="207"/>
      <c r="K217" s="207"/>
      <c r="L217" s="212"/>
      <c r="M217" s="213"/>
      <c r="N217" s="214"/>
      <c r="O217" s="214"/>
      <c r="P217" s="214"/>
      <c r="Q217" s="214"/>
      <c r="R217" s="214"/>
      <c r="S217" s="214"/>
      <c r="T217" s="215"/>
      <c r="AT217" s="216" t="s">
        <v>179</v>
      </c>
      <c r="AU217" s="216" t="s">
        <v>86</v>
      </c>
      <c r="AV217" s="11" t="s">
        <v>86</v>
      </c>
      <c r="AW217" s="11" t="s">
        <v>41</v>
      </c>
      <c r="AX217" s="11" t="s">
        <v>77</v>
      </c>
      <c r="AY217" s="216" t="s">
        <v>168</v>
      </c>
    </row>
    <row r="218" spans="2:51" s="12" customFormat="1" ht="13.5">
      <c r="B218" s="217"/>
      <c r="C218" s="218"/>
      <c r="D218" s="203" t="s">
        <v>179</v>
      </c>
      <c r="E218" s="219" t="s">
        <v>22</v>
      </c>
      <c r="F218" s="220" t="s">
        <v>181</v>
      </c>
      <c r="G218" s="218"/>
      <c r="H218" s="219" t="s">
        <v>22</v>
      </c>
      <c r="I218" s="221"/>
      <c r="J218" s="218"/>
      <c r="K218" s="218"/>
      <c r="L218" s="222"/>
      <c r="M218" s="223"/>
      <c r="N218" s="224"/>
      <c r="O218" s="224"/>
      <c r="P218" s="224"/>
      <c r="Q218" s="224"/>
      <c r="R218" s="224"/>
      <c r="S218" s="224"/>
      <c r="T218" s="225"/>
      <c r="AT218" s="226" t="s">
        <v>179</v>
      </c>
      <c r="AU218" s="226" t="s">
        <v>86</v>
      </c>
      <c r="AV218" s="12" t="s">
        <v>24</v>
      </c>
      <c r="AW218" s="12" t="s">
        <v>41</v>
      </c>
      <c r="AX218" s="12" t="s">
        <v>77</v>
      </c>
      <c r="AY218" s="226" t="s">
        <v>168</v>
      </c>
    </row>
    <row r="219" spans="2:51" s="13" customFormat="1" ht="13.5">
      <c r="B219" s="227"/>
      <c r="C219" s="228"/>
      <c r="D219" s="203" t="s">
        <v>179</v>
      </c>
      <c r="E219" s="229" t="s">
        <v>22</v>
      </c>
      <c r="F219" s="230" t="s">
        <v>182</v>
      </c>
      <c r="G219" s="228"/>
      <c r="H219" s="231">
        <v>25</v>
      </c>
      <c r="I219" s="232"/>
      <c r="J219" s="228"/>
      <c r="K219" s="228"/>
      <c r="L219" s="233"/>
      <c r="M219" s="234"/>
      <c r="N219" s="235"/>
      <c r="O219" s="235"/>
      <c r="P219" s="235"/>
      <c r="Q219" s="235"/>
      <c r="R219" s="235"/>
      <c r="S219" s="235"/>
      <c r="T219" s="236"/>
      <c r="AT219" s="237" t="s">
        <v>179</v>
      </c>
      <c r="AU219" s="237" t="s">
        <v>86</v>
      </c>
      <c r="AV219" s="13" t="s">
        <v>175</v>
      </c>
      <c r="AW219" s="13" t="s">
        <v>41</v>
      </c>
      <c r="AX219" s="13" t="s">
        <v>24</v>
      </c>
      <c r="AY219" s="237" t="s">
        <v>168</v>
      </c>
    </row>
    <row r="220" spans="2:65" s="1" customFormat="1" ht="16.5" customHeight="1">
      <c r="B220" s="40"/>
      <c r="C220" s="238" t="s">
        <v>398</v>
      </c>
      <c r="D220" s="238" t="s">
        <v>270</v>
      </c>
      <c r="E220" s="239" t="s">
        <v>1033</v>
      </c>
      <c r="F220" s="240" t="s">
        <v>1458</v>
      </c>
      <c r="G220" s="241" t="s">
        <v>294</v>
      </c>
      <c r="H220" s="242">
        <v>25</v>
      </c>
      <c r="I220" s="243"/>
      <c r="J220" s="244">
        <f>ROUND(I220*H220,2)</f>
        <v>0</v>
      </c>
      <c r="K220" s="240" t="s">
        <v>174</v>
      </c>
      <c r="L220" s="245"/>
      <c r="M220" s="246" t="s">
        <v>22</v>
      </c>
      <c r="N220" s="247" t="s">
        <v>48</v>
      </c>
      <c r="O220" s="41"/>
      <c r="P220" s="200">
        <f>O220*H220</f>
        <v>0</v>
      </c>
      <c r="Q220" s="200">
        <v>0.15</v>
      </c>
      <c r="R220" s="200">
        <f>Q220*H220</f>
        <v>3.75</v>
      </c>
      <c r="S220" s="200">
        <v>0</v>
      </c>
      <c r="T220" s="201">
        <f>S220*H220</f>
        <v>0</v>
      </c>
      <c r="AR220" s="23" t="s">
        <v>214</v>
      </c>
      <c r="AT220" s="23" t="s">
        <v>270</v>
      </c>
      <c r="AU220" s="23" t="s">
        <v>86</v>
      </c>
      <c r="AY220" s="23" t="s">
        <v>168</v>
      </c>
      <c r="BE220" s="202">
        <f>IF(N220="základní",J220,0)</f>
        <v>0</v>
      </c>
      <c r="BF220" s="202">
        <f>IF(N220="snížená",J220,0)</f>
        <v>0</v>
      </c>
      <c r="BG220" s="202">
        <f>IF(N220="zákl. přenesená",J220,0)</f>
        <v>0</v>
      </c>
      <c r="BH220" s="202">
        <f>IF(N220="sníž. přenesená",J220,0)</f>
        <v>0</v>
      </c>
      <c r="BI220" s="202">
        <f>IF(N220="nulová",J220,0)</f>
        <v>0</v>
      </c>
      <c r="BJ220" s="23" t="s">
        <v>24</v>
      </c>
      <c r="BK220" s="202">
        <f>ROUND(I220*H220,2)</f>
        <v>0</v>
      </c>
      <c r="BL220" s="23" t="s">
        <v>175</v>
      </c>
      <c r="BM220" s="23" t="s">
        <v>1459</v>
      </c>
    </row>
    <row r="221" spans="2:65" s="1" customFormat="1" ht="25.5" customHeight="1">
      <c r="B221" s="40"/>
      <c r="C221" s="191" t="s">
        <v>402</v>
      </c>
      <c r="D221" s="191" t="s">
        <v>170</v>
      </c>
      <c r="E221" s="192" t="s">
        <v>526</v>
      </c>
      <c r="F221" s="193" t="s">
        <v>691</v>
      </c>
      <c r="G221" s="194" t="s">
        <v>294</v>
      </c>
      <c r="H221" s="195">
        <v>13.3</v>
      </c>
      <c r="I221" s="196"/>
      <c r="J221" s="197">
        <f>ROUND(I221*H221,2)</f>
        <v>0</v>
      </c>
      <c r="K221" s="193" t="s">
        <v>174</v>
      </c>
      <c r="L221" s="60"/>
      <c r="M221" s="198" t="s">
        <v>22</v>
      </c>
      <c r="N221" s="199" t="s">
        <v>48</v>
      </c>
      <c r="O221" s="41"/>
      <c r="P221" s="200">
        <f>O221*H221</f>
        <v>0</v>
      </c>
      <c r="Q221" s="200">
        <v>0</v>
      </c>
      <c r="R221" s="200">
        <f>Q221*H221</f>
        <v>0</v>
      </c>
      <c r="S221" s="200">
        <v>0</v>
      </c>
      <c r="T221" s="201">
        <f>S221*H221</f>
        <v>0</v>
      </c>
      <c r="AR221" s="23" t="s">
        <v>175</v>
      </c>
      <c r="AT221" s="23" t="s">
        <v>170</v>
      </c>
      <c r="AU221" s="23" t="s">
        <v>86</v>
      </c>
      <c r="AY221" s="23" t="s">
        <v>168</v>
      </c>
      <c r="BE221" s="202">
        <f>IF(N221="základní",J221,0)</f>
        <v>0</v>
      </c>
      <c r="BF221" s="202">
        <f>IF(N221="snížená",J221,0)</f>
        <v>0</v>
      </c>
      <c r="BG221" s="202">
        <f>IF(N221="zákl. přenesená",J221,0)</f>
        <v>0</v>
      </c>
      <c r="BH221" s="202">
        <f>IF(N221="sníž. přenesená",J221,0)</f>
        <v>0</v>
      </c>
      <c r="BI221" s="202">
        <f>IF(N221="nulová",J221,0)</f>
        <v>0</v>
      </c>
      <c r="BJ221" s="23" t="s">
        <v>24</v>
      </c>
      <c r="BK221" s="202">
        <f>ROUND(I221*H221,2)</f>
        <v>0</v>
      </c>
      <c r="BL221" s="23" t="s">
        <v>175</v>
      </c>
      <c r="BM221" s="23" t="s">
        <v>1460</v>
      </c>
    </row>
    <row r="222" spans="2:51" s="11" customFormat="1" ht="13.5">
      <c r="B222" s="206"/>
      <c r="C222" s="207"/>
      <c r="D222" s="203" t="s">
        <v>179</v>
      </c>
      <c r="E222" s="208" t="s">
        <v>22</v>
      </c>
      <c r="F222" s="209" t="s">
        <v>1461</v>
      </c>
      <c r="G222" s="207"/>
      <c r="H222" s="210">
        <v>13.3</v>
      </c>
      <c r="I222" s="211"/>
      <c r="J222" s="207"/>
      <c r="K222" s="207"/>
      <c r="L222" s="212"/>
      <c r="M222" s="213"/>
      <c r="N222" s="214"/>
      <c r="O222" s="214"/>
      <c r="P222" s="214"/>
      <c r="Q222" s="214"/>
      <c r="R222" s="214"/>
      <c r="S222" s="214"/>
      <c r="T222" s="215"/>
      <c r="AT222" s="216" t="s">
        <v>179</v>
      </c>
      <c r="AU222" s="216" t="s">
        <v>86</v>
      </c>
      <c r="AV222" s="11" t="s">
        <v>86</v>
      </c>
      <c r="AW222" s="11" t="s">
        <v>41</v>
      </c>
      <c r="AX222" s="11" t="s">
        <v>77</v>
      </c>
      <c r="AY222" s="216" t="s">
        <v>168</v>
      </c>
    </row>
    <row r="223" spans="2:51" s="12" customFormat="1" ht="13.5">
      <c r="B223" s="217"/>
      <c r="C223" s="218"/>
      <c r="D223" s="203" t="s">
        <v>179</v>
      </c>
      <c r="E223" s="219" t="s">
        <v>22</v>
      </c>
      <c r="F223" s="220" t="s">
        <v>181</v>
      </c>
      <c r="G223" s="218"/>
      <c r="H223" s="219" t="s">
        <v>22</v>
      </c>
      <c r="I223" s="221"/>
      <c r="J223" s="218"/>
      <c r="K223" s="218"/>
      <c r="L223" s="222"/>
      <c r="M223" s="223"/>
      <c r="N223" s="224"/>
      <c r="O223" s="224"/>
      <c r="P223" s="224"/>
      <c r="Q223" s="224"/>
      <c r="R223" s="224"/>
      <c r="S223" s="224"/>
      <c r="T223" s="225"/>
      <c r="AT223" s="226" t="s">
        <v>179</v>
      </c>
      <c r="AU223" s="226" t="s">
        <v>86</v>
      </c>
      <c r="AV223" s="12" t="s">
        <v>24</v>
      </c>
      <c r="AW223" s="12" t="s">
        <v>41</v>
      </c>
      <c r="AX223" s="12" t="s">
        <v>77</v>
      </c>
      <c r="AY223" s="226" t="s">
        <v>168</v>
      </c>
    </row>
    <row r="224" spans="2:51" s="13" customFormat="1" ht="13.5">
      <c r="B224" s="227"/>
      <c r="C224" s="228"/>
      <c r="D224" s="203" t="s">
        <v>179</v>
      </c>
      <c r="E224" s="229" t="s">
        <v>22</v>
      </c>
      <c r="F224" s="230" t="s">
        <v>182</v>
      </c>
      <c r="G224" s="228"/>
      <c r="H224" s="231">
        <v>13.3</v>
      </c>
      <c r="I224" s="232"/>
      <c r="J224" s="228"/>
      <c r="K224" s="228"/>
      <c r="L224" s="233"/>
      <c r="M224" s="234"/>
      <c r="N224" s="235"/>
      <c r="O224" s="235"/>
      <c r="P224" s="235"/>
      <c r="Q224" s="235"/>
      <c r="R224" s="235"/>
      <c r="S224" s="235"/>
      <c r="T224" s="236"/>
      <c r="AT224" s="237" t="s">
        <v>179</v>
      </c>
      <c r="AU224" s="237" t="s">
        <v>86</v>
      </c>
      <c r="AV224" s="13" t="s">
        <v>175</v>
      </c>
      <c r="AW224" s="13" t="s">
        <v>41</v>
      </c>
      <c r="AX224" s="13" t="s">
        <v>24</v>
      </c>
      <c r="AY224" s="237" t="s">
        <v>168</v>
      </c>
    </row>
    <row r="225" spans="2:65" s="1" customFormat="1" ht="16.5" customHeight="1">
      <c r="B225" s="40"/>
      <c r="C225" s="191" t="s">
        <v>406</v>
      </c>
      <c r="D225" s="191" t="s">
        <v>170</v>
      </c>
      <c r="E225" s="192" t="s">
        <v>531</v>
      </c>
      <c r="F225" s="193" t="s">
        <v>532</v>
      </c>
      <c r="G225" s="194" t="s">
        <v>294</v>
      </c>
      <c r="H225" s="195">
        <v>13.3</v>
      </c>
      <c r="I225" s="196"/>
      <c r="J225" s="197">
        <f>ROUND(I225*H225,2)</f>
        <v>0</v>
      </c>
      <c r="K225" s="193" t="s">
        <v>174</v>
      </c>
      <c r="L225" s="60"/>
      <c r="M225" s="198" t="s">
        <v>22</v>
      </c>
      <c r="N225" s="199" t="s">
        <v>48</v>
      </c>
      <c r="O225" s="41"/>
      <c r="P225" s="200">
        <f>O225*H225</f>
        <v>0</v>
      </c>
      <c r="Q225" s="200">
        <v>0</v>
      </c>
      <c r="R225" s="200">
        <f>Q225*H225</f>
        <v>0</v>
      </c>
      <c r="S225" s="200">
        <v>0</v>
      </c>
      <c r="T225" s="201">
        <f>S225*H225</f>
        <v>0</v>
      </c>
      <c r="AR225" s="23" t="s">
        <v>175</v>
      </c>
      <c r="AT225" s="23" t="s">
        <v>170</v>
      </c>
      <c r="AU225" s="23" t="s">
        <v>86</v>
      </c>
      <c r="AY225" s="23" t="s">
        <v>168</v>
      </c>
      <c r="BE225" s="202">
        <f>IF(N225="základní",J225,0)</f>
        <v>0</v>
      </c>
      <c r="BF225" s="202">
        <f>IF(N225="snížená",J225,0)</f>
        <v>0</v>
      </c>
      <c r="BG225" s="202">
        <f>IF(N225="zákl. přenesená",J225,0)</f>
        <v>0</v>
      </c>
      <c r="BH225" s="202">
        <f>IF(N225="sníž. přenesená",J225,0)</f>
        <v>0</v>
      </c>
      <c r="BI225" s="202">
        <f>IF(N225="nulová",J225,0)</f>
        <v>0</v>
      </c>
      <c r="BJ225" s="23" t="s">
        <v>24</v>
      </c>
      <c r="BK225" s="202">
        <f>ROUND(I225*H225,2)</f>
        <v>0</v>
      </c>
      <c r="BL225" s="23" t="s">
        <v>175</v>
      </c>
      <c r="BM225" s="23" t="s">
        <v>1462</v>
      </c>
    </row>
    <row r="226" spans="2:51" s="11" customFormat="1" ht="13.5">
      <c r="B226" s="206"/>
      <c r="C226" s="207"/>
      <c r="D226" s="203" t="s">
        <v>179</v>
      </c>
      <c r="E226" s="208" t="s">
        <v>22</v>
      </c>
      <c r="F226" s="209" t="s">
        <v>1461</v>
      </c>
      <c r="G226" s="207"/>
      <c r="H226" s="210">
        <v>13.3</v>
      </c>
      <c r="I226" s="211"/>
      <c r="J226" s="207"/>
      <c r="K226" s="207"/>
      <c r="L226" s="212"/>
      <c r="M226" s="213"/>
      <c r="N226" s="214"/>
      <c r="O226" s="214"/>
      <c r="P226" s="214"/>
      <c r="Q226" s="214"/>
      <c r="R226" s="214"/>
      <c r="S226" s="214"/>
      <c r="T226" s="215"/>
      <c r="AT226" s="216" t="s">
        <v>179</v>
      </c>
      <c r="AU226" s="216" t="s">
        <v>86</v>
      </c>
      <c r="AV226" s="11" t="s">
        <v>86</v>
      </c>
      <c r="AW226" s="11" t="s">
        <v>41</v>
      </c>
      <c r="AX226" s="11" t="s">
        <v>77</v>
      </c>
      <c r="AY226" s="216" t="s">
        <v>168</v>
      </c>
    </row>
    <row r="227" spans="2:51" s="12" customFormat="1" ht="13.5">
      <c r="B227" s="217"/>
      <c r="C227" s="218"/>
      <c r="D227" s="203" t="s">
        <v>179</v>
      </c>
      <c r="E227" s="219" t="s">
        <v>22</v>
      </c>
      <c r="F227" s="220" t="s">
        <v>181</v>
      </c>
      <c r="G227" s="218"/>
      <c r="H227" s="219" t="s">
        <v>22</v>
      </c>
      <c r="I227" s="221"/>
      <c r="J227" s="218"/>
      <c r="K227" s="218"/>
      <c r="L227" s="222"/>
      <c r="M227" s="223"/>
      <c r="N227" s="224"/>
      <c r="O227" s="224"/>
      <c r="P227" s="224"/>
      <c r="Q227" s="224"/>
      <c r="R227" s="224"/>
      <c r="S227" s="224"/>
      <c r="T227" s="225"/>
      <c r="AT227" s="226" t="s">
        <v>179</v>
      </c>
      <c r="AU227" s="226" t="s">
        <v>86</v>
      </c>
      <c r="AV227" s="12" t="s">
        <v>24</v>
      </c>
      <c r="AW227" s="12" t="s">
        <v>41</v>
      </c>
      <c r="AX227" s="12" t="s">
        <v>77</v>
      </c>
      <c r="AY227" s="226" t="s">
        <v>168</v>
      </c>
    </row>
    <row r="228" spans="2:51" s="13" customFormat="1" ht="13.5">
      <c r="B228" s="227"/>
      <c r="C228" s="228"/>
      <c r="D228" s="203" t="s">
        <v>179</v>
      </c>
      <c r="E228" s="229" t="s">
        <v>22</v>
      </c>
      <c r="F228" s="230" t="s">
        <v>182</v>
      </c>
      <c r="G228" s="228"/>
      <c r="H228" s="231">
        <v>13.3</v>
      </c>
      <c r="I228" s="232"/>
      <c r="J228" s="228"/>
      <c r="K228" s="228"/>
      <c r="L228" s="233"/>
      <c r="M228" s="234"/>
      <c r="N228" s="235"/>
      <c r="O228" s="235"/>
      <c r="P228" s="235"/>
      <c r="Q228" s="235"/>
      <c r="R228" s="235"/>
      <c r="S228" s="235"/>
      <c r="T228" s="236"/>
      <c r="AT228" s="237" t="s">
        <v>179</v>
      </c>
      <c r="AU228" s="237" t="s">
        <v>86</v>
      </c>
      <c r="AV228" s="13" t="s">
        <v>175</v>
      </c>
      <c r="AW228" s="13" t="s">
        <v>41</v>
      </c>
      <c r="AX228" s="13" t="s">
        <v>24</v>
      </c>
      <c r="AY228" s="237" t="s">
        <v>168</v>
      </c>
    </row>
    <row r="229" spans="2:65" s="1" customFormat="1" ht="25.5" customHeight="1">
      <c r="B229" s="40"/>
      <c r="C229" s="191" t="s">
        <v>410</v>
      </c>
      <c r="D229" s="191" t="s">
        <v>170</v>
      </c>
      <c r="E229" s="192" t="s">
        <v>1463</v>
      </c>
      <c r="F229" s="193" t="s">
        <v>1464</v>
      </c>
      <c r="G229" s="194" t="s">
        <v>198</v>
      </c>
      <c r="H229" s="195">
        <v>3.48</v>
      </c>
      <c r="I229" s="196"/>
      <c r="J229" s="197">
        <f>ROUND(I229*H229,2)</f>
        <v>0</v>
      </c>
      <c r="K229" s="193" t="s">
        <v>174</v>
      </c>
      <c r="L229" s="60"/>
      <c r="M229" s="198" t="s">
        <v>22</v>
      </c>
      <c r="N229" s="199" t="s">
        <v>48</v>
      </c>
      <c r="O229" s="41"/>
      <c r="P229" s="200">
        <f>O229*H229</f>
        <v>0</v>
      </c>
      <c r="Q229" s="200">
        <v>0</v>
      </c>
      <c r="R229" s="200">
        <f>Q229*H229</f>
        <v>0</v>
      </c>
      <c r="S229" s="200">
        <v>1.8</v>
      </c>
      <c r="T229" s="201">
        <f>S229*H229</f>
        <v>6.264</v>
      </c>
      <c r="AR229" s="23" t="s">
        <v>175</v>
      </c>
      <c r="AT229" s="23" t="s">
        <v>170</v>
      </c>
      <c r="AU229" s="23" t="s">
        <v>86</v>
      </c>
      <c r="AY229" s="23" t="s">
        <v>168</v>
      </c>
      <c r="BE229" s="202">
        <f>IF(N229="základní",J229,0)</f>
        <v>0</v>
      </c>
      <c r="BF229" s="202">
        <f>IF(N229="snížená",J229,0)</f>
        <v>0</v>
      </c>
      <c r="BG229" s="202">
        <f>IF(N229="zákl. přenesená",J229,0)</f>
        <v>0</v>
      </c>
      <c r="BH229" s="202">
        <f>IF(N229="sníž. přenesená",J229,0)</f>
        <v>0</v>
      </c>
      <c r="BI229" s="202">
        <f>IF(N229="nulová",J229,0)</f>
        <v>0</v>
      </c>
      <c r="BJ229" s="23" t="s">
        <v>24</v>
      </c>
      <c r="BK229" s="202">
        <f>ROUND(I229*H229,2)</f>
        <v>0</v>
      </c>
      <c r="BL229" s="23" t="s">
        <v>175</v>
      </c>
      <c r="BM229" s="23" t="s">
        <v>1465</v>
      </c>
    </row>
    <row r="230" spans="2:51" s="11" customFormat="1" ht="13.5">
      <c r="B230" s="206"/>
      <c r="C230" s="207"/>
      <c r="D230" s="203" t="s">
        <v>179</v>
      </c>
      <c r="E230" s="208" t="s">
        <v>22</v>
      </c>
      <c r="F230" s="209" t="s">
        <v>1466</v>
      </c>
      <c r="G230" s="207"/>
      <c r="H230" s="210">
        <v>3.48</v>
      </c>
      <c r="I230" s="211"/>
      <c r="J230" s="207"/>
      <c r="K230" s="207"/>
      <c r="L230" s="212"/>
      <c r="M230" s="213"/>
      <c r="N230" s="214"/>
      <c r="O230" s="214"/>
      <c r="P230" s="214"/>
      <c r="Q230" s="214"/>
      <c r="R230" s="214"/>
      <c r="S230" s="214"/>
      <c r="T230" s="215"/>
      <c r="AT230" s="216" t="s">
        <v>179</v>
      </c>
      <c r="AU230" s="216" t="s">
        <v>86</v>
      </c>
      <c r="AV230" s="11" t="s">
        <v>86</v>
      </c>
      <c r="AW230" s="11" t="s">
        <v>41</v>
      </c>
      <c r="AX230" s="11" t="s">
        <v>77</v>
      </c>
      <c r="AY230" s="216" t="s">
        <v>168</v>
      </c>
    </row>
    <row r="231" spans="2:51" s="12" customFormat="1" ht="13.5">
      <c r="B231" s="217"/>
      <c r="C231" s="218"/>
      <c r="D231" s="203" t="s">
        <v>179</v>
      </c>
      <c r="E231" s="219" t="s">
        <v>22</v>
      </c>
      <c r="F231" s="220" t="s">
        <v>1467</v>
      </c>
      <c r="G231" s="218"/>
      <c r="H231" s="219" t="s">
        <v>22</v>
      </c>
      <c r="I231" s="221"/>
      <c r="J231" s="218"/>
      <c r="K231" s="218"/>
      <c r="L231" s="222"/>
      <c r="M231" s="223"/>
      <c r="N231" s="224"/>
      <c r="O231" s="224"/>
      <c r="P231" s="224"/>
      <c r="Q231" s="224"/>
      <c r="R231" s="224"/>
      <c r="S231" s="224"/>
      <c r="T231" s="225"/>
      <c r="AT231" s="226" t="s">
        <v>179</v>
      </c>
      <c r="AU231" s="226" t="s">
        <v>86</v>
      </c>
      <c r="AV231" s="12" t="s">
        <v>24</v>
      </c>
      <c r="AW231" s="12" t="s">
        <v>41</v>
      </c>
      <c r="AX231" s="12" t="s">
        <v>77</v>
      </c>
      <c r="AY231" s="226" t="s">
        <v>168</v>
      </c>
    </row>
    <row r="232" spans="2:51" s="13" customFormat="1" ht="13.5">
      <c r="B232" s="227"/>
      <c r="C232" s="228"/>
      <c r="D232" s="203" t="s">
        <v>179</v>
      </c>
      <c r="E232" s="229" t="s">
        <v>22</v>
      </c>
      <c r="F232" s="230" t="s">
        <v>182</v>
      </c>
      <c r="G232" s="228"/>
      <c r="H232" s="231">
        <v>3.48</v>
      </c>
      <c r="I232" s="232"/>
      <c r="J232" s="228"/>
      <c r="K232" s="228"/>
      <c r="L232" s="233"/>
      <c r="M232" s="234"/>
      <c r="N232" s="235"/>
      <c r="O232" s="235"/>
      <c r="P232" s="235"/>
      <c r="Q232" s="235"/>
      <c r="R232" s="235"/>
      <c r="S232" s="235"/>
      <c r="T232" s="236"/>
      <c r="AT232" s="237" t="s">
        <v>179</v>
      </c>
      <c r="AU232" s="237" t="s">
        <v>86</v>
      </c>
      <c r="AV232" s="13" t="s">
        <v>175</v>
      </c>
      <c r="AW232" s="13" t="s">
        <v>41</v>
      </c>
      <c r="AX232" s="13" t="s">
        <v>24</v>
      </c>
      <c r="AY232" s="237" t="s">
        <v>168</v>
      </c>
    </row>
    <row r="233" spans="2:65" s="1" customFormat="1" ht="25.5" customHeight="1">
      <c r="B233" s="40"/>
      <c r="C233" s="191" t="s">
        <v>414</v>
      </c>
      <c r="D233" s="191" t="s">
        <v>170</v>
      </c>
      <c r="E233" s="192" t="s">
        <v>1468</v>
      </c>
      <c r="F233" s="193" t="s">
        <v>1469</v>
      </c>
      <c r="G233" s="194" t="s">
        <v>198</v>
      </c>
      <c r="H233" s="195">
        <v>2.4</v>
      </c>
      <c r="I233" s="196"/>
      <c r="J233" s="197">
        <f>ROUND(I233*H233,2)</f>
        <v>0</v>
      </c>
      <c r="K233" s="193" t="s">
        <v>174</v>
      </c>
      <c r="L233" s="60"/>
      <c r="M233" s="198" t="s">
        <v>22</v>
      </c>
      <c r="N233" s="199" t="s">
        <v>48</v>
      </c>
      <c r="O233" s="41"/>
      <c r="P233" s="200">
        <f>O233*H233</f>
        <v>0</v>
      </c>
      <c r="Q233" s="200">
        <v>0</v>
      </c>
      <c r="R233" s="200">
        <f>Q233*H233</f>
        <v>0</v>
      </c>
      <c r="S233" s="200">
        <v>1.8</v>
      </c>
      <c r="T233" s="201">
        <f>S233*H233</f>
        <v>4.32</v>
      </c>
      <c r="AR233" s="23" t="s">
        <v>175</v>
      </c>
      <c r="AT233" s="23" t="s">
        <v>170</v>
      </c>
      <c r="AU233" s="23" t="s">
        <v>86</v>
      </c>
      <c r="AY233" s="23" t="s">
        <v>168</v>
      </c>
      <c r="BE233" s="202">
        <f>IF(N233="základní",J233,0)</f>
        <v>0</v>
      </c>
      <c r="BF233" s="202">
        <f>IF(N233="snížená",J233,0)</f>
        <v>0</v>
      </c>
      <c r="BG233" s="202">
        <f>IF(N233="zákl. přenesená",J233,0)</f>
        <v>0</v>
      </c>
      <c r="BH233" s="202">
        <f>IF(N233="sníž. přenesená",J233,0)</f>
        <v>0</v>
      </c>
      <c r="BI233" s="202">
        <f>IF(N233="nulová",J233,0)</f>
        <v>0</v>
      </c>
      <c r="BJ233" s="23" t="s">
        <v>24</v>
      </c>
      <c r="BK233" s="202">
        <f>ROUND(I233*H233,2)</f>
        <v>0</v>
      </c>
      <c r="BL233" s="23" t="s">
        <v>175</v>
      </c>
      <c r="BM233" s="23" t="s">
        <v>1470</v>
      </c>
    </row>
    <row r="234" spans="2:51" s="11" customFormat="1" ht="13.5">
      <c r="B234" s="206"/>
      <c r="C234" s="207"/>
      <c r="D234" s="203" t="s">
        <v>179</v>
      </c>
      <c r="E234" s="208" t="s">
        <v>22</v>
      </c>
      <c r="F234" s="209" t="s">
        <v>1471</v>
      </c>
      <c r="G234" s="207"/>
      <c r="H234" s="210">
        <v>2.4</v>
      </c>
      <c r="I234" s="211"/>
      <c r="J234" s="207"/>
      <c r="K234" s="207"/>
      <c r="L234" s="212"/>
      <c r="M234" s="213"/>
      <c r="N234" s="214"/>
      <c r="O234" s="214"/>
      <c r="P234" s="214"/>
      <c r="Q234" s="214"/>
      <c r="R234" s="214"/>
      <c r="S234" s="214"/>
      <c r="T234" s="215"/>
      <c r="AT234" s="216" t="s">
        <v>179</v>
      </c>
      <c r="AU234" s="216" t="s">
        <v>86</v>
      </c>
      <c r="AV234" s="11" t="s">
        <v>86</v>
      </c>
      <c r="AW234" s="11" t="s">
        <v>41</v>
      </c>
      <c r="AX234" s="11" t="s">
        <v>77</v>
      </c>
      <c r="AY234" s="216" t="s">
        <v>168</v>
      </c>
    </row>
    <row r="235" spans="2:51" s="12" customFormat="1" ht="13.5">
      <c r="B235" s="217"/>
      <c r="C235" s="218"/>
      <c r="D235" s="203" t="s">
        <v>179</v>
      </c>
      <c r="E235" s="219" t="s">
        <v>22</v>
      </c>
      <c r="F235" s="220" t="s">
        <v>1472</v>
      </c>
      <c r="G235" s="218"/>
      <c r="H235" s="219" t="s">
        <v>22</v>
      </c>
      <c r="I235" s="221"/>
      <c r="J235" s="218"/>
      <c r="K235" s="218"/>
      <c r="L235" s="222"/>
      <c r="M235" s="223"/>
      <c r="N235" s="224"/>
      <c r="O235" s="224"/>
      <c r="P235" s="224"/>
      <c r="Q235" s="224"/>
      <c r="R235" s="224"/>
      <c r="S235" s="224"/>
      <c r="T235" s="225"/>
      <c r="AT235" s="226" t="s">
        <v>179</v>
      </c>
      <c r="AU235" s="226" t="s">
        <v>86</v>
      </c>
      <c r="AV235" s="12" t="s">
        <v>24</v>
      </c>
      <c r="AW235" s="12" t="s">
        <v>41</v>
      </c>
      <c r="AX235" s="12" t="s">
        <v>77</v>
      </c>
      <c r="AY235" s="226" t="s">
        <v>168</v>
      </c>
    </row>
    <row r="236" spans="2:51" s="13" customFormat="1" ht="13.5">
      <c r="B236" s="227"/>
      <c r="C236" s="228"/>
      <c r="D236" s="203" t="s">
        <v>179</v>
      </c>
      <c r="E236" s="229" t="s">
        <v>22</v>
      </c>
      <c r="F236" s="230" t="s">
        <v>182</v>
      </c>
      <c r="G236" s="228"/>
      <c r="H236" s="231">
        <v>2.4</v>
      </c>
      <c r="I236" s="232"/>
      <c r="J236" s="228"/>
      <c r="K236" s="228"/>
      <c r="L236" s="233"/>
      <c r="M236" s="234"/>
      <c r="N236" s="235"/>
      <c r="O236" s="235"/>
      <c r="P236" s="235"/>
      <c r="Q236" s="235"/>
      <c r="R236" s="235"/>
      <c r="S236" s="235"/>
      <c r="T236" s="236"/>
      <c r="AT236" s="237" t="s">
        <v>179</v>
      </c>
      <c r="AU236" s="237" t="s">
        <v>86</v>
      </c>
      <c r="AV236" s="13" t="s">
        <v>175</v>
      </c>
      <c r="AW236" s="13" t="s">
        <v>41</v>
      </c>
      <c r="AX236" s="13" t="s">
        <v>24</v>
      </c>
      <c r="AY236" s="237" t="s">
        <v>168</v>
      </c>
    </row>
    <row r="237" spans="2:65" s="1" customFormat="1" ht="16.5" customHeight="1">
      <c r="B237" s="40"/>
      <c r="C237" s="191" t="s">
        <v>418</v>
      </c>
      <c r="D237" s="191" t="s">
        <v>170</v>
      </c>
      <c r="E237" s="192" t="s">
        <v>1473</v>
      </c>
      <c r="F237" s="193" t="s">
        <v>1474</v>
      </c>
      <c r="G237" s="194" t="s">
        <v>294</v>
      </c>
      <c r="H237" s="195">
        <v>25.2</v>
      </c>
      <c r="I237" s="196"/>
      <c r="J237" s="197">
        <f>ROUND(I237*H237,2)</f>
        <v>0</v>
      </c>
      <c r="K237" s="193" t="s">
        <v>174</v>
      </c>
      <c r="L237" s="60"/>
      <c r="M237" s="198" t="s">
        <v>22</v>
      </c>
      <c r="N237" s="199" t="s">
        <v>48</v>
      </c>
      <c r="O237" s="41"/>
      <c r="P237" s="200">
        <f>O237*H237</f>
        <v>0</v>
      </c>
      <c r="Q237" s="200">
        <v>0</v>
      </c>
      <c r="R237" s="200">
        <f>Q237*H237</f>
        <v>0</v>
      </c>
      <c r="S237" s="200">
        <v>0.04</v>
      </c>
      <c r="T237" s="201">
        <f>S237*H237</f>
        <v>1.008</v>
      </c>
      <c r="AR237" s="23" t="s">
        <v>175</v>
      </c>
      <c r="AT237" s="23" t="s">
        <v>170</v>
      </c>
      <c r="AU237" s="23" t="s">
        <v>86</v>
      </c>
      <c r="AY237" s="23" t="s">
        <v>168</v>
      </c>
      <c r="BE237" s="202">
        <f>IF(N237="základní",J237,0)</f>
        <v>0</v>
      </c>
      <c r="BF237" s="202">
        <f>IF(N237="snížená",J237,0)</f>
        <v>0</v>
      </c>
      <c r="BG237" s="202">
        <f>IF(N237="zákl. přenesená",J237,0)</f>
        <v>0</v>
      </c>
      <c r="BH237" s="202">
        <f>IF(N237="sníž. přenesená",J237,0)</f>
        <v>0</v>
      </c>
      <c r="BI237" s="202">
        <f>IF(N237="nulová",J237,0)</f>
        <v>0</v>
      </c>
      <c r="BJ237" s="23" t="s">
        <v>24</v>
      </c>
      <c r="BK237" s="202">
        <f>ROUND(I237*H237,2)</f>
        <v>0</v>
      </c>
      <c r="BL237" s="23" t="s">
        <v>175</v>
      </c>
      <c r="BM237" s="23" t="s">
        <v>1475</v>
      </c>
    </row>
    <row r="238" spans="2:51" s="11" customFormat="1" ht="13.5">
      <c r="B238" s="206"/>
      <c r="C238" s="207"/>
      <c r="D238" s="203" t="s">
        <v>179</v>
      </c>
      <c r="E238" s="208" t="s">
        <v>22</v>
      </c>
      <c r="F238" s="209" t="s">
        <v>1476</v>
      </c>
      <c r="G238" s="207"/>
      <c r="H238" s="210">
        <v>25.2</v>
      </c>
      <c r="I238" s="211"/>
      <c r="J238" s="207"/>
      <c r="K238" s="207"/>
      <c r="L238" s="212"/>
      <c r="M238" s="213"/>
      <c r="N238" s="214"/>
      <c r="O238" s="214"/>
      <c r="P238" s="214"/>
      <c r="Q238" s="214"/>
      <c r="R238" s="214"/>
      <c r="S238" s="214"/>
      <c r="T238" s="215"/>
      <c r="AT238" s="216" t="s">
        <v>179</v>
      </c>
      <c r="AU238" s="216" t="s">
        <v>86</v>
      </c>
      <c r="AV238" s="11" t="s">
        <v>86</v>
      </c>
      <c r="AW238" s="11" t="s">
        <v>41</v>
      </c>
      <c r="AX238" s="11" t="s">
        <v>77</v>
      </c>
      <c r="AY238" s="216" t="s">
        <v>168</v>
      </c>
    </row>
    <row r="239" spans="2:51" s="13" customFormat="1" ht="13.5">
      <c r="B239" s="227"/>
      <c r="C239" s="228"/>
      <c r="D239" s="203" t="s">
        <v>179</v>
      </c>
      <c r="E239" s="229" t="s">
        <v>22</v>
      </c>
      <c r="F239" s="230" t="s">
        <v>182</v>
      </c>
      <c r="G239" s="228"/>
      <c r="H239" s="231">
        <v>25.2</v>
      </c>
      <c r="I239" s="232"/>
      <c r="J239" s="228"/>
      <c r="K239" s="228"/>
      <c r="L239" s="233"/>
      <c r="M239" s="234"/>
      <c r="N239" s="235"/>
      <c r="O239" s="235"/>
      <c r="P239" s="235"/>
      <c r="Q239" s="235"/>
      <c r="R239" s="235"/>
      <c r="S239" s="235"/>
      <c r="T239" s="236"/>
      <c r="AT239" s="237" t="s">
        <v>179</v>
      </c>
      <c r="AU239" s="237" t="s">
        <v>86</v>
      </c>
      <c r="AV239" s="13" t="s">
        <v>175</v>
      </c>
      <c r="AW239" s="13" t="s">
        <v>41</v>
      </c>
      <c r="AX239" s="13" t="s">
        <v>24</v>
      </c>
      <c r="AY239" s="237" t="s">
        <v>168</v>
      </c>
    </row>
    <row r="240" spans="2:63" s="10" customFormat="1" ht="29.85" customHeight="1">
      <c r="B240" s="175"/>
      <c r="C240" s="176"/>
      <c r="D240" s="177" t="s">
        <v>76</v>
      </c>
      <c r="E240" s="189" t="s">
        <v>534</v>
      </c>
      <c r="F240" s="189" t="s">
        <v>535</v>
      </c>
      <c r="G240" s="176"/>
      <c r="H240" s="176"/>
      <c r="I240" s="179"/>
      <c r="J240" s="190">
        <f>BK240</f>
        <v>0</v>
      </c>
      <c r="K240" s="176"/>
      <c r="L240" s="181"/>
      <c r="M240" s="182"/>
      <c r="N240" s="183"/>
      <c r="O240" s="183"/>
      <c r="P240" s="184">
        <f>SUM(P241:P275)</f>
        <v>0</v>
      </c>
      <c r="Q240" s="183"/>
      <c r="R240" s="184">
        <f>SUM(R241:R275)</f>
        <v>0</v>
      </c>
      <c r="S240" s="183"/>
      <c r="T240" s="185">
        <f>SUM(T241:T275)</f>
        <v>0</v>
      </c>
      <c r="AR240" s="186" t="s">
        <v>24</v>
      </c>
      <c r="AT240" s="187" t="s">
        <v>76</v>
      </c>
      <c r="AU240" s="187" t="s">
        <v>24</v>
      </c>
      <c r="AY240" s="186" t="s">
        <v>168</v>
      </c>
      <c r="BK240" s="188">
        <f>SUM(BK241:BK275)</f>
        <v>0</v>
      </c>
    </row>
    <row r="241" spans="2:65" s="1" customFormat="1" ht="25.5" customHeight="1">
      <c r="B241" s="40"/>
      <c r="C241" s="191" t="s">
        <v>362</v>
      </c>
      <c r="D241" s="191" t="s">
        <v>170</v>
      </c>
      <c r="E241" s="192" t="s">
        <v>1477</v>
      </c>
      <c r="F241" s="193" t="s">
        <v>1478</v>
      </c>
      <c r="G241" s="194" t="s">
        <v>261</v>
      </c>
      <c r="H241" s="195">
        <v>10.548</v>
      </c>
      <c r="I241" s="196"/>
      <c r="J241" s="197">
        <f>ROUND(I241*H241,2)</f>
        <v>0</v>
      </c>
      <c r="K241" s="193" t="s">
        <v>174</v>
      </c>
      <c r="L241" s="60"/>
      <c r="M241" s="198" t="s">
        <v>22</v>
      </c>
      <c r="N241" s="199" t="s">
        <v>48</v>
      </c>
      <c r="O241" s="41"/>
      <c r="P241" s="200">
        <f>O241*H241</f>
        <v>0</v>
      </c>
      <c r="Q241" s="200">
        <v>0</v>
      </c>
      <c r="R241" s="200">
        <f>Q241*H241</f>
        <v>0</v>
      </c>
      <c r="S241" s="200">
        <v>0</v>
      </c>
      <c r="T241" s="201">
        <f>S241*H241</f>
        <v>0</v>
      </c>
      <c r="AR241" s="23" t="s">
        <v>175</v>
      </c>
      <c r="AT241" s="23" t="s">
        <v>170</v>
      </c>
      <c r="AU241" s="23" t="s">
        <v>86</v>
      </c>
      <c r="AY241" s="23" t="s">
        <v>168</v>
      </c>
      <c r="BE241" s="202">
        <f>IF(N241="základní",J241,0)</f>
        <v>0</v>
      </c>
      <c r="BF241" s="202">
        <f>IF(N241="snížená",J241,0)</f>
        <v>0</v>
      </c>
      <c r="BG241" s="202">
        <f>IF(N241="zákl. přenesená",J241,0)</f>
        <v>0</v>
      </c>
      <c r="BH241" s="202">
        <f>IF(N241="sníž. přenesená",J241,0)</f>
        <v>0</v>
      </c>
      <c r="BI241" s="202">
        <f>IF(N241="nulová",J241,0)</f>
        <v>0</v>
      </c>
      <c r="BJ241" s="23" t="s">
        <v>24</v>
      </c>
      <c r="BK241" s="202">
        <f>ROUND(I241*H241,2)</f>
        <v>0</v>
      </c>
      <c r="BL241" s="23" t="s">
        <v>175</v>
      </c>
      <c r="BM241" s="23" t="s">
        <v>1479</v>
      </c>
    </row>
    <row r="242" spans="2:51" s="11" customFormat="1" ht="13.5">
      <c r="B242" s="206"/>
      <c r="C242" s="207"/>
      <c r="D242" s="203" t="s">
        <v>179</v>
      </c>
      <c r="E242" s="208" t="s">
        <v>22</v>
      </c>
      <c r="F242" s="209" t="s">
        <v>1480</v>
      </c>
      <c r="G242" s="207"/>
      <c r="H242" s="210">
        <v>10.548</v>
      </c>
      <c r="I242" s="211"/>
      <c r="J242" s="207"/>
      <c r="K242" s="207"/>
      <c r="L242" s="212"/>
      <c r="M242" s="213"/>
      <c r="N242" s="214"/>
      <c r="O242" s="214"/>
      <c r="P242" s="214"/>
      <c r="Q242" s="214"/>
      <c r="R242" s="214"/>
      <c r="S242" s="214"/>
      <c r="T242" s="215"/>
      <c r="AT242" s="216" t="s">
        <v>179</v>
      </c>
      <c r="AU242" s="216" t="s">
        <v>86</v>
      </c>
      <c r="AV242" s="11" t="s">
        <v>86</v>
      </c>
      <c r="AW242" s="11" t="s">
        <v>41</v>
      </c>
      <c r="AX242" s="11" t="s">
        <v>77</v>
      </c>
      <c r="AY242" s="216" t="s">
        <v>168</v>
      </c>
    </row>
    <row r="243" spans="2:51" s="13" customFormat="1" ht="13.5">
      <c r="B243" s="227"/>
      <c r="C243" s="228"/>
      <c r="D243" s="203" t="s">
        <v>179</v>
      </c>
      <c r="E243" s="229" t="s">
        <v>22</v>
      </c>
      <c r="F243" s="230" t="s">
        <v>182</v>
      </c>
      <c r="G243" s="228"/>
      <c r="H243" s="231">
        <v>10.548</v>
      </c>
      <c r="I243" s="232"/>
      <c r="J243" s="228"/>
      <c r="K243" s="228"/>
      <c r="L243" s="233"/>
      <c r="M243" s="234"/>
      <c r="N243" s="235"/>
      <c r="O243" s="235"/>
      <c r="P243" s="235"/>
      <c r="Q243" s="235"/>
      <c r="R243" s="235"/>
      <c r="S243" s="235"/>
      <c r="T243" s="236"/>
      <c r="AT243" s="237" t="s">
        <v>179</v>
      </c>
      <c r="AU243" s="237" t="s">
        <v>86</v>
      </c>
      <c r="AV243" s="13" t="s">
        <v>175</v>
      </c>
      <c r="AW243" s="13" t="s">
        <v>41</v>
      </c>
      <c r="AX243" s="13" t="s">
        <v>24</v>
      </c>
      <c r="AY243" s="237" t="s">
        <v>168</v>
      </c>
    </row>
    <row r="244" spans="2:65" s="1" customFormat="1" ht="16.5" customHeight="1">
      <c r="B244" s="40"/>
      <c r="C244" s="191" t="s">
        <v>425</v>
      </c>
      <c r="D244" s="191" t="s">
        <v>170</v>
      </c>
      <c r="E244" s="192" t="s">
        <v>537</v>
      </c>
      <c r="F244" s="193" t="s">
        <v>538</v>
      </c>
      <c r="G244" s="194" t="s">
        <v>261</v>
      </c>
      <c r="H244" s="195">
        <v>545.444</v>
      </c>
      <c r="I244" s="196"/>
      <c r="J244" s="197">
        <f>ROUND(I244*H244,2)</f>
        <v>0</v>
      </c>
      <c r="K244" s="193" t="s">
        <v>174</v>
      </c>
      <c r="L244" s="60"/>
      <c r="M244" s="198" t="s">
        <v>22</v>
      </c>
      <c r="N244" s="199" t="s">
        <v>48</v>
      </c>
      <c r="O244" s="41"/>
      <c r="P244" s="200">
        <f>O244*H244</f>
        <v>0</v>
      </c>
      <c r="Q244" s="200">
        <v>0</v>
      </c>
      <c r="R244" s="200">
        <f>Q244*H244</f>
        <v>0</v>
      </c>
      <c r="S244" s="200">
        <v>0</v>
      </c>
      <c r="T244" s="201">
        <f>S244*H244</f>
        <v>0</v>
      </c>
      <c r="AR244" s="23" t="s">
        <v>175</v>
      </c>
      <c r="AT244" s="23" t="s">
        <v>170</v>
      </c>
      <c r="AU244" s="23" t="s">
        <v>86</v>
      </c>
      <c r="AY244" s="23" t="s">
        <v>168</v>
      </c>
      <c r="BE244" s="202">
        <f>IF(N244="základní",J244,0)</f>
        <v>0</v>
      </c>
      <c r="BF244" s="202">
        <f>IF(N244="snížená",J244,0)</f>
        <v>0</v>
      </c>
      <c r="BG244" s="202">
        <f>IF(N244="zákl. přenesená",J244,0)</f>
        <v>0</v>
      </c>
      <c r="BH244" s="202">
        <f>IF(N244="sníž. přenesená",J244,0)</f>
        <v>0</v>
      </c>
      <c r="BI244" s="202">
        <f>IF(N244="nulová",J244,0)</f>
        <v>0</v>
      </c>
      <c r="BJ244" s="23" t="s">
        <v>24</v>
      </c>
      <c r="BK244" s="202">
        <f>ROUND(I244*H244,2)</f>
        <v>0</v>
      </c>
      <c r="BL244" s="23" t="s">
        <v>175</v>
      </c>
      <c r="BM244" s="23" t="s">
        <v>1481</v>
      </c>
    </row>
    <row r="245" spans="2:51" s="11" customFormat="1" ht="13.5">
      <c r="B245" s="206"/>
      <c r="C245" s="207"/>
      <c r="D245" s="203" t="s">
        <v>179</v>
      </c>
      <c r="E245" s="208" t="s">
        <v>22</v>
      </c>
      <c r="F245" s="209" t="s">
        <v>1482</v>
      </c>
      <c r="G245" s="207"/>
      <c r="H245" s="210">
        <v>1554.164</v>
      </c>
      <c r="I245" s="211"/>
      <c r="J245" s="207"/>
      <c r="K245" s="207"/>
      <c r="L245" s="212"/>
      <c r="M245" s="213"/>
      <c r="N245" s="214"/>
      <c r="O245" s="214"/>
      <c r="P245" s="214"/>
      <c r="Q245" s="214"/>
      <c r="R245" s="214"/>
      <c r="S245" s="214"/>
      <c r="T245" s="215"/>
      <c r="AT245" s="216" t="s">
        <v>179</v>
      </c>
      <c r="AU245" s="216" t="s">
        <v>86</v>
      </c>
      <c r="AV245" s="11" t="s">
        <v>86</v>
      </c>
      <c r="AW245" s="11" t="s">
        <v>41</v>
      </c>
      <c r="AX245" s="11" t="s">
        <v>77</v>
      </c>
      <c r="AY245" s="216" t="s">
        <v>168</v>
      </c>
    </row>
    <row r="246" spans="2:51" s="11" customFormat="1" ht="13.5">
      <c r="B246" s="206"/>
      <c r="C246" s="207"/>
      <c r="D246" s="203" t="s">
        <v>179</v>
      </c>
      <c r="E246" s="208" t="s">
        <v>22</v>
      </c>
      <c r="F246" s="209" t="s">
        <v>1483</v>
      </c>
      <c r="G246" s="207"/>
      <c r="H246" s="210">
        <v>-297.04</v>
      </c>
      <c r="I246" s="211"/>
      <c r="J246" s="207"/>
      <c r="K246" s="207"/>
      <c r="L246" s="212"/>
      <c r="M246" s="213"/>
      <c r="N246" s="214"/>
      <c r="O246" s="214"/>
      <c r="P246" s="214"/>
      <c r="Q246" s="214"/>
      <c r="R246" s="214"/>
      <c r="S246" s="214"/>
      <c r="T246" s="215"/>
      <c r="AT246" s="216" t="s">
        <v>179</v>
      </c>
      <c r="AU246" s="216" t="s">
        <v>86</v>
      </c>
      <c r="AV246" s="11" t="s">
        <v>86</v>
      </c>
      <c r="AW246" s="11" t="s">
        <v>41</v>
      </c>
      <c r="AX246" s="11" t="s">
        <v>77</v>
      </c>
      <c r="AY246" s="216" t="s">
        <v>168</v>
      </c>
    </row>
    <row r="247" spans="2:51" s="11" customFormat="1" ht="13.5">
      <c r="B247" s="206"/>
      <c r="C247" s="207"/>
      <c r="D247" s="203" t="s">
        <v>179</v>
      </c>
      <c r="E247" s="208" t="s">
        <v>22</v>
      </c>
      <c r="F247" s="209" t="s">
        <v>1484</v>
      </c>
      <c r="G247" s="207"/>
      <c r="H247" s="210">
        <v>-360.96</v>
      </c>
      <c r="I247" s="211"/>
      <c r="J247" s="207"/>
      <c r="K247" s="207"/>
      <c r="L247" s="212"/>
      <c r="M247" s="213"/>
      <c r="N247" s="214"/>
      <c r="O247" s="214"/>
      <c r="P247" s="214"/>
      <c r="Q247" s="214"/>
      <c r="R247" s="214"/>
      <c r="S247" s="214"/>
      <c r="T247" s="215"/>
      <c r="AT247" s="216" t="s">
        <v>179</v>
      </c>
      <c r="AU247" s="216" t="s">
        <v>86</v>
      </c>
      <c r="AV247" s="11" t="s">
        <v>86</v>
      </c>
      <c r="AW247" s="11" t="s">
        <v>41</v>
      </c>
      <c r="AX247" s="11" t="s">
        <v>77</v>
      </c>
      <c r="AY247" s="216" t="s">
        <v>168</v>
      </c>
    </row>
    <row r="248" spans="2:51" s="11" customFormat="1" ht="13.5">
      <c r="B248" s="206"/>
      <c r="C248" s="207"/>
      <c r="D248" s="203" t="s">
        <v>179</v>
      </c>
      <c r="E248" s="208" t="s">
        <v>22</v>
      </c>
      <c r="F248" s="209" t="s">
        <v>1485</v>
      </c>
      <c r="G248" s="207"/>
      <c r="H248" s="210">
        <v>-350.72</v>
      </c>
      <c r="I248" s="211"/>
      <c r="J248" s="207"/>
      <c r="K248" s="207"/>
      <c r="L248" s="212"/>
      <c r="M248" s="213"/>
      <c r="N248" s="214"/>
      <c r="O248" s="214"/>
      <c r="P248" s="214"/>
      <c r="Q248" s="214"/>
      <c r="R248" s="214"/>
      <c r="S248" s="214"/>
      <c r="T248" s="215"/>
      <c r="AT248" s="216" t="s">
        <v>179</v>
      </c>
      <c r="AU248" s="216" t="s">
        <v>86</v>
      </c>
      <c r="AV248" s="11" t="s">
        <v>86</v>
      </c>
      <c r="AW248" s="11" t="s">
        <v>41</v>
      </c>
      <c r="AX248" s="11" t="s">
        <v>77</v>
      </c>
      <c r="AY248" s="216" t="s">
        <v>168</v>
      </c>
    </row>
    <row r="249" spans="2:51" s="12" customFormat="1" ht="13.5">
      <c r="B249" s="217"/>
      <c r="C249" s="218"/>
      <c r="D249" s="203" t="s">
        <v>179</v>
      </c>
      <c r="E249" s="219" t="s">
        <v>22</v>
      </c>
      <c r="F249" s="220" t="s">
        <v>1486</v>
      </c>
      <c r="G249" s="218"/>
      <c r="H249" s="219" t="s">
        <v>22</v>
      </c>
      <c r="I249" s="221"/>
      <c r="J249" s="218"/>
      <c r="K249" s="218"/>
      <c r="L249" s="222"/>
      <c r="M249" s="223"/>
      <c r="N249" s="224"/>
      <c r="O249" s="224"/>
      <c r="P249" s="224"/>
      <c r="Q249" s="224"/>
      <c r="R249" s="224"/>
      <c r="S249" s="224"/>
      <c r="T249" s="225"/>
      <c r="AT249" s="226" t="s">
        <v>179</v>
      </c>
      <c r="AU249" s="226" t="s">
        <v>86</v>
      </c>
      <c r="AV249" s="12" t="s">
        <v>24</v>
      </c>
      <c r="AW249" s="12" t="s">
        <v>41</v>
      </c>
      <c r="AX249" s="12" t="s">
        <v>77</v>
      </c>
      <c r="AY249" s="226" t="s">
        <v>168</v>
      </c>
    </row>
    <row r="250" spans="2:51" s="13" customFormat="1" ht="13.5">
      <c r="B250" s="227"/>
      <c r="C250" s="228"/>
      <c r="D250" s="203" t="s">
        <v>179</v>
      </c>
      <c r="E250" s="229" t="s">
        <v>22</v>
      </c>
      <c r="F250" s="230" t="s">
        <v>182</v>
      </c>
      <c r="G250" s="228"/>
      <c r="H250" s="231">
        <v>545.444</v>
      </c>
      <c r="I250" s="232"/>
      <c r="J250" s="228"/>
      <c r="K250" s="228"/>
      <c r="L250" s="233"/>
      <c r="M250" s="234"/>
      <c r="N250" s="235"/>
      <c r="O250" s="235"/>
      <c r="P250" s="235"/>
      <c r="Q250" s="235"/>
      <c r="R250" s="235"/>
      <c r="S250" s="235"/>
      <c r="T250" s="236"/>
      <c r="AT250" s="237" t="s">
        <v>179</v>
      </c>
      <c r="AU250" s="237" t="s">
        <v>86</v>
      </c>
      <c r="AV250" s="13" t="s">
        <v>175</v>
      </c>
      <c r="AW250" s="13" t="s">
        <v>41</v>
      </c>
      <c r="AX250" s="13" t="s">
        <v>24</v>
      </c>
      <c r="AY250" s="237" t="s">
        <v>168</v>
      </c>
    </row>
    <row r="251" spans="2:65" s="1" customFormat="1" ht="16.5" customHeight="1">
      <c r="B251" s="40"/>
      <c r="C251" s="191" t="s">
        <v>430</v>
      </c>
      <c r="D251" s="191" t="s">
        <v>170</v>
      </c>
      <c r="E251" s="192" t="s">
        <v>545</v>
      </c>
      <c r="F251" s="193" t="s">
        <v>546</v>
      </c>
      <c r="G251" s="194" t="s">
        <v>261</v>
      </c>
      <c r="H251" s="195">
        <v>6545.328</v>
      </c>
      <c r="I251" s="196"/>
      <c r="J251" s="197">
        <f>ROUND(I251*H251,2)</f>
        <v>0</v>
      </c>
      <c r="K251" s="193" t="s">
        <v>174</v>
      </c>
      <c r="L251" s="60"/>
      <c r="M251" s="198" t="s">
        <v>22</v>
      </c>
      <c r="N251" s="199" t="s">
        <v>48</v>
      </c>
      <c r="O251" s="41"/>
      <c r="P251" s="200">
        <f>O251*H251</f>
        <v>0</v>
      </c>
      <c r="Q251" s="200">
        <v>0</v>
      </c>
      <c r="R251" s="200">
        <f>Q251*H251</f>
        <v>0</v>
      </c>
      <c r="S251" s="200">
        <v>0</v>
      </c>
      <c r="T251" s="201">
        <f>S251*H251</f>
        <v>0</v>
      </c>
      <c r="AR251" s="23" t="s">
        <v>175</v>
      </c>
      <c r="AT251" s="23" t="s">
        <v>170</v>
      </c>
      <c r="AU251" s="23" t="s">
        <v>86</v>
      </c>
      <c r="AY251" s="23" t="s">
        <v>168</v>
      </c>
      <c r="BE251" s="202">
        <f>IF(N251="základní",J251,0)</f>
        <v>0</v>
      </c>
      <c r="BF251" s="202">
        <f>IF(N251="snížená",J251,0)</f>
        <v>0</v>
      </c>
      <c r="BG251" s="202">
        <f>IF(N251="zákl. přenesená",J251,0)</f>
        <v>0</v>
      </c>
      <c r="BH251" s="202">
        <f>IF(N251="sníž. přenesená",J251,0)</f>
        <v>0</v>
      </c>
      <c r="BI251" s="202">
        <f>IF(N251="nulová",J251,0)</f>
        <v>0</v>
      </c>
      <c r="BJ251" s="23" t="s">
        <v>24</v>
      </c>
      <c r="BK251" s="202">
        <f>ROUND(I251*H251,2)</f>
        <v>0</v>
      </c>
      <c r="BL251" s="23" t="s">
        <v>175</v>
      </c>
      <c r="BM251" s="23" t="s">
        <v>1487</v>
      </c>
    </row>
    <row r="252" spans="2:51" s="11" customFormat="1" ht="13.5">
      <c r="B252" s="206"/>
      <c r="C252" s="207"/>
      <c r="D252" s="203" t="s">
        <v>179</v>
      </c>
      <c r="E252" s="208" t="s">
        <v>22</v>
      </c>
      <c r="F252" s="209" t="s">
        <v>1488</v>
      </c>
      <c r="G252" s="207"/>
      <c r="H252" s="210">
        <v>6545.328</v>
      </c>
      <c r="I252" s="211"/>
      <c r="J252" s="207"/>
      <c r="K252" s="207"/>
      <c r="L252" s="212"/>
      <c r="M252" s="213"/>
      <c r="N252" s="214"/>
      <c r="O252" s="214"/>
      <c r="P252" s="214"/>
      <c r="Q252" s="214"/>
      <c r="R252" s="214"/>
      <c r="S252" s="214"/>
      <c r="T252" s="215"/>
      <c r="AT252" s="216" t="s">
        <v>179</v>
      </c>
      <c r="AU252" s="216" t="s">
        <v>86</v>
      </c>
      <c r="AV252" s="11" t="s">
        <v>86</v>
      </c>
      <c r="AW252" s="11" t="s">
        <v>41</v>
      </c>
      <c r="AX252" s="11" t="s">
        <v>77</v>
      </c>
      <c r="AY252" s="216" t="s">
        <v>168</v>
      </c>
    </row>
    <row r="253" spans="2:51" s="13" customFormat="1" ht="13.5">
      <c r="B253" s="227"/>
      <c r="C253" s="228"/>
      <c r="D253" s="203" t="s">
        <v>179</v>
      </c>
      <c r="E253" s="229" t="s">
        <v>22</v>
      </c>
      <c r="F253" s="230" t="s">
        <v>182</v>
      </c>
      <c r="G253" s="228"/>
      <c r="H253" s="231">
        <v>6545.328</v>
      </c>
      <c r="I253" s="232"/>
      <c r="J253" s="228"/>
      <c r="K253" s="228"/>
      <c r="L253" s="233"/>
      <c r="M253" s="234"/>
      <c r="N253" s="235"/>
      <c r="O253" s="235"/>
      <c r="P253" s="235"/>
      <c r="Q253" s="235"/>
      <c r="R253" s="235"/>
      <c r="S253" s="235"/>
      <c r="T253" s="236"/>
      <c r="AT253" s="237" t="s">
        <v>179</v>
      </c>
      <c r="AU253" s="237" t="s">
        <v>86</v>
      </c>
      <c r="AV253" s="13" t="s">
        <v>175</v>
      </c>
      <c r="AW253" s="13" t="s">
        <v>41</v>
      </c>
      <c r="AX253" s="13" t="s">
        <v>24</v>
      </c>
      <c r="AY253" s="237" t="s">
        <v>168</v>
      </c>
    </row>
    <row r="254" spans="2:65" s="1" customFormat="1" ht="16.5" customHeight="1">
      <c r="B254" s="40"/>
      <c r="C254" s="191" t="s">
        <v>435</v>
      </c>
      <c r="D254" s="191" t="s">
        <v>170</v>
      </c>
      <c r="E254" s="192" t="s">
        <v>1062</v>
      </c>
      <c r="F254" s="193" t="s">
        <v>1063</v>
      </c>
      <c r="G254" s="194" t="s">
        <v>261</v>
      </c>
      <c r="H254" s="195">
        <v>10.584</v>
      </c>
      <c r="I254" s="196"/>
      <c r="J254" s="197">
        <f>ROUND(I254*H254,2)</f>
        <v>0</v>
      </c>
      <c r="K254" s="193" t="s">
        <v>174</v>
      </c>
      <c r="L254" s="60"/>
      <c r="M254" s="198" t="s">
        <v>22</v>
      </c>
      <c r="N254" s="199" t="s">
        <v>48</v>
      </c>
      <c r="O254" s="41"/>
      <c r="P254" s="200">
        <f>O254*H254</f>
        <v>0</v>
      </c>
      <c r="Q254" s="200">
        <v>0</v>
      </c>
      <c r="R254" s="200">
        <f>Q254*H254</f>
        <v>0</v>
      </c>
      <c r="S254" s="200">
        <v>0</v>
      </c>
      <c r="T254" s="201">
        <f>S254*H254</f>
        <v>0</v>
      </c>
      <c r="AR254" s="23" t="s">
        <v>175</v>
      </c>
      <c r="AT254" s="23" t="s">
        <v>170</v>
      </c>
      <c r="AU254" s="23" t="s">
        <v>86</v>
      </c>
      <c r="AY254" s="23" t="s">
        <v>168</v>
      </c>
      <c r="BE254" s="202">
        <f>IF(N254="základní",J254,0)</f>
        <v>0</v>
      </c>
      <c r="BF254" s="202">
        <f>IF(N254="snížená",J254,0)</f>
        <v>0</v>
      </c>
      <c r="BG254" s="202">
        <f>IF(N254="zákl. přenesená",J254,0)</f>
        <v>0</v>
      </c>
      <c r="BH254" s="202">
        <f>IF(N254="sníž. přenesená",J254,0)</f>
        <v>0</v>
      </c>
      <c r="BI254" s="202">
        <f>IF(N254="nulová",J254,0)</f>
        <v>0</v>
      </c>
      <c r="BJ254" s="23" t="s">
        <v>24</v>
      </c>
      <c r="BK254" s="202">
        <f>ROUND(I254*H254,2)</f>
        <v>0</v>
      </c>
      <c r="BL254" s="23" t="s">
        <v>175</v>
      </c>
      <c r="BM254" s="23" t="s">
        <v>1489</v>
      </c>
    </row>
    <row r="255" spans="2:51" s="11" customFormat="1" ht="13.5">
      <c r="B255" s="206"/>
      <c r="C255" s="207"/>
      <c r="D255" s="203" t="s">
        <v>179</v>
      </c>
      <c r="E255" s="208" t="s">
        <v>22</v>
      </c>
      <c r="F255" s="209" t="s">
        <v>1490</v>
      </c>
      <c r="G255" s="207"/>
      <c r="H255" s="210">
        <v>6.264</v>
      </c>
      <c r="I255" s="211"/>
      <c r="J255" s="207"/>
      <c r="K255" s="207"/>
      <c r="L255" s="212"/>
      <c r="M255" s="213"/>
      <c r="N255" s="214"/>
      <c r="O255" s="214"/>
      <c r="P255" s="214"/>
      <c r="Q255" s="214"/>
      <c r="R255" s="214"/>
      <c r="S255" s="214"/>
      <c r="T255" s="215"/>
      <c r="AT255" s="216" t="s">
        <v>179</v>
      </c>
      <c r="AU255" s="216" t="s">
        <v>86</v>
      </c>
      <c r="AV255" s="11" t="s">
        <v>86</v>
      </c>
      <c r="AW255" s="11" t="s">
        <v>41</v>
      </c>
      <c r="AX255" s="11" t="s">
        <v>77</v>
      </c>
      <c r="AY255" s="216" t="s">
        <v>168</v>
      </c>
    </row>
    <row r="256" spans="2:51" s="11" customFormat="1" ht="13.5">
      <c r="B256" s="206"/>
      <c r="C256" s="207"/>
      <c r="D256" s="203" t="s">
        <v>179</v>
      </c>
      <c r="E256" s="208" t="s">
        <v>22</v>
      </c>
      <c r="F256" s="209" t="s">
        <v>1491</v>
      </c>
      <c r="G256" s="207"/>
      <c r="H256" s="210">
        <v>4.32</v>
      </c>
      <c r="I256" s="211"/>
      <c r="J256" s="207"/>
      <c r="K256" s="207"/>
      <c r="L256" s="212"/>
      <c r="M256" s="213"/>
      <c r="N256" s="214"/>
      <c r="O256" s="214"/>
      <c r="P256" s="214"/>
      <c r="Q256" s="214"/>
      <c r="R256" s="214"/>
      <c r="S256" s="214"/>
      <c r="T256" s="215"/>
      <c r="AT256" s="216" t="s">
        <v>179</v>
      </c>
      <c r="AU256" s="216" t="s">
        <v>86</v>
      </c>
      <c r="AV256" s="11" t="s">
        <v>86</v>
      </c>
      <c r="AW256" s="11" t="s">
        <v>41</v>
      </c>
      <c r="AX256" s="11" t="s">
        <v>77</v>
      </c>
      <c r="AY256" s="216" t="s">
        <v>168</v>
      </c>
    </row>
    <row r="257" spans="2:51" s="12" customFormat="1" ht="13.5">
      <c r="B257" s="217"/>
      <c r="C257" s="218"/>
      <c r="D257" s="203" t="s">
        <v>179</v>
      </c>
      <c r="E257" s="219" t="s">
        <v>22</v>
      </c>
      <c r="F257" s="220" t="s">
        <v>1492</v>
      </c>
      <c r="G257" s="218"/>
      <c r="H257" s="219" t="s">
        <v>22</v>
      </c>
      <c r="I257" s="221"/>
      <c r="J257" s="218"/>
      <c r="K257" s="218"/>
      <c r="L257" s="222"/>
      <c r="M257" s="223"/>
      <c r="N257" s="224"/>
      <c r="O257" s="224"/>
      <c r="P257" s="224"/>
      <c r="Q257" s="224"/>
      <c r="R257" s="224"/>
      <c r="S257" s="224"/>
      <c r="T257" s="225"/>
      <c r="AT257" s="226" t="s">
        <v>179</v>
      </c>
      <c r="AU257" s="226" t="s">
        <v>86</v>
      </c>
      <c r="AV257" s="12" t="s">
        <v>24</v>
      </c>
      <c r="AW257" s="12" t="s">
        <v>41</v>
      </c>
      <c r="AX257" s="12" t="s">
        <v>77</v>
      </c>
      <c r="AY257" s="226" t="s">
        <v>168</v>
      </c>
    </row>
    <row r="258" spans="2:51" s="13" customFormat="1" ht="13.5">
      <c r="B258" s="227"/>
      <c r="C258" s="228"/>
      <c r="D258" s="203" t="s">
        <v>179</v>
      </c>
      <c r="E258" s="229" t="s">
        <v>22</v>
      </c>
      <c r="F258" s="230" t="s">
        <v>182</v>
      </c>
      <c r="G258" s="228"/>
      <c r="H258" s="231">
        <v>10.584</v>
      </c>
      <c r="I258" s="232"/>
      <c r="J258" s="228"/>
      <c r="K258" s="228"/>
      <c r="L258" s="233"/>
      <c r="M258" s="234"/>
      <c r="N258" s="235"/>
      <c r="O258" s="235"/>
      <c r="P258" s="235"/>
      <c r="Q258" s="235"/>
      <c r="R258" s="235"/>
      <c r="S258" s="235"/>
      <c r="T258" s="236"/>
      <c r="AT258" s="237" t="s">
        <v>179</v>
      </c>
      <c r="AU258" s="237" t="s">
        <v>86</v>
      </c>
      <c r="AV258" s="13" t="s">
        <v>175</v>
      </c>
      <c r="AW258" s="13" t="s">
        <v>41</v>
      </c>
      <c r="AX258" s="13" t="s">
        <v>24</v>
      </c>
      <c r="AY258" s="237" t="s">
        <v>168</v>
      </c>
    </row>
    <row r="259" spans="2:65" s="1" customFormat="1" ht="16.5" customHeight="1">
      <c r="B259" s="40"/>
      <c r="C259" s="191" t="s">
        <v>439</v>
      </c>
      <c r="D259" s="191" t="s">
        <v>170</v>
      </c>
      <c r="E259" s="192" t="s">
        <v>1066</v>
      </c>
      <c r="F259" s="193" t="s">
        <v>1067</v>
      </c>
      <c r="G259" s="194" t="s">
        <v>261</v>
      </c>
      <c r="H259" s="195">
        <v>126.576</v>
      </c>
      <c r="I259" s="196"/>
      <c r="J259" s="197">
        <f>ROUND(I259*H259,2)</f>
        <v>0</v>
      </c>
      <c r="K259" s="193" t="s">
        <v>174</v>
      </c>
      <c r="L259" s="60"/>
      <c r="M259" s="198" t="s">
        <v>22</v>
      </c>
      <c r="N259" s="199" t="s">
        <v>48</v>
      </c>
      <c r="O259" s="41"/>
      <c r="P259" s="200">
        <f>O259*H259</f>
        <v>0</v>
      </c>
      <c r="Q259" s="200">
        <v>0</v>
      </c>
      <c r="R259" s="200">
        <f>Q259*H259</f>
        <v>0</v>
      </c>
      <c r="S259" s="200">
        <v>0</v>
      </c>
      <c r="T259" s="201">
        <f>S259*H259</f>
        <v>0</v>
      </c>
      <c r="AR259" s="23" t="s">
        <v>175</v>
      </c>
      <c r="AT259" s="23" t="s">
        <v>170</v>
      </c>
      <c r="AU259" s="23" t="s">
        <v>86</v>
      </c>
      <c r="AY259" s="23" t="s">
        <v>168</v>
      </c>
      <c r="BE259" s="202">
        <f>IF(N259="základní",J259,0)</f>
        <v>0</v>
      </c>
      <c r="BF259" s="202">
        <f>IF(N259="snížená",J259,0)</f>
        <v>0</v>
      </c>
      <c r="BG259" s="202">
        <f>IF(N259="zákl. přenesená",J259,0)</f>
        <v>0</v>
      </c>
      <c r="BH259" s="202">
        <f>IF(N259="sníž. přenesená",J259,0)</f>
        <v>0</v>
      </c>
      <c r="BI259" s="202">
        <f>IF(N259="nulová",J259,0)</f>
        <v>0</v>
      </c>
      <c r="BJ259" s="23" t="s">
        <v>24</v>
      </c>
      <c r="BK259" s="202">
        <f>ROUND(I259*H259,2)</f>
        <v>0</v>
      </c>
      <c r="BL259" s="23" t="s">
        <v>175</v>
      </c>
      <c r="BM259" s="23" t="s">
        <v>1493</v>
      </c>
    </row>
    <row r="260" spans="2:51" s="11" customFormat="1" ht="13.5">
      <c r="B260" s="206"/>
      <c r="C260" s="207"/>
      <c r="D260" s="203" t="s">
        <v>179</v>
      </c>
      <c r="E260" s="208" t="s">
        <v>22</v>
      </c>
      <c r="F260" s="209" t="s">
        <v>1494</v>
      </c>
      <c r="G260" s="207"/>
      <c r="H260" s="210">
        <v>126.576</v>
      </c>
      <c r="I260" s="211"/>
      <c r="J260" s="207"/>
      <c r="K260" s="207"/>
      <c r="L260" s="212"/>
      <c r="M260" s="213"/>
      <c r="N260" s="214"/>
      <c r="O260" s="214"/>
      <c r="P260" s="214"/>
      <c r="Q260" s="214"/>
      <c r="R260" s="214"/>
      <c r="S260" s="214"/>
      <c r="T260" s="215"/>
      <c r="AT260" s="216" t="s">
        <v>179</v>
      </c>
      <c r="AU260" s="216" t="s">
        <v>86</v>
      </c>
      <c r="AV260" s="11" t="s">
        <v>86</v>
      </c>
      <c r="AW260" s="11" t="s">
        <v>41</v>
      </c>
      <c r="AX260" s="11" t="s">
        <v>77</v>
      </c>
      <c r="AY260" s="216" t="s">
        <v>168</v>
      </c>
    </row>
    <row r="261" spans="2:51" s="13" customFormat="1" ht="13.5">
      <c r="B261" s="227"/>
      <c r="C261" s="228"/>
      <c r="D261" s="203" t="s">
        <v>179</v>
      </c>
      <c r="E261" s="229" t="s">
        <v>22</v>
      </c>
      <c r="F261" s="230" t="s">
        <v>182</v>
      </c>
      <c r="G261" s="228"/>
      <c r="H261" s="231">
        <v>126.576</v>
      </c>
      <c r="I261" s="232"/>
      <c r="J261" s="228"/>
      <c r="K261" s="228"/>
      <c r="L261" s="233"/>
      <c r="M261" s="234"/>
      <c r="N261" s="235"/>
      <c r="O261" s="235"/>
      <c r="P261" s="235"/>
      <c r="Q261" s="235"/>
      <c r="R261" s="235"/>
      <c r="S261" s="235"/>
      <c r="T261" s="236"/>
      <c r="AT261" s="237" t="s">
        <v>179</v>
      </c>
      <c r="AU261" s="237" t="s">
        <v>86</v>
      </c>
      <c r="AV261" s="13" t="s">
        <v>175</v>
      </c>
      <c r="AW261" s="13" t="s">
        <v>41</v>
      </c>
      <c r="AX261" s="13" t="s">
        <v>24</v>
      </c>
      <c r="AY261" s="237" t="s">
        <v>168</v>
      </c>
    </row>
    <row r="262" spans="2:65" s="1" customFormat="1" ht="16.5" customHeight="1">
      <c r="B262" s="40"/>
      <c r="C262" s="191" t="s">
        <v>443</v>
      </c>
      <c r="D262" s="191" t="s">
        <v>170</v>
      </c>
      <c r="E262" s="192" t="s">
        <v>550</v>
      </c>
      <c r="F262" s="193" t="s">
        <v>551</v>
      </c>
      <c r="G262" s="194" t="s">
        <v>261</v>
      </c>
      <c r="H262" s="195">
        <v>545.444</v>
      </c>
      <c r="I262" s="196"/>
      <c r="J262" s="197">
        <f>ROUND(I262*H262,2)</f>
        <v>0</v>
      </c>
      <c r="K262" s="193" t="s">
        <v>174</v>
      </c>
      <c r="L262" s="60"/>
      <c r="M262" s="198" t="s">
        <v>22</v>
      </c>
      <c r="N262" s="199" t="s">
        <v>48</v>
      </c>
      <c r="O262" s="41"/>
      <c r="P262" s="200">
        <f>O262*H262</f>
        <v>0</v>
      </c>
      <c r="Q262" s="200">
        <v>0</v>
      </c>
      <c r="R262" s="200">
        <f>Q262*H262</f>
        <v>0</v>
      </c>
      <c r="S262" s="200">
        <v>0</v>
      </c>
      <c r="T262" s="201">
        <f>S262*H262</f>
        <v>0</v>
      </c>
      <c r="AR262" s="23" t="s">
        <v>175</v>
      </c>
      <c r="AT262" s="23" t="s">
        <v>170</v>
      </c>
      <c r="AU262" s="23" t="s">
        <v>86</v>
      </c>
      <c r="AY262" s="23" t="s">
        <v>168</v>
      </c>
      <c r="BE262" s="202">
        <f>IF(N262="základní",J262,0)</f>
        <v>0</v>
      </c>
      <c r="BF262" s="202">
        <f>IF(N262="snížená",J262,0)</f>
        <v>0</v>
      </c>
      <c r="BG262" s="202">
        <f>IF(N262="zákl. přenesená",J262,0)</f>
        <v>0</v>
      </c>
      <c r="BH262" s="202">
        <f>IF(N262="sníž. přenesená",J262,0)</f>
        <v>0</v>
      </c>
      <c r="BI262" s="202">
        <f>IF(N262="nulová",J262,0)</f>
        <v>0</v>
      </c>
      <c r="BJ262" s="23" t="s">
        <v>24</v>
      </c>
      <c r="BK262" s="202">
        <f>ROUND(I262*H262,2)</f>
        <v>0</v>
      </c>
      <c r="BL262" s="23" t="s">
        <v>175</v>
      </c>
      <c r="BM262" s="23" t="s">
        <v>1495</v>
      </c>
    </row>
    <row r="263" spans="2:51" s="11" customFormat="1" ht="13.5">
      <c r="B263" s="206"/>
      <c r="C263" s="207"/>
      <c r="D263" s="203" t="s">
        <v>179</v>
      </c>
      <c r="E263" s="208" t="s">
        <v>22</v>
      </c>
      <c r="F263" s="209" t="s">
        <v>1496</v>
      </c>
      <c r="G263" s="207"/>
      <c r="H263" s="210">
        <v>545.444</v>
      </c>
      <c r="I263" s="211"/>
      <c r="J263" s="207"/>
      <c r="K263" s="207"/>
      <c r="L263" s="212"/>
      <c r="M263" s="213"/>
      <c r="N263" s="214"/>
      <c r="O263" s="214"/>
      <c r="P263" s="214"/>
      <c r="Q263" s="214"/>
      <c r="R263" s="214"/>
      <c r="S263" s="214"/>
      <c r="T263" s="215"/>
      <c r="AT263" s="216" t="s">
        <v>179</v>
      </c>
      <c r="AU263" s="216" t="s">
        <v>86</v>
      </c>
      <c r="AV263" s="11" t="s">
        <v>86</v>
      </c>
      <c r="AW263" s="11" t="s">
        <v>41</v>
      </c>
      <c r="AX263" s="11" t="s">
        <v>77</v>
      </c>
      <c r="AY263" s="216" t="s">
        <v>168</v>
      </c>
    </row>
    <row r="264" spans="2:51" s="13" customFormat="1" ht="13.5">
      <c r="B264" s="227"/>
      <c r="C264" s="228"/>
      <c r="D264" s="203" t="s">
        <v>179</v>
      </c>
      <c r="E264" s="229" t="s">
        <v>22</v>
      </c>
      <c r="F264" s="230" t="s">
        <v>182</v>
      </c>
      <c r="G264" s="228"/>
      <c r="H264" s="231">
        <v>545.444</v>
      </c>
      <c r="I264" s="232"/>
      <c r="J264" s="228"/>
      <c r="K264" s="228"/>
      <c r="L264" s="233"/>
      <c r="M264" s="234"/>
      <c r="N264" s="235"/>
      <c r="O264" s="235"/>
      <c r="P264" s="235"/>
      <c r="Q264" s="235"/>
      <c r="R264" s="235"/>
      <c r="S264" s="235"/>
      <c r="T264" s="236"/>
      <c r="AT264" s="237" t="s">
        <v>179</v>
      </c>
      <c r="AU264" s="237" t="s">
        <v>86</v>
      </c>
      <c r="AV264" s="13" t="s">
        <v>175</v>
      </c>
      <c r="AW264" s="13" t="s">
        <v>41</v>
      </c>
      <c r="AX264" s="13" t="s">
        <v>24</v>
      </c>
      <c r="AY264" s="237" t="s">
        <v>168</v>
      </c>
    </row>
    <row r="265" spans="2:65" s="1" customFormat="1" ht="16.5" customHeight="1">
      <c r="B265" s="40"/>
      <c r="C265" s="191" t="s">
        <v>447</v>
      </c>
      <c r="D265" s="191" t="s">
        <v>170</v>
      </c>
      <c r="E265" s="192" t="s">
        <v>555</v>
      </c>
      <c r="F265" s="193" t="s">
        <v>556</v>
      </c>
      <c r="G265" s="194" t="s">
        <v>261</v>
      </c>
      <c r="H265" s="195">
        <v>297.04</v>
      </c>
      <c r="I265" s="196"/>
      <c r="J265" s="197">
        <f>ROUND(I265*H265,2)</f>
        <v>0</v>
      </c>
      <c r="K265" s="193" t="s">
        <v>174</v>
      </c>
      <c r="L265" s="60"/>
      <c r="M265" s="198" t="s">
        <v>22</v>
      </c>
      <c r="N265" s="199" t="s">
        <v>48</v>
      </c>
      <c r="O265" s="41"/>
      <c r="P265" s="200">
        <f>O265*H265</f>
        <v>0</v>
      </c>
      <c r="Q265" s="200">
        <v>0</v>
      </c>
      <c r="R265" s="200">
        <f>Q265*H265</f>
        <v>0</v>
      </c>
      <c r="S265" s="200">
        <v>0</v>
      </c>
      <c r="T265" s="201">
        <f>S265*H265</f>
        <v>0</v>
      </c>
      <c r="AR265" s="23" t="s">
        <v>175</v>
      </c>
      <c r="AT265" s="23" t="s">
        <v>170</v>
      </c>
      <c r="AU265" s="23" t="s">
        <v>86</v>
      </c>
      <c r="AY265" s="23" t="s">
        <v>168</v>
      </c>
      <c r="BE265" s="202">
        <f>IF(N265="základní",J265,0)</f>
        <v>0</v>
      </c>
      <c r="BF265" s="202">
        <f>IF(N265="snížená",J265,0)</f>
        <v>0</v>
      </c>
      <c r="BG265" s="202">
        <f>IF(N265="zákl. přenesená",J265,0)</f>
        <v>0</v>
      </c>
      <c r="BH265" s="202">
        <f>IF(N265="sníž. přenesená",J265,0)</f>
        <v>0</v>
      </c>
      <c r="BI265" s="202">
        <f>IF(N265="nulová",J265,0)</f>
        <v>0</v>
      </c>
      <c r="BJ265" s="23" t="s">
        <v>24</v>
      </c>
      <c r="BK265" s="202">
        <f>ROUND(I265*H265,2)</f>
        <v>0</v>
      </c>
      <c r="BL265" s="23" t="s">
        <v>175</v>
      </c>
      <c r="BM265" s="23" t="s">
        <v>1497</v>
      </c>
    </row>
    <row r="266" spans="2:47" s="1" customFormat="1" ht="67.5">
      <c r="B266" s="40"/>
      <c r="C266" s="62"/>
      <c r="D266" s="203" t="s">
        <v>177</v>
      </c>
      <c r="E266" s="62"/>
      <c r="F266" s="204" t="s">
        <v>558</v>
      </c>
      <c r="G266" s="62"/>
      <c r="H266" s="62"/>
      <c r="I266" s="162"/>
      <c r="J266" s="62"/>
      <c r="K266" s="62"/>
      <c r="L266" s="60"/>
      <c r="M266" s="205"/>
      <c r="N266" s="41"/>
      <c r="O266" s="41"/>
      <c r="P266" s="41"/>
      <c r="Q266" s="41"/>
      <c r="R266" s="41"/>
      <c r="S266" s="41"/>
      <c r="T266" s="77"/>
      <c r="AT266" s="23" t="s">
        <v>177</v>
      </c>
      <c r="AU266" s="23" t="s">
        <v>86</v>
      </c>
    </row>
    <row r="267" spans="2:51" s="11" customFormat="1" ht="13.5">
      <c r="B267" s="206"/>
      <c r="C267" s="207"/>
      <c r="D267" s="203" t="s">
        <v>179</v>
      </c>
      <c r="E267" s="208" t="s">
        <v>22</v>
      </c>
      <c r="F267" s="209" t="s">
        <v>1498</v>
      </c>
      <c r="G267" s="207"/>
      <c r="H267" s="210">
        <v>297.04</v>
      </c>
      <c r="I267" s="211"/>
      <c r="J267" s="207"/>
      <c r="K267" s="207"/>
      <c r="L267" s="212"/>
      <c r="M267" s="213"/>
      <c r="N267" s="214"/>
      <c r="O267" s="214"/>
      <c r="P267" s="214"/>
      <c r="Q267" s="214"/>
      <c r="R267" s="214"/>
      <c r="S267" s="214"/>
      <c r="T267" s="215"/>
      <c r="AT267" s="216" t="s">
        <v>179</v>
      </c>
      <c r="AU267" s="216" t="s">
        <v>86</v>
      </c>
      <c r="AV267" s="11" t="s">
        <v>86</v>
      </c>
      <c r="AW267" s="11" t="s">
        <v>41</v>
      </c>
      <c r="AX267" s="11" t="s">
        <v>77</v>
      </c>
      <c r="AY267" s="216" t="s">
        <v>168</v>
      </c>
    </row>
    <row r="268" spans="2:51" s="13" customFormat="1" ht="13.5">
      <c r="B268" s="227"/>
      <c r="C268" s="228"/>
      <c r="D268" s="203" t="s">
        <v>179</v>
      </c>
      <c r="E268" s="229" t="s">
        <v>22</v>
      </c>
      <c r="F268" s="230" t="s">
        <v>182</v>
      </c>
      <c r="G268" s="228"/>
      <c r="H268" s="231">
        <v>297.04</v>
      </c>
      <c r="I268" s="232"/>
      <c r="J268" s="228"/>
      <c r="K268" s="228"/>
      <c r="L268" s="233"/>
      <c r="M268" s="234"/>
      <c r="N268" s="235"/>
      <c r="O268" s="235"/>
      <c r="P268" s="235"/>
      <c r="Q268" s="235"/>
      <c r="R268" s="235"/>
      <c r="S268" s="235"/>
      <c r="T268" s="236"/>
      <c r="AT268" s="237" t="s">
        <v>179</v>
      </c>
      <c r="AU268" s="237" t="s">
        <v>86</v>
      </c>
      <c r="AV268" s="13" t="s">
        <v>175</v>
      </c>
      <c r="AW268" s="13" t="s">
        <v>41</v>
      </c>
      <c r="AX268" s="13" t="s">
        <v>24</v>
      </c>
      <c r="AY268" s="237" t="s">
        <v>168</v>
      </c>
    </row>
    <row r="269" spans="2:65" s="1" customFormat="1" ht="16.5" customHeight="1">
      <c r="B269" s="40"/>
      <c r="C269" s="191" t="s">
        <v>450</v>
      </c>
      <c r="D269" s="191" t="s">
        <v>170</v>
      </c>
      <c r="E269" s="192" t="s">
        <v>562</v>
      </c>
      <c r="F269" s="193" t="s">
        <v>563</v>
      </c>
      <c r="G269" s="194" t="s">
        <v>261</v>
      </c>
      <c r="H269" s="195">
        <v>527.444</v>
      </c>
      <c r="I269" s="196"/>
      <c r="J269" s="197">
        <f>ROUND(I269*H269,2)</f>
        <v>0</v>
      </c>
      <c r="K269" s="193" t="s">
        <v>174</v>
      </c>
      <c r="L269" s="60"/>
      <c r="M269" s="198" t="s">
        <v>22</v>
      </c>
      <c r="N269" s="199" t="s">
        <v>48</v>
      </c>
      <c r="O269" s="41"/>
      <c r="P269" s="200">
        <f>O269*H269</f>
        <v>0</v>
      </c>
      <c r="Q269" s="200">
        <v>0</v>
      </c>
      <c r="R269" s="200">
        <f>Q269*H269</f>
        <v>0</v>
      </c>
      <c r="S269" s="200">
        <v>0</v>
      </c>
      <c r="T269" s="201">
        <f>S269*H269</f>
        <v>0</v>
      </c>
      <c r="AR269" s="23" t="s">
        <v>175</v>
      </c>
      <c r="AT269" s="23" t="s">
        <v>170</v>
      </c>
      <c r="AU269" s="23" t="s">
        <v>86</v>
      </c>
      <c r="AY269" s="23" t="s">
        <v>168</v>
      </c>
      <c r="BE269" s="202">
        <f>IF(N269="základní",J269,0)</f>
        <v>0</v>
      </c>
      <c r="BF269" s="202">
        <f>IF(N269="snížená",J269,0)</f>
        <v>0</v>
      </c>
      <c r="BG269" s="202">
        <f>IF(N269="zákl. přenesená",J269,0)</f>
        <v>0</v>
      </c>
      <c r="BH269" s="202">
        <f>IF(N269="sníž. přenesená",J269,0)</f>
        <v>0</v>
      </c>
      <c r="BI269" s="202">
        <f>IF(N269="nulová",J269,0)</f>
        <v>0</v>
      </c>
      <c r="BJ269" s="23" t="s">
        <v>24</v>
      </c>
      <c r="BK269" s="202">
        <f>ROUND(I269*H269,2)</f>
        <v>0</v>
      </c>
      <c r="BL269" s="23" t="s">
        <v>175</v>
      </c>
      <c r="BM269" s="23" t="s">
        <v>1499</v>
      </c>
    </row>
    <row r="270" spans="2:51" s="11" customFormat="1" ht="13.5">
      <c r="B270" s="206"/>
      <c r="C270" s="207"/>
      <c r="D270" s="203" t="s">
        <v>179</v>
      </c>
      <c r="E270" s="208" t="s">
        <v>22</v>
      </c>
      <c r="F270" s="209" t="s">
        <v>1500</v>
      </c>
      <c r="G270" s="207"/>
      <c r="H270" s="210">
        <v>1536.164</v>
      </c>
      <c r="I270" s="211"/>
      <c r="J270" s="207"/>
      <c r="K270" s="207"/>
      <c r="L270" s="212"/>
      <c r="M270" s="213"/>
      <c r="N270" s="214"/>
      <c r="O270" s="214"/>
      <c r="P270" s="214"/>
      <c r="Q270" s="214"/>
      <c r="R270" s="214"/>
      <c r="S270" s="214"/>
      <c r="T270" s="215"/>
      <c r="AT270" s="216" t="s">
        <v>179</v>
      </c>
      <c r="AU270" s="216" t="s">
        <v>86</v>
      </c>
      <c r="AV270" s="11" t="s">
        <v>86</v>
      </c>
      <c r="AW270" s="11" t="s">
        <v>41</v>
      </c>
      <c r="AX270" s="11" t="s">
        <v>77</v>
      </c>
      <c r="AY270" s="216" t="s">
        <v>168</v>
      </c>
    </row>
    <row r="271" spans="2:51" s="12" customFormat="1" ht="13.5">
      <c r="B271" s="217"/>
      <c r="C271" s="218"/>
      <c r="D271" s="203" t="s">
        <v>179</v>
      </c>
      <c r="E271" s="219" t="s">
        <v>22</v>
      </c>
      <c r="F271" s="220" t="s">
        <v>1501</v>
      </c>
      <c r="G271" s="218"/>
      <c r="H271" s="219" t="s">
        <v>22</v>
      </c>
      <c r="I271" s="221"/>
      <c r="J271" s="218"/>
      <c r="K271" s="218"/>
      <c r="L271" s="222"/>
      <c r="M271" s="223"/>
      <c r="N271" s="224"/>
      <c r="O271" s="224"/>
      <c r="P271" s="224"/>
      <c r="Q271" s="224"/>
      <c r="R271" s="224"/>
      <c r="S271" s="224"/>
      <c r="T271" s="225"/>
      <c r="AT271" s="226" t="s">
        <v>179</v>
      </c>
      <c r="AU271" s="226" t="s">
        <v>86</v>
      </c>
      <c r="AV271" s="12" t="s">
        <v>24</v>
      </c>
      <c r="AW271" s="12" t="s">
        <v>41</v>
      </c>
      <c r="AX271" s="12" t="s">
        <v>77</v>
      </c>
      <c r="AY271" s="226" t="s">
        <v>168</v>
      </c>
    </row>
    <row r="272" spans="2:51" s="11" customFormat="1" ht="13.5">
      <c r="B272" s="206"/>
      <c r="C272" s="207"/>
      <c r="D272" s="203" t="s">
        <v>179</v>
      </c>
      <c r="E272" s="208" t="s">
        <v>22</v>
      </c>
      <c r="F272" s="209" t="s">
        <v>1483</v>
      </c>
      <c r="G272" s="207"/>
      <c r="H272" s="210">
        <v>-297.04</v>
      </c>
      <c r="I272" s="211"/>
      <c r="J272" s="207"/>
      <c r="K272" s="207"/>
      <c r="L272" s="212"/>
      <c r="M272" s="213"/>
      <c r="N272" s="214"/>
      <c r="O272" s="214"/>
      <c r="P272" s="214"/>
      <c r="Q272" s="214"/>
      <c r="R272" s="214"/>
      <c r="S272" s="214"/>
      <c r="T272" s="215"/>
      <c r="AT272" s="216" t="s">
        <v>179</v>
      </c>
      <c r="AU272" s="216" t="s">
        <v>86</v>
      </c>
      <c r="AV272" s="11" t="s">
        <v>86</v>
      </c>
      <c r="AW272" s="11" t="s">
        <v>41</v>
      </c>
      <c r="AX272" s="11" t="s">
        <v>77</v>
      </c>
      <c r="AY272" s="216" t="s">
        <v>168</v>
      </c>
    </row>
    <row r="273" spans="2:51" s="11" customFormat="1" ht="13.5">
      <c r="B273" s="206"/>
      <c r="C273" s="207"/>
      <c r="D273" s="203" t="s">
        <v>179</v>
      </c>
      <c r="E273" s="208" t="s">
        <v>22</v>
      </c>
      <c r="F273" s="209" t="s">
        <v>1484</v>
      </c>
      <c r="G273" s="207"/>
      <c r="H273" s="210">
        <v>-360.96</v>
      </c>
      <c r="I273" s="211"/>
      <c r="J273" s="207"/>
      <c r="K273" s="207"/>
      <c r="L273" s="212"/>
      <c r="M273" s="213"/>
      <c r="N273" s="214"/>
      <c r="O273" s="214"/>
      <c r="P273" s="214"/>
      <c r="Q273" s="214"/>
      <c r="R273" s="214"/>
      <c r="S273" s="214"/>
      <c r="T273" s="215"/>
      <c r="AT273" s="216" t="s">
        <v>179</v>
      </c>
      <c r="AU273" s="216" t="s">
        <v>86</v>
      </c>
      <c r="AV273" s="11" t="s">
        <v>86</v>
      </c>
      <c r="AW273" s="11" t="s">
        <v>41</v>
      </c>
      <c r="AX273" s="11" t="s">
        <v>77</v>
      </c>
      <c r="AY273" s="216" t="s">
        <v>168</v>
      </c>
    </row>
    <row r="274" spans="2:51" s="11" customFormat="1" ht="13.5">
      <c r="B274" s="206"/>
      <c r="C274" s="207"/>
      <c r="D274" s="203" t="s">
        <v>179</v>
      </c>
      <c r="E274" s="208" t="s">
        <v>22</v>
      </c>
      <c r="F274" s="209" t="s">
        <v>1485</v>
      </c>
      <c r="G274" s="207"/>
      <c r="H274" s="210">
        <v>-350.72</v>
      </c>
      <c r="I274" s="211"/>
      <c r="J274" s="207"/>
      <c r="K274" s="207"/>
      <c r="L274" s="212"/>
      <c r="M274" s="213"/>
      <c r="N274" s="214"/>
      <c r="O274" s="214"/>
      <c r="P274" s="214"/>
      <c r="Q274" s="214"/>
      <c r="R274" s="214"/>
      <c r="S274" s="214"/>
      <c r="T274" s="215"/>
      <c r="AT274" s="216" t="s">
        <v>179</v>
      </c>
      <c r="AU274" s="216" t="s">
        <v>86</v>
      </c>
      <c r="AV274" s="11" t="s">
        <v>86</v>
      </c>
      <c r="AW274" s="11" t="s">
        <v>41</v>
      </c>
      <c r="AX274" s="11" t="s">
        <v>77</v>
      </c>
      <c r="AY274" s="216" t="s">
        <v>168</v>
      </c>
    </row>
    <row r="275" spans="2:51" s="13" customFormat="1" ht="13.5">
      <c r="B275" s="227"/>
      <c r="C275" s="228"/>
      <c r="D275" s="203" t="s">
        <v>179</v>
      </c>
      <c r="E275" s="229" t="s">
        <v>22</v>
      </c>
      <c r="F275" s="230" t="s">
        <v>182</v>
      </c>
      <c r="G275" s="228"/>
      <c r="H275" s="231">
        <v>527.444</v>
      </c>
      <c r="I275" s="232"/>
      <c r="J275" s="228"/>
      <c r="K275" s="228"/>
      <c r="L275" s="233"/>
      <c r="M275" s="234"/>
      <c r="N275" s="235"/>
      <c r="O275" s="235"/>
      <c r="P275" s="235"/>
      <c r="Q275" s="235"/>
      <c r="R275" s="235"/>
      <c r="S275" s="235"/>
      <c r="T275" s="236"/>
      <c r="AT275" s="237" t="s">
        <v>179</v>
      </c>
      <c r="AU275" s="237" t="s">
        <v>86</v>
      </c>
      <c r="AV275" s="13" t="s">
        <v>175</v>
      </c>
      <c r="AW275" s="13" t="s">
        <v>41</v>
      </c>
      <c r="AX275" s="13" t="s">
        <v>24</v>
      </c>
      <c r="AY275" s="237" t="s">
        <v>168</v>
      </c>
    </row>
    <row r="276" spans="2:63" s="10" customFormat="1" ht="29.85" customHeight="1">
      <c r="B276" s="175"/>
      <c r="C276" s="176"/>
      <c r="D276" s="177" t="s">
        <v>76</v>
      </c>
      <c r="E276" s="189" t="s">
        <v>567</v>
      </c>
      <c r="F276" s="189" t="s">
        <v>568</v>
      </c>
      <c r="G276" s="176"/>
      <c r="H276" s="176"/>
      <c r="I276" s="179"/>
      <c r="J276" s="190">
        <f>BK276</f>
        <v>0</v>
      </c>
      <c r="K276" s="176"/>
      <c r="L276" s="181"/>
      <c r="M276" s="182"/>
      <c r="N276" s="183"/>
      <c r="O276" s="183"/>
      <c r="P276" s="184">
        <f>P277</f>
        <v>0</v>
      </c>
      <c r="Q276" s="183"/>
      <c r="R276" s="184">
        <f>R277</f>
        <v>0</v>
      </c>
      <c r="S276" s="183"/>
      <c r="T276" s="185">
        <f>T277</f>
        <v>0</v>
      </c>
      <c r="AR276" s="186" t="s">
        <v>24</v>
      </c>
      <c r="AT276" s="187" t="s">
        <v>76</v>
      </c>
      <c r="AU276" s="187" t="s">
        <v>24</v>
      </c>
      <c r="AY276" s="186" t="s">
        <v>168</v>
      </c>
      <c r="BK276" s="188">
        <f>BK277</f>
        <v>0</v>
      </c>
    </row>
    <row r="277" spans="2:65" s="1" customFormat="1" ht="25.5" customHeight="1">
      <c r="B277" s="40"/>
      <c r="C277" s="191" t="s">
        <v>454</v>
      </c>
      <c r="D277" s="191" t="s">
        <v>170</v>
      </c>
      <c r="E277" s="192" t="s">
        <v>570</v>
      </c>
      <c r="F277" s="193" t="s">
        <v>571</v>
      </c>
      <c r="G277" s="194" t="s">
        <v>261</v>
      </c>
      <c r="H277" s="195">
        <v>442.45</v>
      </c>
      <c r="I277" s="196"/>
      <c r="J277" s="197">
        <f>ROUND(I277*H277,2)</f>
        <v>0</v>
      </c>
      <c r="K277" s="193" t="s">
        <v>174</v>
      </c>
      <c r="L277" s="60"/>
      <c r="M277" s="198" t="s">
        <v>22</v>
      </c>
      <c r="N277" s="248" t="s">
        <v>48</v>
      </c>
      <c r="O277" s="249"/>
      <c r="P277" s="250">
        <f>O277*H277</f>
        <v>0</v>
      </c>
      <c r="Q277" s="250">
        <v>0</v>
      </c>
      <c r="R277" s="250">
        <f>Q277*H277</f>
        <v>0</v>
      </c>
      <c r="S277" s="250">
        <v>0</v>
      </c>
      <c r="T277" s="251">
        <f>S277*H277</f>
        <v>0</v>
      </c>
      <c r="AR277" s="23" t="s">
        <v>175</v>
      </c>
      <c r="AT277" s="23" t="s">
        <v>170</v>
      </c>
      <c r="AU277" s="23" t="s">
        <v>86</v>
      </c>
      <c r="AY277" s="23" t="s">
        <v>168</v>
      </c>
      <c r="BE277" s="202">
        <f>IF(N277="základní",J277,0)</f>
        <v>0</v>
      </c>
      <c r="BF277" s="202">
        <f>IF(N277="snížená",J277,0)</f>
        <v>0</v>
      </c>
      <c r="BG277" s="202">
        <f>IF(N277="zákl. přenesená",J277,0)</f>
        <v>0</v>
      </c>
      <c r="BH277" s="202">
        <f>IF(N277="sníž. přenesená",J277,0)</f>
        <v>0</v>
      </c>
      <c r="BI277" s="202">
        <f>IF(N277="nulová",J277,0)</f>
        <v>0</v>
      </c>
      <c r="BJ277" s="23" t="s">
        <v>24</v>
      </c>
      <c r="BK277" s="202">
        <f>ROUND(I277*H277,2)</f>
        <v>0</v>
      </c>
      <c r="BL277" s="23" t="s">
        <v>175</v>
      </c>
      <c r="BM277" s="23" t="s">
        <v>1502</v>
      </c>
    </row>
    <row r="278" spans="2:12" s="1" customFormat="1" ht="6.95" customHeight="1">
      <c r="B278" s="55"/>
      <c r="C278" s="56"/>
      <c r="D278" s="56"/>
      <c r="E278" s="56"/>
      <c r="F278" s="56"/>
      <c r="G278" s="56"/>
      <c r="H278" s="56"/>
      <c r="I278" s="138"/>
      <c r="J278" s="56"/>
      <c r="K278" s="56"/>
      <c r="L278" s="60"/>
    </row>
  </sheetData>
  <sheetProtection algorithmName="SHA-512" hashValue="lV/mKryFBTFt5WlVnRzOZUydb1BK4NofWQhqE21ByjGHA7yyuqU2flugHDBLFownZPeycp6N4MWCQOn0GoZAwA==" saltValue="v/fvBRyai1aZ8on86rFifx++FYQrSMDUckXsRcdDEGQkEaBMaTasz9nyPaF1FstLbUBHTtSvZ8mKnaiUdYhZvg==" spinCount="100000" sheet="1" objects="1" scenarios="1" formatColumns="0" formatRows="0" autoFilter="0"/>
  <autoFilter ref="C83:K277"/>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129</v>
      </c>
      <c r="G1" s="377" t="s">
        <v>130</v>
      </c>
      <c r="H1" s="377"/>
      <c r="I1" s="114"/>
      <c r="J1" s="113" t="s">
        <v>131</v>
      </c>
      <c r="K1" s="112" t="s">
        <v>132</v>
      </c>
      <c r="L1" s="113" t="s">
        <v>133</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107</v>
      </c>
    </row>
    <row r="3" spans="2:46" ht="6.95" customHeight="1">
      <c r="B3" s="24"/>
      <c r="C3" s="25"/>
      <c r="D3" s="25"/>
      <c r="E3" s="25"/>
      <c r="F3" s="25"/>
      <c r="G3" s="25"/>
      <c r="H3" s="25"/>
      <c r="I3" s="115"/>
      <c r="J3" s="25"/>
      <c r="K3" s="26"/>
      <c r="AT3" s="23" t="s">
        <v>86</v>
      </c>
    </row>
    <row r="4" spans="2:46" ht="36.95" customHeight="1">
      <c r="B4" s="27"/>
      <c r="C4" s="28"/>
      <c r="D4" s="29" t="s">
        <v>134</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II/145 a II/190 průtah Hartmanice</v>
      </c>
      <c r="F7" s="370"/>
      <c r="G7" s="370"/>
      <c r="H7" s="370"/>
      <c r="I7" s="116"/>
      <c r="J7" s="28"/>
      <c r="K7" s="30"/>
    </row>
    <row r="8" spans="2:11" s="1" customFormat="1" ht="13.5">
      <c r="B8" s="40"/>
      <c r="C8" s="41"/>
      <c r="D8" s="36" t="s">
        <v>135</v>
      </c>
      <c r="E8" s="41"/>
      <c r="F8" s="41"/>
      <c r="G8" s="41"/>
      <c r="H8" s="41"/>
      <c r="I8" s="117"/>
      <c r="J8" s="41"/>
      <c r="K8" s="44"/>
    </row>
    <row r="9" spans="2:11" s="1" customFormat="1" ht="36.95" customHeight="1">
      <c r="B9" s="40"/>
      <c r="C9" s="41"/>
      <c r="D9" s="41"/>
      <c r="E9" s="371" t="s">
        <v>1503</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21</v>
      </c>
      <c r="E11" s="41"/>
      <c r="F11" s="34" t="s">
        <v>22</v>
      </c>
      <c r="G11" s="41"/>
      <c r="H11" s="41"/>
      <c r="I11" s="118" t="s">
        <v>23</v>
      </c>
      <c r="J11" s="34" t="s">
        <v>22</v>
      </c>
      <c r="K11" s="44"/>
    </row>
    <row r="12" spans="2:11" s="1" customFormat="1" ht="14.45" customHeight="1">
      <c r="B12" s="40"/>
      <c r="C12" s="41"/>
      <c r="D12" s="36" t="s">
        <v>25</v>
      </c>
      <c r="E12" s="41"/>
      <c r="F12" s="34" t="s">
        <v>26</v>
      </c>
      <c r="G12" s="41"/>
      <c r="H12" s="41"/>
      <c r="I12" s="118" t="s">
        <v>27</v>
      </c>
      <c r="J12" s="119" t="str">
        <f>'Rekapitulace stavby'!AN8</f>
        <v>15. 11. 2016</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31</v>
      </c>
      <c r="E14" s="41"/>
      <c r="F14" s="41"/>
      <c r="G14" s="41"/>
      <c r="H14" s="41"/>
      <c r="I14" s="118" t="s">
        <v>32</v>
      </c>
      <c r="J14" s="34" t="s">
        <v>22</v>
      </c>
      <c r="K14" s="44"/>
    </row>
    <row r="15" spans="2:11" s="1" customFormat="1" ht="18" customHeight="1">
      <c r="B15" s="40"/>
      <c r="C15" s="41"/>
      <c r="D15" s="41"/>
      <c r="E15" s="34" t="s">
        <v>33</v>
      </c>
      <c r="F15" s="41"/>
      <c r="G15" s="41"/>
      <c r="H15" s="41"/>
      <c r="I15" s="118" t="s">
        <v>34</v>
      </c>
      <c r="J15" s="34" t="s">
        <v>22</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
        <v>22</v>
      </c>
      <c r="K20" s="44"/>
    </row>
    <row r="21" spans="2:11" s="1" customFormat="1" ht="18" customHeight="1">
      <c r="B21" s="40"/>
      <c r="C21" s="41"/>
      <c r="D21" s="41"/>
      <c r="E21" s="34" t="s">
        <v>39</v>
      </c>
      <c r="F21" s="41"/>
      <c r="G21" s="41"/>
      <c r="H21" s="41"/>
      <c r="I21" s="118" t="s">
        <v>34</v>
      </c>
      <c r="J21" s="34" t="s">
        <v>22</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16.5" customHeight="1">
      <c r="B24" s="120"/>
      <c r="C24" s="121"/>
      <c r="D24" s="121"/>
      <c r="E24" s="338" t="s">
        <v>22</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43</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45</v>
      </c>
      <c r="G29" s="41"/>
      <c r="H29" s="41"/>
      <c r="I29" s="128" t="s">
        <v>44</v>
      </c>
      <c r="J29" s="45" t="s">
        <v>46</v>
      </c>
      <c r="K29" s="44"/>
    </row>
    <row r="30" spans="2:11" s="1" customFormat="1" ht="14.45" customHeight="1">
      <c r="B30" s="40"/>
      <c r="C30" s="41"/>
      <c r="D30" s="48" t="s">
        <v>47</v>
      </c>
      <c r="E30" s="48" t="s">
        <v>48</v>
      </c>
      <c r="F30" s="129">
        <f>ROUND(SUM(BE87:BE252),2)</f>
        <v>0</v>
      </c>
      <c r="G30" s="41"/>
      <c r="H30" s="41"/>
      <c r="I30" s="130">
        <v>0.21</v>
      </c>
      <c r="J30" s="129">
        <f>ROUND(ROUND((SUM(BE87:BE252)),2)*I30,2)</f>
        <v>0</v>
      </c>
      <c r="K30" s="44"/>
    </row>
    <row r="31" spans="2:11" s="1" customFormat="1" ht="14.45" customHeight="1">
      <c r="B31" s="40"/>
      <c r="C31" s="41"/>
      <c r="D31" s="41"/>
      <c r="E31" s="48" t="s">
        <v>49</v>
      </c>
      <c r="F31" s="129">
        <f>ROUND(SUM(BF87:BF252),2)</f>
        <v>0</v>
      </c>
      <c r="G31" s="41"/>
      <c r="H31" s="41"/>
      <c r="I31" s="130">
        <v>0.15</v>
      </c>
      <c r="J31" s="129">
        <f>ROUND(ROUND((SUM(BF87:BF252)),2)*I31,2)</f>
        <v>0</v>
      </c>
      <c r="K31" s="44"/>
    </row>
    <row r="32" spans="2:11" s="1" customFormat="1" ht="14.45" customHeight="1" hidden="1">
      <c r="B32" s="40"/>
      <c r="C32" s="41"/>
      <c r="D32" s="41"/>
      <c r="E32" s="48" t="s">
        <v>50</v>
      </c>
      <c r="F32" s="129">
        <f>ROUND(SUM(BG87:BG252),2)</f>
        <v>0</v>
      </c>
      <c r="G32" s="41"/>
      <c r="H32" s="41"/>
      <c r="I32" s="130">
        <v>0.21</v>
      </c>
      <c r="J32" s="129">
        <v>0</v>
      </c>
      <c r="K32" s="44"/>
    </row>
    <row r="33" spans="2:11" s="1" customFormat="1" ht="14.45" customHeight="1" hidden="1">
      <c r="B33" s="40"/>
      <c r="C33" s="41"/>
      <c r="D33" s="41"/>
      <c r="E33" s="48" t="s">
        <v>51</v>
      </c>
      <c r="F33" s="129">
        <f>ROUND(SUM(BH87:BH252),2)</f>
        <v>0</v>
      </c>
      <c r="G33" s="41"/>
      <c r="H33" s="41"/>
      <c r="I33" s="130">
        <v>0.15</v>
      </c>
      <c r="J33" s="129">
        <v>0</v>
      </c>
      <c r="K33" s="44"/>
    </row>
    <row r="34" spans="2:11" s="1" customFormat="1" ht="14.45" customHeight="1" hidden="1">
      <c r="B34" s="40"/>
      <c r="C34" s="41"/>
      <c r="D34" s="41"/>
      <c r="E34" s="48" t="s">
        <v>52</v>
      </c>
      <c r="F34" s="129">
        <f>ROUND(SUM(BI87:BI252),2)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53</v>
      </c>
      <c r="E36" s="78"/>
      <c r="F36" s="78"/>
      <c r="G36" s="133" t="s">
        <v>54</v>
      </c>
      <c r="H36" s="134" t="s">
        <v>55</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137</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II/145 a II/190 průtah Hartmanice</v>
      </c>
      <c r="F45" s="370"/>
      <c r="G45" s="370"/>
      <c r="H45" s="370"/>
      <c r="I45" s="117"/>
      <c r="J45" s="41"/>
      <c r="K45" s="44"/>
    </row>
    <row r="46" spans="2:11" s="1" customFormat="1" ht="14.45" customHeight="1">
      <c r="B46" s="40"/>
      <c r="C46" s="36" t="s">
        <v>135</v>
      </c>
      <c r="D46" s="41"/>
      <c r="E46" s="41"/>
      <c r="F46" s="41"/>
      <c r="G46" s="41"/>
      <c r="H46" s="41"/>
      <c r="I46" s="117"/>
      <c r="J46" s="41"/>
      <c r="K46" s="44"/>
    </row>
    <row r="47" spans="2:11" s="1" customFormat="1" ht="17.25" customHeight="1">
      <c r="B47" s="40"/>
      <c r="C47" s="41"/>
      <c r="D47" s="41"/>
      <c r="E47" s="371" t="str">
        <f>E9</f>
        <v>SKU3909 - SO 301.1  Dešťová kanalizace  1 etapa</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25</v>
      </c>
      <c r="D49" s="41"/>
      <c r="E49" s="41"/>
      <c r="F49" s="34" t="str">
        <f>F12</f>
        <v xml:space="preserve"> </v>
      </c>
      <c r="G49" s="41"/>
      <c r="H49" s="41"/>
      <c r="I49" s="118" t="s">
        <v>27</v>
      </c>
      <c r="J49" s="119" t="str">
        <f>IF(J12="","",J12)</f>
        <v>15. 11. 2016</v>
      </c>
      <c r="K49" s="44"/>
    </row>
    <row r="50" spans="2:11" s="1" customFormat="1" ht="6.95" customHeight="1">
      <c r="B50" s="40"/>
      <c r="C50" s="41"/>
      <c r="D50" s="41"/>
      <c r="E50" s="41"/>
      <c r="F50" s="41"/>
      <c r="G50" s="41"/>
      <c r="H50" s="41"/>
      <c r="I50" s="117"/>
      <c r="J50" s="41"/>
      <c r="K50" s="44"/>
    </row>
    <row r="51" spans="2:11" s="1" customFormat="1" ht="13.5">
      <c r="B51" s="40"/>
      <c r="C51" s="36" t="s">
        <v>31</v>
      </c>
      <c r="D51" s="41"/>
      <c r="E51" s="41"/>
      <c r="F51" s="34" t="str">
        <f>E15</f>
        <v>SÚS Plzeňského kraje</v>
      </c>
      <c r="G51" s="41"/>
      <c r="H51" s="41"/>
      <c r="I51" s="118" t="s">
        <v>37</v>
      </c>
      <c r="J51" s="338" t="str">
        <f>E21</f>
        <v>Projekční kancelář Ing.Škubalová</v>
      </c>
      <c r="K51" s="44"/>
    </row>
    <row r="52" spans="2:11" s="1" customFormat="1" ht="14.45" customHeight="1">
      <c r="B52" s="40"/>
      <c r="C52" s="36" t="s">
        <v>35</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138</v>
      </c>
      <c r="D54" s="131"/>
      <c r="E54" s="131"/>
      <c r="F54" s="131"/>
      <c r="G54" s="131"/>
      <c r="H54" s="131"/>
      <c r="I54" s="144"/>
      <c r="J54" s="145" t="s">
        <v>139</v>
      </c>
      <c r="K54" s="146"/>
    </row>
    <row r="55" spans="2:11" s="1" customFormat="1" ht="10.35" customHeight="1">
      <c r="B55" s="40"/>
      <c r="C55" s="41"/>
      <c r="D55" s="41"/>
      <c r="E55" s="41"/>
      <c r="F55" s="41"/>
      <c r="G55" s="41"/>
      <c r="H55" s="41"/>
      <c r="I55" s="117"/>
      <c r="J55" s="41"/>
      <c r="K55" s="44"/>
    </row>
    <row r="56" spans="2:47" s="1" customFormat="1" ht="29.25" customHeight="1">
      <c r="B56" s="40"/>
      <c r="C56" s="147" t="s">
        <v>140</v>
      </c>
      <c r="D56" s="41"/>
      <c r="E56" s="41"/>
      <c r="F56" s="41"/>
      <c r="G56" s="41"/>
      <c r="H56" s="41"/>
      <c r="I56" s="117"/>
      <c r="J56" s="127">
        <f>J87</f>
        <v>0</v>
      </c>
      <c r="K56" s="44"/>
      <c r="AU56" s="23" t="s">
        <v>141</v>
      </c>
    </row>
    <row r="57" spans="2:11" s="7" customFormat="1" ht="24.95" customHeight="1">
      <c r="B57" s="148"/>
      <c r="C57" s="149"/>
      <c r="D57" s="150" t="s">
        <v>142</v>
      </c>
      <c r="E57" s="151"/>
      <c r="F57" s="151"/>
      <c r="G57" s="151"/>
      <c r="H57" s="151"/>
      <c r="I57" s="152"/>
      <c r="J57" s="153">
        <f>J88</f>
        <v>0</v>
      </c>
      <c r="K57" s="154"/>
    </row>
    <row r="58" spans="2:11" s="8" customFormat="1" ht="19.9" customHeight="1">
      <c r="B58" s="155"/>
      <c r="C58" s="156"/>
      <c r="D58" s="157" t="s">
        <v>143</v>
      </c>
      <c r="E58" s="158"/>
      <c r="F58" s="158"/>
      <c r="G58" s="158"/>
      <c r="H58" s="158"/>
      <c r="I58" s="159"/>
      <c r="J58" s="160">
        <f>J89</f>
        <v>0</v>
      </c>
      <c r="K58" s="161"/>
    </row>
    <row r="59" spans="2:11" s="8" customFormat="1" ht="19.9" customHeight="1">
      <c r="B59" s="155"/>
      <c r="C59" s="156"/>
      <c r="D59" s="157" t="s">
        <v>144</v>
      </c>
      <c r="E59" s="158"/>
      <c r="F59" s="158"/>
      <c r="G59" s="158"/>
      <c r="H59" s="158"/>
      <c r="I59" s="159"/>
      <c r="J59" s="160">
        <f>J150</f>
        <v>0</v>
      </c>
      <c r="K59" s="161"/>
    </row>
    <row r="60" spans="2:11" s="8" customFormat="1" ht="19.9" customHeight="1">
      <c r="B60" s="155"/>
      <c r="C60" s="156"/>
      <c r="D60" s="157" t="s">
        <v>145</v>
      </c>
      <c r="E60" s="158"/>
      <c r="F60" s="158"/>
      <c r="G60" s="158"/>
      <c r="H60" s="158"/>
      <c r="I60" s="159"/>
      <c r="J60" s="160">
        <f>J155</f>
        <v>0</v>
      </c>
      <c r="K60" s="161"/>
    </row>
    <row r="61" spans="2:11" s="8" customFormat="1" ht="19.9" customHeight="1">
      <c r="B61" s="155"/>
      <c r="C61" s="156"/>
      <c r="D61" s="157" t="s">
        <v>146</v>
      </c>
      <c r="E61" s="158"/>
      <c r="F61" s="158"/>
      <c r="G61" s="158"/>
      <c r="H61" s="158"/>
      <c r="I61" s="159"/>
      <c r="J61" s="160">
        <f>J159</f>
        <v>0</v>
      </c>
      <c r="K61" s="161"/>
    </row>
    <row r="62" spans="2:11" s="8" customFormat="1" ht="19.9" customHeight="1">
      <c r="B62" s="155"/>
      <c r="C62" s="156"/>
      <c r="D62" s="157" t="s">
        <v>148</v>
      </c>
      <c r="E62" s="158"/>
      <c r="F62" s="158"/>
      <c r="G62" s="158"/>
      <c r="H62" s="158"/>
      <c r="I62" s="159"/>
      <c r="J62" s="160">
        <f>J181</f>
        <v>0</v>
      </c>
      <c r="K62" s="161"/>
    </row>
    <row r="63" spans="2:11" s="8" customFormat="1" ht="19.9" customHeight="1">
      <c r="B63" s="155"/>
      <c r="C63" s="156"/>
      <c r="D63" s="157" t="s">
        <v>149</v>
      </c>
      <c r="E63" s="158"/>
      <c r="F63" s="158"/>
      <c r="G63" s="158"/>
      <c r="H63" s="158"/>
      <c r="I63" s="159"/>
      <c r="J63" s="160">
        <f>J224</f>
        <v>0</v>
      </c>
      <c r="K63" s="161"/>
    </row>
    <row r="64" spans="2:11" s="8" customFormat="1" ht="19.9" customHeight="1">
      <c r="B64" s="155"/>
      <c r="C64" s="156"/>
      <c r="D64" s="157" t="s">
        <v>150</v>
      </c>
      <c r="E64" s="158"/>
      <c r="F64" s="158"/>
      <c r="G64" s="158"/>
      <c r="H64" s="158"/>
      <c r="I64" s="159"/>
      <c r="J64" s="160">
        <f>J241</f>
        <v>0</v>
      </c>
      <c r="K64" s="161"/>
    </row>
    <row r="65" spans="2:11" s="8" customFormat="1" ht="19.9" customHeight="1">
      <c r="B65" s="155"/>
      <c r="C65" s="156"/>
      <c r="D65" s="157" t="s">
        <v>151</v>
      </c>
      <c r="E65" s="158"/>
      <c r="F65" s="158"/>
      <c r="G65" s="158"/>
      <c r="H65" s="158"/>
      <c r="I65" s="159"/>
      <c r="J65" s="160">
        <f>J248</f>
        <v>0</v>
      </c>
      <c r="K65" s="161"/>
    </row>
    <row r="66" spans="2:11" s="7" customFormat="1" ht="24.95" customHeight="1">
      <c r="B66" s="148"/>
      <c r="C66" s="149"/>
      <c r="D66" s="150" t="s">
        <v>1504</v>
      </c>
      <c r="E66" s="151"/>
      <c r="F66" s="151"/>
      <c r="G66" s="151"/>
      <c r="H66" s="151"/>
      <c r="I66" s="152"/>
      <c r="J66" s="153">
        <f>J250</f>
        <v>0</v>
      </c>
      <c r="K66" s="154"/>
    </row>
    <row r="67" spans="2:11" s="8" customFormat="1" ht="19.9" customHeight="1">
      <c r="B67" s="155"/>
      <c r="C67" s="156"/>
      <c r="D67" s="157" t="s">
        <v>1505</v>
      </c>
      <c r="E67" s="158"/>
      <c r="F67" s="158"/>
      <c r="G67" s="158"/>
      <c r="H67" s="158"/>
      <c r="I67" s="159"/>
      <c r="J67" s="160">
        <f>J251</f>
        <v>0</v>
      </c>
      <c r="K67" s="161"/>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152</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16.5" customHeight="1">
      <c r="B77" s="40"/>
      <c r="C77" s="62"/>
      <c r="D77" s="62"/>
      <c r="E77" s="374" t="str">
        <f>E7</f>
        <v>II/145 a II/190 průtah Hartmanice</v>
      </c>
      <c r="F77" s="375"/>
      <c r="G77" s="375"/>
      <c r="H77" s="375"/>
      <c r="I77" s="162"/>
      <c r="J77" s="62"/>
      <c r="K77" s="62"/>
      <c r="L77" s="60"/>
    </row>
    <row r="78" spans="2:12" s="1" customFormat="1" ht="14.45" customHeight="1">
      <c r="B78" s="40"/>
      <c r="C78" s="64" t="s">
        <v>135</v>
      </c>
      <c r="D78" s="62"/>
      <c r="E78" s="62"/>
      <c r="F78" s="62"/>
      <c r="G78" s="62"/>
      <c r="H78" s="62"/>
      <c r="I78" s="162"/>
      <c r="J78" s="62"/>
      <c r="K78" s="62"/>
      <c r="L78" s="60"/>
    </row>
    <row r="79" spans="2:12" s="1" customFormat="1" ht="17.25" customHeight="1">
      <c r="B79" s="40"/>
      <c r="C79" s="62"/>
      <c r="D79" s="62"/>
      <c r="E79" s="349" t="str">
        <f>E9</f>
        <v>SKU3909 - SO 301.1  Dešťová kanalizace  1 etapa</v>
      </c>
      <c r="F79" s="376"/>
      <c r="G79" s="376"/>
      <c r="H79" s="376"/>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25</v>
      </c>
      <c r="D81" s="62"/>
      <c r="E81" s="62"/>
      <c r="F81" s="163" t="str">
        <f>F12</f>
        <v xml:space="preserve"> </v>
      </c>
      <c r="G81" s="62"/>
      <c r="H81" s="62"/>
      <c r="I81" s="164" t="s">
        <v>27</v>
      </c>
      <c r="J81" s="72" t="str">
        <f>IF(J12="","",J12)</f>
        <v>15. 11. 2016</v>
      </c>
      <c r="K81" s="62"/>
      <c r="L81" s="60"/>
    </row>
    <row r="82" spans="2:12" s="1" customFormat="1" ht="6.95" customHeight="1">
      <c r="B82" s="40"/>
      <c r="C82" s="62"/>
      <c r="D82" s="62"/>
      <c r="E82" s="62"/>
      <c r="F82" s="62"/>
      <c r="G82" s="62"/>
      <c r="H82" s="62"/>
      <c r="I82" s="162"/>
      <c r="J82" s="62"/>
      <c r="K82" s="62"/>
      <c r="L82" s="60"/>
    </row>
    <row r="83" spans="2:12" s="1" customFormat="1" ht="13.5">
      <c r="B83" s="40"/>
      <c r="C83" s="64" t="s">
        <v>31</v>
      </c>
      <c r="D83" s="62"/>
      <c r="E83" s="62"/>
      <c r="F83" s="163" t="str">
        <f>E15</f>
        <v>SÚS Plzeňského kraje</v>
      </c>
      <c r="G83" s="62"/>
      <c r="H83" s="62"/>
      <c r="I83" s="164" t="s">
        <v>37</v>
      </c>
      <c r="J83" s="163" t="str">
        <f>E21</f>
        <v>Projekční kancelář Ing.Škubalová</v>
      </c>
      <c r="K83" s="62"/>
      <c r="L83" s="60"/>
    </row>
    <row r="84" spans="2:12" s="1" customFormat="1" ht="14.45" customHeight="1">
      <c r="B84" s="40"/>
      <c r="C84" s="64" t="s">
        <v>35</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153</v>
      </c>
      <c r="D86" s="167" t="s">
        <v>62</v>
      </c>
      <c r="E86" s="167" t="s">
        <v>58</v>
      </c>
      <c r="F86" s="167" t="s">
        <v>154</v>
      </c>
      <c r="G86" s="167" t="s">
        <v>155</v>
      </c>
      <c r="H86" s="167" t="s">
        <v>156</v>
      </c>
      <c r="I86" s="168" t="s">
        <v>157</v>
      </c>
      <c r="J86" s="167" t="s">
        <v>139</v>
      </c>
      <c r="K86" s="169" t="s">
        <v>158</v>
      </c>
      <c r="L86" s="170"/>
      <c r="M86" s="80" t="s">
        <v>159</v>
      </c>
      <c r="N86" s="81" t="s">
        <v>47</v>
      </c>
      <c r="O86" s="81" t="s">
        <v>160</v>
      </c>
      <c r="P86" s="81" t="s">
        <v>161</v>
      </c>
      <c r="Q86" s="81" t="s">
        <v>162</v>
      </c>
      <c r="R86" s="81" t="s">
        <v>163</v>
      </c>
      <c r="S86" s="81" t="s">
        <v>164</v>
      </c>
      <c r="T86" s="82" t="s">
        <v>165</v>
      </c>
    </row>
    <row r="87" spans="2:63" s="1" customFormat="1" ht="29.25" customHeight="1">
      <c r="B87" s="40"/>
      <c r="C87" s="86" t="s">
        <v>140</v>
      </c>
      <c r="D87" s="62"/>
      <c r="E87" s="62"/>
      <c r="F87" s="62"/>
      <c r="G87" s="62"/>
      <c r="H87" s="62"/>
      <c r="I87" s="162"/>
      <c r="J87" s="171">
        <f>BK87</f>
        <v>0</v>
      </c>
      <c r="K87" s="62"/>
      <c r="L87" s="60"/>
      <c r="M87" s="83"/>
      <c r="N87" s="84"/>
      <c r="O87" s="84"/>
      <c r="P87" s="172">
        <f>P88+P250</f>
        <v>0</v>
      </c>
      <c r="Q87" s="84"/>
      <c r="R87" s="172">
        <f>R88+R250</f>
        <v>720.94404904</v>
      </c>
      <c r="S87" s="84"/>
      <c r="T87" s="173">
        <f>T88+T250</f>
        <v>18.1152</v>
      </c>
      <c r="AT87" s="23" t="s">
        <v>76</v>
      </c>
      <c r="AU87" s="23" t="s">
        <v>141</v>
      </c>
      <c r="BK87" s="174">
        <f>BK88+BK250</f>
        <v>0</v>
      </c>
    </row>
    <row r="88" spans="2:63" s="10" customFormat="1" ht="37.35" customHeight="1">
      <c r="B88" s="175"/>
      <c r="C88" s="176"/>
      <c r="D88" s="177" t="s">
        <v>76</v>
      </c>
      <c r="E88" s="178" t="s">
        <v>166</v>
      </c>
      <c r="F88" s="178" t="s">
        <v>167</v>
      </c>
      <c r="G88" s="176"/>
      <c r="H88" s="176"/>
      <c r="I88" s="179"/>
      <c r="J88" s="180">
        <f>BK88</f>
        <v>0</v>
      </c>
      <c r="K88" s="176"/>
      <c r="L88" s="181"/>
      <c r="M88" s="182"/>
      <c r="N88" s="183"/>
      <c r="O88" s="183"/>
      <c r="P88" s="184">
        <f>P89+P150+P155+P159+P181+P224+P241+P248</f>
        <v>0</v>
      </c>
      <c r="Q88" s="183"/>
      <c r="R88" s="184">
        <f>R89+R150+R155+R159+R181+R224+R241+R248</f>
        <v>720.94404904</v>
      </c>
      <c r="S88" s="183"/>
      <c r="T88" s="185">
        <f>T89+T150+T155+T159+T181+T224+T241+T248</f>
        <v>18.1152</v>
      </c>
      <c r="AR88" s="186" t="s">
        <v>24</v>
      </c>
      <c r="AT88" s="187" t="s">
        <v>76</v>
      </c>
      <c r="AU88" s="187" t="s">
        <v>77</v>
      </c>
      <c r="AY88" s="186" t="s">
        <v>168</v>
      </c>
      <c r="BK88" s="188">
        <f>BK89+BK150+BK155+BK159+BK181+BK224+BK241+BK248</f>
        <v>0</v>
      </c>
    </row>
    <row r="89" spans="2:63" s="10" customFormat="1" ht="19.9" customHeight="1">
      <c r="B89" s="175"/>
      <c r="C89" s="176"/>
      <c r="D89" s="177" t="s">
        <v>76</v>
      </c>
      <c r="E89" s="189" t="s">
        <v>24</v>
      </c>
      <c r="F89" s="189" t="s">
        <v>169</v>
      </c>
      <c r="G89" s="176"/>
      <c r="H89" s="176"/>
      <c r="I89" s="179"/>
      <c r="J89" s="190">
        <f>BK89</f>
        <v>0</v>
      </c>
      <c r="K89" s="176"/>
      <c r="L89" s="181"/>
      <c r="M89" s="182"/>
      <c r="N89" s="183"/>
      <c r="O89" s="183"/>
      <c r="P89" s="184">
        <f>SUM(P90:P149)</f>
        <v>0</v>
      </c>
      <c r="Q89" s="183"/>
      <c r="R89" s="184">
        <f>SUM(R90:R149)</f>
        <v>629.14182384</v>
      </c>
      <c r="S89" s="183"/>
      <c r="T89" s="185">
        <f>SUM(T90:T149)</f>
        <v>0</v>
      </c>
      <c r="AR89" s="186" t="s">
        <v>24</v>
      </c>
      <c r="AT89" s="187" t="s">
        <v>76</v>
      </c>
      <c r="AU89" s="187" t="s">
        <v>24</v>
      </c>
      <c r="AY89" s="186" t="s">
        <v>168</v>
      </c>
      <c r="BK89" s="188">
        <f>SUM(BK90:BK149)</f>
        <v>0</v>
      </c>
    </row>
    <row r="90" spans="2:65" s="1" customFormat="1" ht="16.5" customHeight="1">
      <c r="B90" s="40"/>
      <c r="C90" s="191" t="s">
        <v>24</v>
      </c>
      <c r="D90" s="191" t="s">
        <v>170</v>
      </c>
      <c r="E90" s="192" t="s">
        <v>1506</v>
      </c>
      <c r="F90" s="193" t="s">
        <v>1507</v>
      </c>
      <c r="G90" s="194" t="s">
        <v>396</v>
      </c>
      <c r="H90" s="195">
        <v>6</v>
      </c>
      <c r="I90" s="196"/>
      <c r="J90" s="197">
        <f>ROUND(I90*H90,2)</f>
        <v>0</v>
      </c>
      <c r="K90" s="193" t="s">
        <v>22</v>
      </c>
      <c r="L90" s="60"/>
      <c r="M90" s="198" t="s">
        <v>22</v>
      </c>
      <c r="N90" s="199" t="s">
        <v>48</v>
      </c>
      <c r="O90" s="41"/>
      <c r="P90" s="200">
        <f>O90*H90</f>
        <v>0</v>
      </c>
      <c r="Q90" s="200">
        <v>0</v>
      </c>
      <c r="R90" s="200">
        <f>Q90*H90</f>
        <v>0</v>
      </c>
      <c r="S90" s="200">
        <v>0</v>
      </c>
      <c r="T90" s="201">
        <f>S90*H90</f>
        <v>0</v>
      </c>
      <c r="AR90" s="23" t="s">
        <v>175</v>
      </c>
      <c r="AT90" s="23" t="s">
        <v>170</v>
      </c>
      <c r="AU90" s="23" t="s">
        <v>86</v>
      </c>
      <c r="AY90" s="23" t="s">
        <v>168</v>
      </c>
      <c r="BE90" s="202">
        <f>IF(N90="základní",J90,0)</f>
        <v>0</v>
      </c>
      <c r="BF90" s="202">
        <f>IF(N90="snížená",J90,0)</f>
        <v>0</v>
      </c>
      <c r="BG90" s="202">
        <f>IF(N90="zákl. přenesená",J90,0)</f>
        <v>0</v>
      </c>
      <c r="BH90" s="202">
        <f>IF(N90="sníž. přenesená",J90,0)</f>
        <v>0</v>
      </c>
      <c r="BI90" s="202">
        <f>IF(N90="nulová",J90,0)</f>
        <v>0</v>
      </c>
      <c r="BJ90" s="23" t="s">
        <v>24</v>
      </c>
      <c r="BK90" s="202">
        <f>ROUND(I90*H90,2)</f>
        <v>0</v>
      </c>
      <c r="BL90" s="23" t="s">
        <v>175</v>
      </c>
      <c r="BM90" s="23" t="s">
        <v>1508</v>
      </c>
    </row>
    <row r="91" spans="2:65" s="1" customFormat="1" ht="16.5" customHeight="1">
      <c r="B91" s="40"/>
      <c r="C91" s="191" t="s">
        <v>86</v>
      </c>
      <c r="D91" s="191" t="s">
        <v>170</v>
      </c>
      <c r="E91" s="192" t="s">
        <v>1509</v>
      </c>
      <c r="F91" s="193" t="s">
        <v>1510</v>
      </c>
      <c r="G91" s="194" t="s">
        <v>396</v>
      </c>
      <c r="H91" s="195">
        <v>1</v>
      </c>
      <c r="I91" s="196"/>
      <c r="J91" s="197">
        <f>ROUND(I91*H91,2)</f>
        <v>0</v>
      </c>
      <c r="K91" s="193" t="s">
        <v>22</v>
      </c>
      <c r="L91" s="60"/>
      <c r="M91" s="198" t="s">
        <v>22</v>
      </c>
      <c r="N91" s="199" t="s">
        <v>48</v>
      </c>
      <c r="O91" s="41"/>
      <c r="P91" s="200">
        <f>O91*H91</f>
        <v>0</v>
      </c>
      <c r="Q91" s="200">
        <v>0</v>
      </c>
      <c r="R91" s="200">
        <f>Q91*H91</f>
        <v>0</v>
      </c>
      <c r="S91" s="200">
        <v>0</v>
      </c>
      <c r="T91" s="201">
        <f>S91*H91</f>
        <v>0</v>
      </c>
      <c r="AR91" s="23" t="s">
        <v>175</v>
      </c>
      <c r="AT91" s="23" t="s">
        <v>170</v>
      </c>
      <c r="AU91" s="23" t="s">
        <v>86</v>
      </c>
      <c r="AY91" s="23" t="s">
        <v>168</v>
      </c>
      <c r="BE91" s="202">
        <f>IF(N91="základní",J91,0)</f>
        <v>0</v>
      </c>
      <c r="BF91" s="202">
        <f>IF(N91="snížená",J91,0)</f>
        <v>0</v>
      </c>
      <c r="BG91" s="202">
        <f>IF(N91="zákl. přenesená",J91,0)</f>
        <v>0</v>
      </c>
      <c r="BH91" s="202">
        <f>IF(N91="sníž. přenesená",J91,0)</f>
        <v>0</v>
      </c>
      <c r="BI91" s="202">
        <f>IF(N91="nulová",J91,0)</f>
        <v>0</v>
      </c>
      <c r="BJ91" s="23" t="s">
        <v>24</v>
      </c>
      <c r="BK91" s="202">
        <f>ROUND(I91*H91,2)</f>
        <v>0</v>
      </c>
      <c r="BL91" s="23" t="s">
        <v>175</v>
      </c>
      <c r="BM91" s="23" t="s">
        <v>1511</v>
      </c>
    </row>
    <row r="92" spans="2:65" s="1" customFormat="1" ht="16.5" customHeight="1">
      <c r="B92" s="40"/>
      <c r="C92" s="191" t="s">
        <v>187</v>
      </c>
      <c r="D92" s="191" t="s">
        <v>170</v>
      </c>
      <c r="E92" s="192" t="s">
        <v>1512</v>
      </c>
      <c r="F92" s="193" t="s">
        <v>1513</v>
      </c>
      <c r="G92" s="194" t="s">
        <v>294</v>
      </c>
      <c r="H92" s="195">
        <v>6.5</v>
      </c>
      <c r="I92" s="196"/>
      <c r="J92" s="197">
        <f>ROUND(I92*H92,2)</f>
        <v>0</v>
      </c>
      <c r="K92" s="193" t="s">
        <v>174</v>
      </c>
      <c r="L92" s="60"/>
      <c r="M92" s="198" t="s">
        <v>22</v>
      </c>
      <c r="N92" s="199" t="s">
        <v>48</v>
      </c>
      <c r="O92" s="41"/>
      <c r="P92" s="200">
        <f>O92*H92</f>
        <v>0</v>
      </c>
      <c r="Q92" s="200">
        <v>0.00868</v>
      </c>
      <c r="R92" s="200">
        <f>Q92*H92</f>
        <v>0.05642</v>
      </c>
      <c r="S92" s="200">
        <v>0</v>
      </c>
      <c r="T92" s="201">
        <f>S92*H92</f>
        <v>0</v>
      </c>
      <c r="AR92" s="23" t="s">
        <v>175</v>
      </c>
      <c r="AT92" s="23" t="s">
        <v>170</v>
      </c>
      <c r="AU92" s="23" t="s">
        <v>86</v>
      </c>
      <c r="AY92" s="23" t="s">
        <v>168</v>
      </c>
      <c r="BE92" s="202">
        <f>IF(N92="základní",J92,0)</f>
        <v>0</v>
      </c>
      <c r="BF92" s="202">
        <f>IF(N92="snížená",J92,0)</f>
        <v>0</v>
      </c>
      <c r="BG92" s="202">
        <f>IF(N92="zákl. přenesená",J92,0)</f>
        <v>0</v>
      </c>
      <c r="BH92" s="202">
        <f>IF(N92="sníž. přenesená",J92,0)</f>
        <v>0</v>
      </c>
      <c r="BI92" s="202">
        <f>IF(N92="nulová",J92,0)</f>
        <v>0</v>
      </c>
      <c r="BJ92" s="23" t="s">
        <v>24</v>
      </c>
      <c r="BK92" s="202">
        <f>ROUND(I92*H92,2)</f>
        <v>0</v>
      </c>
      <c r="BL92" s="23" t="s">
        <v>175</v>
      </c>
      <c r="BM92" s="23" t="s">
        <v>1514</v>
      </c>
    </row>
    <row r="93" spans="2:51" s="11" customFormat="1" ht="13.5">
      <c r="B93" s="206"/>
      <c r="C93" s="207"/>
      <c r="D93" s="203" t="s">
        <v>179</v>
      </c>
      <c r="E93" s="208" t="s">
        <v>22</v>
      </c>
      <c r="F93" s="209" t="s">
        <v>1515</v>
      </c>
      <c r="G93" s="207"/>
      <c r="H93" s="210">
        <v>6.5</v>
      </c>
      <c r="I93" s="211"/>
      <c r="J93" s="207"/>
      <c r="K93" s="207"/>
      <c r="L93" s="212"/>
      <c r="M93" s="213"/>
      <c r="N93" s="214"/>
      <c r="O93" s="214"/>
      <c r="P93" s="214"/>
      <c r="Q93" s="214"/>
      <c r="R93" s="214"/>
      <c r="S93" s="214"/>
      <c r="T93" s="215"/>
      <c r="AT93" s="216" t="s">
        <v>179</v>
      </c>
      <c r="AU93" s="216" t="s">
        <v>86</v>
      </c>
      <c r="AV93" s="11" t="s">
        <v>86</v>
      </c>
      <c r="AW93" s="11" t="s">
        <v>41</v>
      </c>
      <c r="AX93" s="11" t="s">
        <v>77</v>
      </c>
      <c r="AY93" s="216" t="s">
        <v>168</v>
      </c>
    </row>
    <row r="94" spans="2:51" s="13" customFormat="1" ht="13.5">
      <c r="B94" s="227"/>
      <c r="C94" s="228"/>
      <c r="D94" s="203" t="s">
        <v>179</v>
      </c>
      <c r="E94" s="229" t="s">
        <v>22</v>
      </c>
      <c r="F94" s="230" t="s">
        <v>182</v>
      </c>
      <c r="G94" s="228"/>
      <c r="H94" s="231">
        <v>6.5</v>
      </c>
      <c r="I94" s="232"/>
      <c r="J94" s="228"/>
      <c r="K94" s="228"/>
      <c r="L94" s="233"/>
      <c r="M94" s="234"/>
      <c r="N94" s="235"/>
      <c r="O94" s="235"/>
      <c r="P94" s="235"/>
      <c r="Q94" s="235"/>
      <c r="R94" s="235"/>
      <c r="S94" s="235"/>
      <c r="T94" s="236"/>
      <c r="AT94" s="237" t="s">
        <v>179</v>
      </c>
      <c r="AU94" s="237" t="s">
        <v>86</v>
      </c>
      <c r="AV94" s="13" t="s">
        <v>175</v>
      </c>
      <c r="AW94" s="13" t="s">
        <v>41</v>
      </c>
      <c r="AX94" s="13" t="s">
        <v>24</v>
      </c>
      <c r="AY94" s="237" t="s">
        <v>168</v>
      </c>
    </row>
    <row r="95" spans="2:65" s="1" customFormat="1" ht="16.5" customHeight="1">
      <c r="B95" s="40"/>
      <c r="C95" s="191" t="s">
        <v>175</v>
      </c>
      <c r="D95" s="191" t="s">
        <v>170</v>
      </c>
      <c r="E95" s="192" t="s">
        <v>1516</v>
      </c>
      <c r="F95" s="193" t="s">
        <v>1517</v>
      </c>
      <c r="G95" s="194" t="s">
        <v>294</v>
      </c>
      <c r="H95" s="195">
        <v>10.4</v>
      </c>
      <c r="I95" s="196"/>
      <c r="J95" s="197">
        <f>ROUND(I95*H95,2)</f>
        <v>0</v>
      </c>
      <c r="K95" s="193" t="s">
        <v>174</v>
      </c>
      <c r="L95" s="60"/>
      <c r="M95" s="198" t="s">
        <v>22</v>
      </c>
      <c r="N95" s="199" t="s">
        <v>48</v>
      </c>
      <c r="O95" s="41"/>
      <c r="P95" s="200">
        <f>O95*H95</f>
        <v>0</v>
      </c>
      <c r="Q95" s="200">
        <v>0.0369</v>
      </c>
      <c r="R95" s="200">
        <f>Q95*H95</f>
        <v>0.38376000000000005</v>
      </c>
      <c r="S95" s="200">
        <v>0</v>
      </c>
      <c r="T95" s="201">
        <f>S95*H95</f>
        <v>0</v>
      </c>
      <c r="AR95" s="23" t="s">
        <v>175</v>
      </c>
      <c r="AT95" s="23" t="s">
        <v>170</v>
      </c>
      <c r="AU95" s="23" t="s">
        <v>86</v>
      </c>
      <c r="AY95" s="23" t="s">
        <v>168</v>
      </c>
      <c r="BE95" s="202">
        <f>IF(N95="základní",J95,0)</f>
        <v>0</v>
      </c>
      <c r="BF95" s="202">
        <f>IF(N95="snížená",J95,0)</f>
        <v>0</v>
      </c>
      <c r="BG95" s="202">
        <f>IF(N95="zákl. přenesená",J95,0)</f>
        <v>0</v>
      </c>
      <c r="BH95" s="202">
        <f>IF(N95="sníž. přenesená",J95,0)</f>
        <v>0</v>
      </c>
      <c r="BI95" s="202">
        <f>IF(N95="nulová",J95,0)</f>
        <v>0</v>
      </c>
      <c r="BJ95" s="23" t="s">
        <v>24</v>
      </c>
      <c r="BK95" s="202">
        <f>ROUND(I95*H95,2)</f>
        <v>0</v>
      </c>
      <c r="BL95" s="23" t="s">
        <v>175</v>
      </c>
      <c r="BM95" s="23" t="s">
        <v>1518</v>
      </c>
    </row>
    <row r="96" spans="2:51" s="11" customFormat="1" ht="13.5">
      <c r="B96" s="206"/>
      <c r="C96" s="207"/>
      <c r="D96" s="203" t="s">
        <v>179</v>
      </c>
      <c r="E96" s="208" t="s">
        <v>22</v>
      </c>
      <c r="F96" s="209" t="s">
        <v>1519</v>
      </c>
      <c r="G96" s="207"/>
      <c r="H96" s="210">
        <v>10.4</v>
      </c>
      <c r="I96" s="211"/>
      <c r="J96" s="207"/>
      <c r="K96" s="207"/>
      <c r="L96" s="212"/>
      <c r="M96" s="213"/>
      <c r="N96" s="214"/>
      <c r="O96" s="214"/>
      <c r="P96" s="214"/>
      <c r="Q96" s="214"/>
      <c r="R96" s="214"/>
      <c r="S96" s="214"/>
      <c r="T96" s="215"/>
      <c r="AT96" s="216" t="s">
        <v>179</v>
      </c>
      <c r="AU96" s="216" t="s">
        <v>86</v>
      </c>
      <c r="AV96" s="11" t="s">
        <v>86</v>
      </c>
      <c r="AW96" s="11" t="s">
        <v>41</v>
      </c>
      <c r="AX96" s="11" t="s">
        <v>77</v>
      </c>
      <c r="AY96" s="216" t="s">
        <v>168</v>
      </c>
    </row>
    <row r="97" spans="2:51" s="13" customFormat="1" ht="13.5">
      <c r="B97" s="227"/>
      <c r="C97" s="228"/>
      <c r="D97" s="203" t="s">
        <v>179</v>
      </c>
      <c r="E97" s="229" t="s">
        <v>22</v>
      </c>
      <c r="F97" s="230" t="s">
        <v>182</v>
      </c>
      <c r="G97" s="228"/>
      <c r="H97" s="231">
        <v>10.4</v>
      </c>
      <c r="I97" s="232"/>
      <c r="J97" s="228"/>
      <c r="K97" s="228"/>
      <c r="L97" s="233"/>
      <c r="M97" s="234"/>
      <c r="N97" s="235"/>
      <c r="O97" s="235"/>
      <c r="P97" s="235"/>
      <c r="Q97" s="235"/>
      <c r="R97" s="235"/>
      <c r="S97" s="235"/>
      <c r="T97" s="236"/>
      <c r="AT97" s="237" t="s">
        <v>179</v>
      </c>
      <c r="AU97" s="237" t="s">
        <v>86</v>
      </c>
      <c r="AV97" s="13" t="s">
        <v>175</v>
      </c>
      <c r="AW97" s="13" t="s">
        <v>41</v>
      </c>
      <c r="AX97" s="13" t="s">
        <v>24</v>
      </c>
      <c r="AY97" s="237" t="s">
        <v>168</v>
      </c>
    </row>
    <row r="98" spans="2:65" s="1" customFormat="1" ht="16.5" customHeight="1">
      <c r="B98" s="40"/>
      <c r="C98" s="191" t="s">
        <v>195</v>
      </c>
      <c r="D98" s="191" t="s">
        <v>170</v>
      </c>
      <c r="E98" s="192" t="s">
        <v>1520</v>
      </c>
      <c r="F98" s="193" t="s">
        <v>1521</v>
      </c>
      <c r="G98" s="194" t="s">
        <v>198</v>
      </c>
      <c r="H98" s="195">
        <v>60.84</v>
      </c>
      <c r="I98" s="196"/>
      <c r="J98" s="197">
        <f>ROUND(I98*H98,2)</f>
        <v>0</v>
      </c>
      <c r="K98" s="193" t="s">
        <v>174</v>
      </c>
      <c r="L98" s="60"/>
      <c r="M98" s="198" t="s">
        <v>22</v>
      </c>
      <c r="N98" s="199" t="s">
        <v>48</v>
      </c>
      <c r="O98" s="41"/>
      <c r="P98" s="200">
        <f>O98*H98</f>
        <v>0</v>
      </c>
      <c r="Q98" s="200">
        <v>0</v>
      </c>
      <c r="R98" s="200">
        <f>Q98*H98</f>
        <v>0</v>
      </c>
      <c r="S98" s="200">
        <v>0</v>
      </c>
      <c r="T98" s="201">
        <f>S98*H98</f>
        <v>0</v>
      </c>
      <c r="AR98" s="23" t="s">
        <v>175</v>
      </c>
      <c r="AT98" s="23" t="s">
        <v>170</v>
      </c>
      <c r="AU98" s="23" t="s">
        <v>86</v>
      </c>
      <c r="AY98" s="23" t="s">
        <v>168</v>
      </c>
      <c r="BE98" s="202">
        <f>IF(N98="základní",J98,0)</f>
        <v>0</v>
      </c>
      <c r="BF98" s="202">
        <f>IF(N98="snížená",J98,0)</f>
        <v>0</v>
      </c>
      <c r="BG98" s="202">
        <f>IF(N98="zákl. přenesená",J98,0)</f>
        <v>0</v>
      </c>
      <c r="BH98" s="202">
        <f>IF(N98="sníž. přenesená",J98,0)</f>
        <v>0</v>
      </c>
      <c r="BI98" s="202">
        <f>IF(N98="nulová",J98,0)</f>
        <v>0</v>
      </c>
      <c r="BJ98" s="23" t="s">
        <v>24</v>
      </c>
      <c r="BK98" s="202">
        <f>ROUND(I98*H98,2)</f>
        <v>0</v>
      </c>
      <c r="BL98" s="23" t="s">
        <v>175</v>
      </c>
      <c r="BM98" s="23" t="s">
        <v>1522</v>
      </c>
    </row>
    <row r="99" spans="2:51" s="11" customFormat="1" ht="13.5">
      <c r="B99" s="206"/>
      <c r="C99" s="207"/>
      <c r="D99" s="203" t="s">
        <v>179</v>
      </c>
      <c r="E99" s="208" t="s">
        <v>22</v>
      </c>
      <c r="F99" s="209" t="s">
        <v>1523</v>
      </c>
      <c r="G99" s="207"/>
      <c r="H99" s="210">
        <v>60.84</v>
      </c>
      <c r="I99" s="211"/>
      <c r="J99" s="207"/>
      <c r="K99" s="207"/>
      <c r="L99" s="212"/>
      <c r="M99" s="213"/>
      <c r="N99" s="214"/>
      <c r="O99" s="214"/>
      <c r="P99" s="214"/>
      <c r="Q99" s="214"/>
      <c r="R99" s="214"/>
      <c r="S99" s="214"/>
      <c r="T99" s="215"/>
      <c r="AT99" s="216" t="s">
        <v>179</v>
      </c>
      <c r="AU99" s="216" t="s">
        <v>86</v>
      </c>
      <c r="AV99" s="11" t="s">
        <v>86</v>
      </c>
      <c r="AW99" s="11" t="s">
        <v>41</v>
      </c>
      <c r="AX99" s="11" t="s">
        <v>77</v>
      </c>
      <c r="AY99" s="216" t="s">
        <v>168</v>
      </c>
    </row>
    <row r="100" spans="2:51" s="13" customFormat="1" ht="13.5">
      <c r="B100" s="227"/>
      <c r="C100" s="228"/>
      <c r="D100" s="203" t="s">
        <v>179</v>
      </c>
      <c r="E100" s="229" t="s">
        <v>22</v>
      </c>
      <c r="F100" s="230" t="s">
        <v>182</v>
      </c>
      <c r="G100" s="228"/>
      <c r="H100" s="231">
        <v>60.84</v>
      </c>
      <c r="I100" s="232"/>
      <c r="J100" s="228"/>
      <c r="K100" s="228"/>
      <c r="L100" s="233"/>
      <c r="M100" s="234"/>
      <c r="N100" s="235"/>
      <c r="O100" s="235"/>
      <c r="P100" s="235"/>
      <c r="Q100" s="235"/>
      <c r="R100" s="235"/>
      <c r="S100" s="235"/>
      <c r="T100" s="236"/>
      <c r="AT100" s="237" t="s">
        <v>179</v>
      </c>
      <c r="AU100" s="237" t="s">
        <v>86</v>
      </c>
      <c r="AV100" s="13" t="s">
        <v>175</v>
      </c>
      <c r="AW100" s="13" t="s">
        <v>41</v>
      </c>
      <c r="AX100" s="13" t="s">
        <v>24</v>
      </c>
      <c r="AY100" s="237" t="s">
        <v>168</v>
      </c>
    </row>
    <row r="101" spans="2:65" s="1" customFormat="1" ht="16.5" customHeight="1">
      <c r="B101" s="40"/>
      <c r="C101" s="191" t="s">
        <v>201</v>
      </c>
      <c r="D101" s="191" t="s">
        <v>170</v>
      </c>
      <c r="E101" s="192" t="s">
        <v>1524</v>
      </c>
      <c r="F101" s="193" t="s">
        <v>1525</v>
      </c>
      <c r="G101" s="194" t="s">
        <v>198</v>
      </c>
      <c r="H101" s="195">
        <v>308.52</v>
      </c>
      <c r="I101" s="196"/>
      <c r="J101" s="197">
        <f>ROUND(I101*H101,2)</f>
        <v>0</v>
      </c>
      <c r="K101" s="193" t="s">
        <v>174</v>
      </c>
      <c r="L101" s="60"/>
      <c r="M101" s="198" t="s">
        <v>22</v>
      </c>
      <c r="N101" s="199" t="s">
        <v>48</v>
      </c>
      <c r="O101" s="41"/>
      <c r="P101" s="200">
        <f>O101*H101</f>
        <v>0</v>
      </c>
      <c r="Q101" s="200">
        <v>0</v>
      </c>
      <c r="R101" s="200">
        <f>Q101*H101</f>
        <v>0</v>
      </c>
      <c r="S101" s="200">
        <v>0</v>
      </c>
      <c r="T101" s="201">
        <f>S101*H101</f>
        <v>0</v>
      </c>
      <c r="AR101" s="23" t="s">
        <v>175</v>
      </c>
      <c r="AT101" s="23" t="s">
        <v>170</v>
      </c>
      <c r="AU101" s="23" t="s">
        <v>86</v>
      </c>
      <c r="AY101" s="23" t="s">
        <v>168</v>
      </c>
      <c r="BE101" s="202">
        <f>IF(N101="základní",J101,0)</f>
        <v>0</v>
      </c>
      <c r="BF101" s="202">
        <f>IF(N101="snížená",J101,0)</f>
        <v>0</v>
      </c>
      <c r="BG101" s="202">
        <f>IF(N101="zákl. přenesená",J101,0)</f>
        <v>0</v>
      </c>
      <c r="BH101" s="202">
        <f>IF(N101="sníž. přenesená",J101,0)</f>
        <v>0</v>
      </c>
      <c r="BI101" s="202">
        <f>IF(N101="nulová",J101,0)</f>
        <v>0</v>
      </c>
      <c r="BJ101" s="23" t="s">
        <v>24</v>
      </c>
      <c r="BK101" s="202">
        <f>ROUND(I101*H101,2)</f>
        <v>0</v>
      </c>
      <c r="BL101" s="23" t="s">
        <v>175</v>
      </c>
      <c r="BM101" s="23" t="s">
        <v>1526</v>
      </c>
    </row>
    <row r="102" spans="2:51" s="11" customFormat="1" ht="13.5">
      <c r="B102" s="206"/>
      <c r="C102" s="207"/>
      <c r="D102" s="203" t="s">
        <v>179</v>
      </c>
      <c r="E102" s="208" t="s">
        <v>22</v>
      </c>
      <c r="F102" s="209" t="s">
        <v>1527</v>
      </c>
      <c r="G102" s="207"/>
      <c r="H102" s="210">
        <v>308.52</v>
      </c>
      <c r="I102" s="211"/>
      <c r="J102" s="207"/>
      <c r="K102" s="207"/>
      <c r="L102" s="212"/>
      <c r="M102" s="213"/>
      <c r="N102" s="214"/>
      <c r="O102" s="214"/>
      <c r="P102" s="214"/>
      <c r="Q102" s="214"/>
      <c r="R102" s="214"/>
      <c r="S102" s="214"/>
      <c r="T102" s="215"/>
      <c r="AT102" s="216" t="s">
        <v>179</v>
      </c>
      <c r="AU102" s="216" t="s">
        <v>86</v>
      </c>
      <c r="AV102" s="11" t="s">
        <v>86</v>
      </c>
      <c r="AW102" s="11" t="s">
        <v>41</v>
      </c>
      <c r="AX102" s="11" t="s">
        <v>77</v>
      </c>
      <c r="AY102" s="216" t="s">
        <v>168</v>
      </c>
    </row>
    <row r="103" spans="2:51" s="13" customFormat="1" ht="13.5">
      <c r="B103" s="227"/>
      <c r="C103" s="228"/>
      <c r="D103" s="203" t="s">
        <v>179</v>
      </c>
      <c r="E103" s="229" t="s">
        <v>22</v>
      </c>
      <c r="F103" s="230" t="s">
        <v>182</v>
      </c>
      <c r="G103" s="228"/>
      <c r="H103" s="231">
        <v>308.52</v>
      </c>
      <c r="I103" s="232"/>
      <c r="J103" s="228"/>
      <c r="K103" s="228"/>
      <c r="L103" s="233"/>
      <c r="M103" s="234"/>
      <c r="N103" s="235"/>
      <c r="O103" s="235"/>
      <c r="P103" s="235"/>
      <c r="Q103" s="235"/>
      <c r="R103" s="235"/>
      <c r="S103" s="235"/>
      <c r="T103" s="236"/>
      <c r="AT103" s="237" t="s">
        <v>179</v>
      </c>
      <c r="AU103" s="237" t="s">
        <v>86</v>
      </c>
      <c r="AV103" s="13" t="s">
        <v>175</v>
      </c>
      <c r="AW103" s="13" t="s">
        <v>41</v>
      </c>
      <c r="AX103" s="13" t="s">
        <v>24</v>
      </c>
      <c r="AY103" s="237" t="s">
        <v>168</v>
      </c>
    </row>
    <row r="104" spans="2:65" s="1" customFormat="1" ht="16.5" customHeight="1">
      <c r="B104" s="40"/>
      <c r="C104" s="191" t="s">
        <v>209</v>
      </c>
      <c r="D104" s="191" t="s">
        <v>170</v>
      </c>
      <c r="E104" s="192" t="s">
        <v>1528</v>
      </c>
      <c r="F104" s="193" t="s">
        <v>1529</v>
      </c>
      <c r="G104" s="194" t="s">
        <v>198</v>
      </c>
      <c r="H104" s="195">
        <v>61.704</v>
      </c>
      <c r="I104" s="196"/>
      <c r="J104" s="197">
        <f>ROUND(I104*H104,2)</f>
        <v>0</v>
      </c>
      <c r="K104" s="193" t="s">
        <v>174</v>
      </c>
      <c r="L104" s="60"/>
      <c r="M104" s="198" t="s">
        <v>22</v>
      </c>
      <c r="N104" s="199" t="s">
        <v>48</v>
      </c>
      <c r="O104" s="41"/>
      <c r="P104" s="200">
        <f>O104*H104</f>
        <v>0</v>
      </c>
      <c r="Q104" s="200">
        <v>0</v>
      </c>
      <c r="R104" s="200">
        <f>Q104*H104</f>
        <v>0</v>
      </c>
      <c r="S104" s="200">
        <v>0</v>
      </c>
      <c r="T104" s="201">
        <f>S104*H104</f>
        <v>0</v>
      </c>
      <c r="AR104" s="23" t="s">
        <v>175</v>
      </c>
      <c r="AT104" s="23" t="s">
        <v>170</v>
      </c>
      <c r="AU104" s="23" t="s">
        <v>86</v>
      </c>
      <c r="AY104" s="23" t="s">
        <v>168</v>
      </c>
      <c r="BE104" s="202">
        <f>IF(N104="základní",J104,0)</f>
        <v>0</v>
      </c>
      <c r="BF104" s="202">
        <f>IF(N104="snížená",J104,0)</f>
        <v>0</v>
      </c>
      <c r="BG104" s="202">
        <f>IF(N104="zákl. přenesená",J104,0)</f>
        <v>0</v>
      </c>
      <c r="BH104" s="202">
        <f>IF(N104="sníž. přenesená",J104,0)</f>
        <v>0</v>
      </c>
      <c r="BI104" s="202">
        <f>IF(N104="nulová",J104,0)</f>
        <v>0</v>
      </c>
      <c r="BJ104" s="23" t="s">
        <v>24</v>
      </c>
      <c r="BK104" s="202">
        <f>ROUND(I104*H104,2)</f>
        <v>0</v>
      </c>
      <c r="BL104" s="23" t="s">
        <v>175</v>
      </c>
      <c r="BM104" s="23" t="s">
        <v>1530</v>
      </c>
    </row>
    <row r="105" spans="2:51" s="11" customFormat="1" ht="13.5">
      <c r="B105" s="206"/>
      <c r="C105" s="207"/>
      <c r="D105" s="203" t="s">
        <v>179</v>
      </c>
      <c r="E105" s="208" t="s">
        <v>22</v>
      </c>
      <c r="F105" s="209" t="s">
        <v>1531</v>
      </c>
      <c r="G105" s="207"/>
      <c r="H105" s="210">
        <v>61.704</v>
      </c>
      <c r="I105" s="211"/>
      <c r="J105" s="207"/>
      <c r="K105" s="207"/>
      <c r="L105" s="212"/>
      <c r="M105" s="213"/>
      <c r="N105" s="214"/>
      <c r="O105" s="214"/>
      <c r="P105" s="214"/>
      <c r="Q105" s="214"/>
      <c r="R105" s="214"/>
      <c r="S105" s="214"/>
      <c r="T105" s="215"/>
      <c r="AT105" s="216" t="s">
        <v>179</v>
      </c>
      <c r="AU105" s="216" t="s">
        <v>86</v>
      </c>
      <c r="AV105" s="11" t="s">
        <v>86</v>
      </c>
      <c r="AW105" s="11" t="s">
        <v>41</v>
      </c>
      <c r="AX105" s="11" t="s">
        <v>77</v>
      </c>
      <c r="AY105" s="216" t="s">
        <v>168</v>
      </c>
    </row>
    <row r="106" spans="2:51" s="12" customFormat="1" ht="13.5">
      <c r="B106" s="217"/>
      <c r="C106" s="218"/>
      <c r="D106" s="203" t="s">
        <v>179</v>
      </c>
      <c r="E106" s="219" t="s">
        <v>22</v>
      </c>
      <c r="F106" s="220" t="s">
        <v>1532</v>
      </c>
      <c r="G106" s="218"/>
      <c r="H106" s="219" t="s">
        <v>22</v>
      </c>
      <c r="I106" s="221"/>
      <c r="J106" s="218"/>
      <c r="K106" s="218"/>
      <c r="L106" s="222"/>
      <c r="M106" s="223"/>
      <c r="N106" s="224"/>
      <c r="O106" s="224"/>
      <c r="P106" s="224"/>
      <c r="Q106" s="224"/>
      <c r="R106" s="224"/>
      <c r="S106" s="224"/>
      <c r="T106" s="225"/>
      <c r="AT106" s="226" t="s">
        <v>179</v>
      </c>
      <c r="AU106" s="226" t="s">
        <v>86</v>
      </c>
      <c r="AV106" s="12" t="s">
        <v>24</v>
      </c>
      <c r="AW106" s="12" t="s">
        <v>41</v>
      </c>
      <c r="AX106" s="12" t="s">
        <v>77</v>
      </c>
      <c r="AY106" s="226" t="s">
        <v>168</v>
      </c>
    </row>
    <row r="107" spans="2:51" s="13" customFormat="1" ht="13.5">
      <c r="B107" s="227"/>
      <c r="C107" s="228"/>
      <c r="D107" s="203" t="s">
        <v>179</v>
      </c>
      <c r="E107" s="229" t="s">
        <v>22</v>
      </c>
      <c r="F107" s="230" t="s">
        <v>182</v>
      </c>
      <c r="G107" s="228"/>
      <c r="H107" s="231">
        <v>61.704</v>
      </c>
      <c r="I107" s="232"/>
      <c r="J107" s="228"/>
      <c r="K107" s="228"/>
      <c r="L107" s="233"/>
      <c r="M107" s="234"/>
      <c r="N107" s="235"/>
      <c r="O107" s="235"/>
      <c r="P107" s="235"/>
      <c r="Q107" s="235"/>
      <c r="R107" s="235"/>
      <c r="S107" s="235"/>
      <c r="T107" s="236"/>
      <c r="AT107" s="237" t="s">
        <v>179</v>
      </c>
      <c r="AU107" s="237" t="s">
        <v>86</v>
      </c>
      <c r="AV107" s="13" t="s">
        <v>175</v>
      </c>
      <c r="AW107" s="13" t="s">
        <v>41</v>
      </c>
      <c r="AX107" s="13" t="s">
        <v>24</v>
      </c>
      <c r="AY107" s="237" t="s">
        <v>168</v>
      </c>
    </row>
    <row r="108" spans="2:65" s="1" customFormat="1" ht="16.5" customHeight="1">
      <c r="B108" s="40"/>
      <c r="C108" s="191" t="s">
        <v>214</v>
      </c>
      <c r="D108" s="191" t="s">
        <v>170</v>
      </c>
      <c r="E108" s="192" t="s">
        <v>225</v>
      </c>
      <c r="F108" s="193" t="s">
        <v>226</v>
      </c>
      <c r="G108" s="194" t="s">
        <v>198</v>
      </c>
      <c r="H108" s="195">
        <v>246.816</v>
      </c>
      <c r="I108" s="196"/>
      <c r="J108" s="197">
        <f>ROUND(I108*H108,2)</f>
        <v>0</v>
      </c>
      <c r="K108" s="193" t="s">
        <v>174</v>
      </c>
      <c r="L108" s="60"/>
      <c r="M108" s="198" t="s">
        <v>22</v>
      </c>
      <c r="N108" s="199" t="s">
        <v>48</v>
      </c>
      <c r="O108" s="41"/>
      <c r="P108" s="200">
        <f>O108*H108</f>
        <v>0</v>
      </c>
      <c r="Q108" s="200">
        <v>0</v>
      </c>
      <c r="R108" s="200">
        <f>Q108*H108</f>
        <v>0</v>
      </c>
      <c r="S108" s="200">
        <v>0</v>
      </c>
      <c r="T108" s="201">
        <f>S108*H108</f>
        <v>0</v>
      </c>
      <c r="AR108" s="23" t="s">
        <v>175</v>
      </c>
      <c r="AT108" s="23" t="s">
        <v>170</v>
      </c>
      <c r="AU108" s="23" t="s">
        <v>86</v>
      </c>
      <c r="AY108" s="23" t="s">
        <v>168</v>
      </c>
      <c r="BE108" s="202">
        <f>IF(N108="základní",J108,0)</f>
        <v>0</v>
      </c>
      <c r="BF108" s="202">
        <f>IF(N108="snížená",J108,0)</f>
        <v>0</v>
      </c>
      <c r="BG108" s="202">
        <f>IF(N108="zákl. přenesená",J108,0)</f>
        <v>0</v>
      </c>
      <c r="BH108" s="202">
        <f>IF(N108="sníž. přenesená",J108,0)</f>
        <v>0</v>
      </c>
      <c r="BI108" s="202">
        <f>IF(N108="nulová",J108,0)</f>
        <v>0</v>
      </c>
      <c r="BJ108" s="23" t="s">
        <v>24</v>
      </c>
      <c r="BK108" s="202">
        <f>ROUND(I108*H108,2)</f>
        <v>0</v>
      </c>
      <c r="BL108" s="23" t="s">
        <v>175</v>
      </c>
      <c r="BM108" s="23" t="s">
        <v>1533</v>
      </c>
    </row>
    <row r="109" spans="2:51" s="11" customFormat="1" ht="13.5">
      <c r="B109" s="206"/>
      <c r="C109" s="207"/>
      <c r="D109" s="203" t="s">
        <v>179</v>
      </c>
      <c r="E109" s="208" t="s">
        <v>22</v>
      </c>
      <c r="F109" s="209" t="s">
        <v>1534</v>
      </c>
      <c r="G109" s="207"/>
      <c r="H109" s="210">
        <v>246.816</v>
      </c>
      <c r="I109" s="211"/>
      <c r="J109" s="207"/>
      <c r="K109" s="207"/>
      <c r="L109" s="212"/>
      <c r="M109" s="213"/>
      <c r="N109" s="214"/>
      <c r="O109" s="214"/>
      <c r="P109" s="214"/>
      <c r="Q109" s="214"/>
      <c r="R109" s="214"/>
      <c r="S109" s="214"/>
      <c r="T109" s="215"/>
      <c r="AT109" s="216" t="s">
        <v>179</v>
      </c>
      <c r="AU109" s="216" t="s">
        <v>86</v>
      </c>
      <c r="AV109" s="11" t="s">
        <v>86</v>
      </c>
      <c r="AW109" s="11" t="s">
        <v>41</v>
      </c>
      <c r="AX109" s="11" t="s">
        <v>77</v>
      </c>
      <c r="AY109" s="216" t="s">
        <v>168</v>
      </c>
    </row>
    <row r="110" spans="2:51" s="13" customFormat="1" ht="13.5">
      <c r="B110" s="227"/>
      <c r="C110" s="228"/>
      <c r="D110" s="203" t="s">
        <v>179</v>
      </c>
      <c r="E110" s="229" t="s">
        <v>22</v>
      </c>
      <c r="F110" s="230" t="s">
        <v>182</v>
      </c>
      <c r="G110" s="228"/>
      <c r="H110" s="231">
        <v>246.816</v>
      </c>
      <c r="I110" s="232"/>
      <c r="J110" s="228"/>
      <c r="K110" s="228"/>
      <c r="L110" s="233"/>
      <c r="M110" s="234"/>
      <c r="N110" s="235"/>
      <c r="O110" s="235"/>
      <c r="P110" s="235"/>
      <c r="Q110" s="235"/>
      <c r="R110" s="235"/>
      <c r="S110" s="235"/>
      <c r="T110" s="236"/>
      <c r="AT110" s="237" t="s">
        <v>179</v>
      </c>
      <c r="AU110" s="237" t="s">
        <v>86</v>
      </c>
      <c r="AV110" s="13" t="s">
        <v>175</v>
      </c>
      <c r="AW110" s="13" t="s">
        <v>41</v>
      </c>
      <c r="AX110" s="13" t="s">
        <v>24</v>
      </c>
      <c r="AY110" s="237" t="s">
        <v>168</v>
      </c>
    </row>
    <row r="111" spans="2:65" s="1" customFormat="1" ht="16.5" customHeight="1">
      <c r="B111" s="40"/>
      <c r="C111" s="191" t="s">
        <v>220</v>
      </c>
      <c r="D111" s="191" t="s">
        <v>170</v>
      </c>
      <c r="E111" s="192" t="s">
        <v>233</v>
      </c>
      <c r="F111" s="193" t="s">
        <v>234</v>
      </c>
      <c r="G111" s="194" t="s">
        <v>198</v>
      </c>
      <c r="H111" s="195">
        <v>49.363</v>
      </c>
      <c r="I111" s="196"/>
      <c r="J111" s="197">
        <f>ROUND(I111*H111,2)</f>
        <v>0</v>
      </c>
      <c r="K111" s="193" t="s">
        <v>174</v>
      </c>
      <c r="L111" s="60"/>
      <c r="M111" s="198" t="s">
        <v>22</v>
      </c>
      <c r="N111" s="199" t="s">
        <v>48</v>
      </c>
      <c r="O111" s="41"/>
      <c r="P111" s="200">
        <f>O111*H111</f>
        <v>0</v>
      </c>
      <c r="Q111" s="200">
        <v>0</v>
      </c>
      <c r="R111" s="200">
        <f>Q111*H111</f>
        <v>0</v>
      </c>
      <c r="S111" s="200">
        <v>0</v>
      </c>
      <c r="T111" s="201">
        <f>S111*H111</f>
        <v>0</v>
      </c>
      <c r="AR111" s="23" t="s">
        <v>175</v>
      </c>
      <c r="AT111" s="23" t="s">
        <v>170</v>
      </c>
      <c r="AU111" s="23" t="s">
        <v>86</v>
      </c>
      <c r="AY111" s="23" t="s">
        <v>168</v>
      </c>
      <c r="BE111" s="202">
        <f>IF(N111="základní",J111,0)</f>
        <v>0</v>
      </c>
      <c r="BF111" s="202">
        <f>IF(N111="snížená",J111,0)</f>
        <v>0</v>
      </c>
      <c r="BG111" s="202">
        <f>IF(N111="zákl. přenesená",J111,0)</f>
        <v>0</v>
      </c>
      <c r="BH111" s="202">
        <f>IF(N111="sníž. přenesená",J111,0)</f>
        <v>0</v>
      </c>
      <c r="BI111" s="202">
        <f>IF(N111="nulová",J111,0)</f>
        <v>0</v>
      </c>
      <c r="BJ111" s="23" t="s">
        <v>24</v>
      </c>
      <c r="BK111" s="202">
        <f>ROUND(I111*H111,2)</f>
        <v>0</v>
      </c>
      <c r="BL111" s="23" t="s">
        <v>175</v>
      </c>
      <c r="BM111" s="23" t="s">
        <v>1535</v>
      </c>
    </row>
    <row r="112" spans="2:51" s="11" customFormat="1" ht="13.5">
      <c r="B112" s="206"/>
      <c r="C112" s="207"/>
      <c r="D112" s="203" t="s">
        <v>179</v>
      </c>
      <c r="E112" s="208" t="s">
        <v>22</v>
      </c>
      <c r="F112" s="209" t="s">
        <v>1536</v>
      </c>
      <c r="G112" s="207"/>
      <c r="H112" s="210">
        <v>49.363</v>
      </c>
      <c r="I112" s="211"/>
      <c r="J112" s="207"/>
      <c r="K112" s="207"/>
      <c r="L112" s="212"/>
      <c r="M112" s="213"/>
      <c r="N112" s="214"/>
      <c r="O112" s="214"/>
      <c r="P112" s="214"/>
      <c r="Q112" s="214"/>
      <c r="R112" s="214"/>
      <c r="S112" s="214"/>
      <c r="T112" s="215"/>
      <c r="AT112" s="216" t="s">
        <v>179</v>
      </c>
      <c r="AU112" s="216" t="s">
        <v>86</v>
      </c>
      <c r="AV112" s="11" t="s">
        <v>86</v>
      </c>
      <c r="AW112" s="11" t="s">
        <v>41</v>
      </c>
      <c r="AX112" s="11" t="s">
        <v>77</v>
      </c>
      <c r="AY112" s="216" t="s">
        <v>168</v>
      </c>
    </row>
    <row r="113" spans="2:51" s="12" customFormat="1" ht="13.5">
      <c r="B113" s="217"/>
      <c r="C113" s="218"/>
      <c r="D113" s="203" t="s">
        <v>179</v>
      </c>
      <c r="E113" s="219" t="s">
        <v>22</v>
      </c>
      <c r="F113" s="220" t="s">
        <v>1537</v>
      </c>
      <c r="G113" s="218"/>
      <c r="H113" s="219" t="s">
        <v>22</v>
      </c>
      <c r="I113" s="221"/>
      <c r="J113" s="218"/>
      <c r="K113" s="218"/>
      <c r="L113" s="222"/>
      <c r="M113" s="223"/>
      <c r="N113" s="224"/>
      <c r="O113" s="224"/>
      <c r="P113" s="224"/>
      <c r="Q113" s="224"/>
      <c r="R113" s="224"/>
      <c r="S113" s="224"/>
      <c r="T113" s="225"/>
      <c r="AT113" s="226" t="s">
        <v>179</v>
      </c>
      <c r="AU113" s="226" t="s">
        <v>86</v>
      </c>
      <c r="AV113" s="12" t="s">
        <v>24</v>
      </c>
      <c r="AW113" s="12" t="s">
        <v>41</v>
      </c>
      <c r="AX113" s="12" t="s">
        <v>77</v>
      </c>
      <c r="AY113" s="226" t="s">
        <v>168</v>
      </c>
    </row>
    <row r="114" spans="2:51" s="13" customFormat="1" ht="13.5">
      <c r="B114" s="227"/>
      <c r="C114" s="228"/>
      <c r="D114" s="203" t="s">
        <v>179</v>
      </c>
      <c r="E114" s="229" t="s">
        <v>22</v>
      </c>
      <c r="F114" s="230" t="s">
        <v>182</v>
      </c>
      <c r="G114" s="228"/>
      <c r="H114" s="231">
        <v>49.363</v>
      </c>
      <c r="I114" s="232"/>
      <c r="J114" s="228"/>
      <c r="K114" s="228"/>
      <c r="L114" s="233"/>
      <c r="M114" s="234"/>
      <c r="N114" s="235"/>
      <c r="O114" s="235"/>
      <c r="P114" s="235"/>
      <c r="Q114" s="235"/>
      <c r="R114" s="235"/>
      <c r="S114" s="235"/>
      <c r="T114" s="236"/>
      <c r="AT114" s="237" t="s">
        <v>179</v>
      </c>
      <c r="AU114" s="237" t="s">
        <v>86</v>
      </c>
      <c r="AV114" s="13" t="s">
        <v>175</v>
      </c>
      <c r="AW114" s="13" t="s">
        <v>41</v>
      </c>
      <c r="AX114" s="13" t="s">
        <v>24</v>
      </c>
      <c r="AY114" s="237" t="s">
        <v>168</v>
      </c>
    </row>
    <row r="115" spans="2:65" s="1" customFormat="1" ht="16.5" customHeight="1">
      <c r="B115" s="40"/>
      <c r="C115" s="191" t="s">
        <v>29</v>
      </c>
      <c r="D115" s="191" t="s">
        <v>170</v>
      </c>
      <c r="E115" s="192" t="s">
        <v>1538</v>
      </c>
      <c r="F115" s="193" t="s">
        <v>1539</v>
      </c>
      <c r="G115" s="194" t="s">
        <v>198</v>
      </c>
      <c r="H115" s="195">
        <v>61.704</v>
      </c>
      <c r="I115" s="196"/>
      <c r="J115" s="197">
        <f>ROUND(I115*H115,2)</f>
        <v>0</v>
      </c>
      <c r="K115" s="193" t="s">
        <v>174</v>
      </c>
      <c r="L115" s="60"/>
      <c r="M115" s="198" t="s">
        <v>22</v>
      </c>
      <c r="N115" s="199" t="s">
        <v>48</v>
      </c>
      <c r="O115" s="41"/>
      <c r="P115" s="200">
        <f>O115*H115</f>
        <v>0</v>
      </c>
      <c r="Q115" s="200">
        <v>0.01046</v>
      </c>
      <c r="R115" s="200">
        <f>Q115*H115</f>
        <v>0.6454238400000001</v>
      </c>
      <c r="S115" s="200">
        <v>0</v>
      </c>
      <c r="T115" s="201">
        <f>S115*H115</f>
        <v>0</v>
      </c>
      <c r="AR115" s="23" t="s">
        <v>175</v>
      </c>
      <c r="AT115" s="23" t="s">
        <v>170</v>
      </c>
      <c r="AU115" s="23" t="s">
        <v>86</v>
      </c>
      <c r="AY115" s="23" t="s">
        <v>168</v>
      </c>
      <c r="BE115" s="202">
        <f>IF(N115="základní",J115,0)</f>
        <v>0</v>
      </c>
      <c r="BF115" s="202">
        <f>IF(N115="snížená",J115,0)</f>
        <v>0</v>
      </c>
      <c r="BG115" s="202">
        <f>IF(N115="zákl. přenesená",J115,0)</f>
        <v>0</v>
      </c>
      <c r="BH115" s="202">
        <f>IF(N115="sníž. přenesená",J115,0)</f>
        <v>0</v>
      </c>
      <c r="BI115" s="202">
        <f>IF(N115="nulová",J115,0)</f>
        <v>0</v>
      </c>
      <c r="BJ115" s="23" t="s">
        <v>24</v>
      </c>
      <c r="BK115" s="202">
        <f>ROUND(I115*H115,2)</f>
        <v>0</v>
      </c>
      <c r="BL115" s="23" t="s">
        <v>175</v>
      </c>
      <c r="BM115" s="23" t="s">
        <v>1540</v>
      </c>
    </row>
    <row r="116" spans="2:51" s="11" customFormat="1" ht="13.5">
      <c r="B116" s="206"/>
      <c r="C116" s="207"/>
      <c r="D116" s="203" t="s">
        <v>179</v>
      </c>
      <c r="E116" s="208" t="s">
        <v>22</v>
      </c>
      <c r="F116" s="209" t="s">
        <v>1541</v>
      </c>
      <c r="G116" s="207"/>
      <c r="H116" s="210">
        <v>61.704</v>
      </c>
      <c r="I116" s="211"/>
      <c r="J116" s="207"/>
      <c r="K116" s="207"/>
      <c r="L116" s="212"/>
      <c r="M116" s="213"/>
      <c r="N116" s="214"/>
      <c r="O116" s="214"/>
      <c r="P116" s="214"/>
      <c r="Q116" s="214"/>
      <c r="R116" s="214"/>
      <c r="S116" s="214"/>
      <c r="T116" s="215"/>
      <c r="AT116" s="216" t="s">
        <v>179</v>
      </c>
      <c r="AU116" s="216" t="s">
        <v>86</v>
      </c>
      <c r="AV116" s="11" t="s">
        <v>86</v>
      </c>
      <c r="AW116" s="11" t="s">
        <v>41</v>
      </c>
      <c r="AX116" s="11" t="s">
        <v>77</v>
      </c>
      <c r="AY116" s="216" t="s">
        <v>168</v>
      </c>
    </row>
    <row r="117" spans="2:51" s="13" customFormat="1" ht="13.5">
      <c r="B117" s="227"/>
      <c r="C117" s="228"/>
      <c r="D117" s="203" t="s">
        <v>179</v>
      </c>
      <c r="E117" s="229" t="s">
        <v>22</v>
      </c>
      <c r="F117" s="230" t="s">
        <v>182</v>
      </c>
      <c r="G117" s="228"/>
      <c r="H117" s="231">
        <v>61.704</v>
      </c>
      <c r="I117" s="232"/>
      <c r="J117" s="228"/>
      <c r="K117" s="228"/>
      <c r="L117" s="233"/>
      <c r="M117" s="234"/>
      <c r="N117" s="235"/>
      <c r="O117" s="235"/>
      <c r="P117" s="235"/>
      <c r="Q117" s="235"/>
      <c r="R117" s="235"/>
      <c r="S117" s="235"/>
      <c r="T117" s="236"/>
      <c r="AT117" s="237" t="s">
        <v>179</v>
      </c>
      <c r="AU117" s="237" t="s">
        <v>86</v>
      </c>
      <c r="AV117" s="13" t="s">
        <v>175</v>
      </c>
      <c r="AW117" s="13" t="s">
        <v>41</v>
      </c>
      <c r="AX117" s="13" t="s">
        <v>24</v>
      </c>
      <c r="AY117" s="237" t="s">
        <v>168</v>
      </c>
    </row>
    <row r="118" spans="2:65" s="1" customFormat="1" ht="16.5" customHeight="1">
      <c r="B118" s="40"/>
      <c r="C118" s="191" t="s">
        <v>232</v>
      </c>
      <c r="D118" s="191" t="s">
        <v>170</v>
      </c>
      <c r="E118" s="192" t="s">
        <v>1542</v>
      </c>
      <c r="F118" s="193" t="s">
        <v>1543</v>
      </c>
      <c r="G118" s="194" t="s">
        <v>173</v>
      </c>
      <c r="H118" s="195">
        <v>993.2</v>
      </c>
      <c r="I118" s="196"/>
      <c r="J118" s="197">
        <f>ROUND(I118*H118,2)</f>
        <v>0</v>
      </c>
      <c r="K118" s="193" t="s">
        <v>174</v>
      </c>
      <c r="L118" s="60"/>
      <c r="M118" s="198" t="s">
        <v>22</v>
      </c>
      <c r="N118" s="199" t="s">
        <v>48</v>
      </c>
      <c r="O118" s="41"/>
      <c r="P118" s="200">
        <f>O118*H118</f>
        <v>0</v>
      </c>
      <c r="Q118" s="200">
        <v>0.00085</v>
      </c>
      <c r="R118" s="200">
        <f>Q118*H118</f>
        <v>0.84422</v>
      </c>
      <c r="S118" s="200">
        <v>0</v>
      </c>
      <c r="T118" s="201">
        <f>S118*H118</f>
        <v>0</v>
      </c>
      <c r="AR118" s="23" t="s">
        <v>175</v>
      </c>
      <c r="AT118" s="23" t="s">
        <v>170</v>
      </c>
      <c r="AU118" s="23" t="s">
        <v>86</v>
      </c>
      <c r="AY118" s="23" t="s">
        <v>168</v>
      </c>
      <c r="BE118" s="202">
        <f>IF(N118="základní",J118,0)</f>
        <v>0</v>
      </c>
      <c r="BF118" s="202">
        <f>IF(N118="snížená",J118,0)</f>
        <v>0</v>
      </c>
      <c r="BG118" s="202">
        <f>IF(N118="zákl. přenesená",J118,0)</f>
        <v>0</v>
      </c>
      <c r="BH118" s="202">
        <f>IF(N118="sníž. přenesená",J118,0)</f>
        <v>0</v>
      </c>
      <c r="BI118" s="202">
        <f>IF(N118="nulová",J118,0)</f>
        <v>0</v>
      </c>
      <c r="BJ118" s="23" t="s">
        <v>24</v>
      </c>
      <c r="BK118" s="202">
        <f>ROUND(I118*H118,2)</f>
        <v>0</v>
      </c>
      <c r="BL118" s="23" t="s">
        <v>175</v>
      </c>
      <c r="BM118" s="23" t="s">
        <v>1544</v>
      </c>
    </row>
    <row r="119" spans="2:51" s="11" customFormat="1" ht="13.5">
      <c r="B119" s="206"/>
      <c r="C119" s="207"/>
      <c r="D119" s="203" t="s">
        <v>179</v>
      </c>
      <c r="E119" s="208" t="s">
        <v>22</v>
      </c>
      <c r="F119" s="209" t="s">
        <v>1545</v>
      </c>
      <c r="G119" s="207"/>
      <c r="H119" s="210">
        <v>993.2</v>
      </c>
      <c r="I119" s="211"/>
      <c r="J119" s="207"/>
      <c r="K119" s="207"/>
      <c r="L119" s="212"/>
      <c r="M119" s="213"/>
      <c r="N119" s="214"/>
      <c r="O119" s="214"/>
      <c r="P119" s="214"/>
      <c r="Q119" s="214"/>
      <c r="R119" s="214"/>
      <c r="S119" s="214"/>
      <c r="T119" s="215"/>
      <c r="AT119" s="216" t="s">
        <v>179</v>
      </c>
      <c r="AU119" s="216" t="s">
        <v>86</v>
      </c>
      <c r="AV119" s="11" t="s">
        <v>86</v>
      </c>
      <c r="AW119" s="11" t="s">
        <v>41</v>
      </c>
      <c r="AX119" s="11" t="s">
        <v>77</v>
      </c>
      <c r="AY119" s="216" t="s">
        <v>168</v>
      </c>
    </row>
    <row r="120" spans="2:51" s="13" customFormat="1" ht="13.5">
      <c r="B120" s="227"/>
      <c r="C120" s="228"/>
      <c r="D120" s="203" t="s">
        <v>179</v>
      </c>
      <c r="E120" s="229" t="s">
        <v>22</v>
      </c>
      <c r="F120" s="230" t="s">
        <v>182</v>
      </c>
      <c r="G120" s="228"/>
      <c r="H120" s="231">
        <v>993.2</v>
      </c>
      <c r="I120" s="232"/>
      <c r="J120" s="228"/>
      <c r="K120" s="228"/>
      <c r="L120" s="233"/>
      <c r="M120" s="234"/>
      <c r="N120" s="235"/>
      <c r="O120" s="235"/>
      <c r="P120" s="235"/>
      <c r="Q120" s="235"/>
      <c r="R120" s="235"/>
      <c r="S120" s="235"/>
      <c r="T120" s="236"/>
      <c r="AT120" s="237" t="s">
        <v>179</v>
      </c>
      <c r="AU120" s="237" t="s">
        <v>86</v>
      </c>
      <c r="AV120" s="13" t="s">
        <v>175</v>
      </c>
      <c r="AW120" s="13" t="s">
        <v>41</v>
      </c>
      <c r="AX120" s="13" t="s">
        <v>24</v>
      </c>
      <c r="AY120" s="237" t="s">
        <v>168</v>
      </c>
    </row>
    <row r="121" spans="2:65" s="1" customFormat="1" ht="16.5" customHeight="1">
      <c r="B121" s="40"/>
      <c r="C121" s="191" t="s">
        <v>237</v>
      </c>
      <c r="D121" s="191" t="s">
        <v>170</v>
      </c>
      <c r="E121" s="192" t="s">
        <v>1546</v>
      </c>
      <c r="F121" s="193" t="s">
        <v>1547</v>
      </c>
      <c r="G121" s="194" t="s">
        <v>173</v>
      </c>
      <c r="H121" s="195">
        <v>993.2</v>
      </c>
      <c r="I121" s="196"/>
      <c r="J121" s="197">
        <f>ROUND(I121*H121,2)</f>
        <v>0</v>
      </c>
      <c r="K121" s="193" t="s">
        <v>174</v>
      </c>
      <c r="L121" s="60"/>
      <c r="M121" s="198" t="s">
        <v>22</v>
      </c>
      <c r="N121" s="199" t="s">
        <v>48</v>
      </c>
      <c r="O121" s="41"/>
      <c r="P121" s="200">
        <f>O121*H121</f>
        <v>0</v>
      </c>
      <c r="Q121" s="200">
        <v>0</v>
      </c>
      <c r="R121" s="200">
        <f>Q121*H121</f>
        <v>0</v>
      </c>
      <c r="S121" s="200">
        <v>0</v>
      </c>
      <c r="T121" s="201">
        <f>S121*H121</f>
        <v>0</v>
      </c>
      <c r="AR121" s="23" t="s">
        <v>175</v>
      </c>
      <c r="AT121" s="23" t="s">
        <v>170</v>
      </c>
      <c r="AU121" s="23" t="s">
        <v>86</v>
      </c>
      <c r="AY121" s="23" t="s">
        <v>168</v>
      </c>
      <c r="BE121" s="202">
        <f>IF(N121="základní",J121,0)</f>
        <v>0</v>
      </c>
      <c r="BF121" s="202">
        <f>IF(N121="snížená",J121,0)</f>
        <v>0</v>
      </c>
      <c r="BG121" s="202">
        <f>IF(N121="zákl. přenesená",J121,0)</f>
        <v>0</v>
      </c>
      <c r="BH121" s="202">
        <f>IF(N121="sníž. přenesená",J121,0)</f>
        <v>0</v>
      </c>
      <c r="BI121" s="202">
        <f>IF(N121="nulová",J121,0)</f>
        <v>0</v>
      </c>
      <c r="BJ121" s="23" t="s">
        <v>24</v>
      </c>
      <c r="BK121" s="202">
        <f>ROUND(I121*H121,2)</f>
        <v>0</v>
      </c>
      <c r="BL121" s="23" t="s">
        <v>175</v>
      </c>
      <c r="BM121" s="23" t="s">
        <v>1548</v>
      </c>
    </row>
    <row r="122" spans="2:51" s="11" customFormat="1" ht="13.5">
      <c r="B122" s="206"/>
      <c r="C122" s="207"/>
      <c r="D122" s="203" t="s">
        <v>179</v>
      </c>
      <c r="E122" s="208" t="s">
        <v>22</v>
      </c>
      <c r="F122" s="209" t="s">
        <v>1545</v>
      </c>
      <c r="G122" s="207"/>
      <c r="H122" s="210">
        <v>993.2</v>
      </c>
      <c r="I122" s="211"/>
      <c r="J122" s="207"/>
      <c r="K122" s="207"/>
      <c r="L122" s="212"/>
      <c r="M122" s="213"/>
      <c r="N122" s="214"/>
      <c r="O122" s="214"/>
      <c r="P122" s="214"/>
      <c r="Q122" s="214"/>
      <c r="R122" s="214"/>
      <c r="S122" s="214"/>
      <c r="T122" s="215"/>
      <c r="AT122" s="216" t="s">
        <v>179</v>
      </c>
      <c r="AU122" s="216" t="s">
        <v>86</v>
      </c>
      <c r="AV122" s="11" t="s">
        <v>86</v>
      </c>
      <c r="AW122" s="11" t="s">
        <v>41</v>
      </c>
      <c r="AX122" s="11" t="s">
        <v>77</v>
      </c>
      <c r="AY122" s="216" t="s">
        <v>168</v>
      </c>
    </row>
    <row r="123" spans="2:51" s="13" customFormat="1" ht="13.5">
      <c r="B123" s="227"/>
      <c r="C123" s="228"/>
      <c r="D123" s="203" t="s">
        <v>179</v>
      </c>
      <c r="E123" s="229" t="s">
        <v>22</v>
      </c>
      <c r="F123" s="230" t="s">
        <v>182</v>
      </c>
      <c r="G123" s="228"/>
      <c r="H123" s="231">
        <v>993.2</v>
      </c>
      <c r="I123" s="232"/>
      <c r="J123" s="228"/>
      <c r="K123" s="228"/>
      <c r="L123" s="233"/>
      <c r="M123" s="234"/>
      <c r="N123" s="235"/>
      <c r="O123" s="235"/>
      <c r="P123" s="235"/>
      <c r="Q123" s="235"/>
      <c r="R123" s="235"/>
      <c r="S123" s="235"/>
      <c r="T123" s="236"/>
      <c r="AT123" s="237" t="s">
        <v>179</v>
      </c>
      <c r="AU123" s="237" t="s">
        <v>86</v>
      </c>
      <c r="AV123" s="13" t="s">
        <v>175</v>
      </c>
      <c r="AW123" s="13" t="s">
        <v>41</v>
      </c>
      <c r="AX123" s="13" t="s">
        <v>24</v>
      </c>
      <c r="AY123" s="237" t="s">
        <v>168</v>
      </c>
    </row>
    <row r="124" spans="2:65" s="1" customFormat="1" ht="16.5" customHeight="1">
      <c r="B124" s="40"/>
      <c r="C124" s="191" t="s">
        <v>241</v>
      </c>
      <c r="D124" s="191" t="s">
        <v>170</v>
      </c>
      <c r="E124" s="192" t="s">
        <v>1549</v>
      </c>
      <c r="F124" s="193" t="s">
        <v>1550</v>
      </c>
      <c r="G124" s="194" t="s">
        <v>198</v>
      </c>
      <c r="H124" s="195">
        <v>617.04</v>
      </c>
      <c r="I124" s="196"/>
      <c r="J124" s="197">
        <f>ROUND(I124*H124,2)</f>
        <v>0</v>
      </c>
      <c r="K124" s="193" t="s">
        <v>174</v>
      </c>
      <c r="L124" s="60"/>
      <c r="M124" s="198" t="s">
        <v>22</v>
      </c>
      <c r="N124" s="199" t="s">
        <v>48</v>
      </c>
      <c r="O124" s="41"/>
      <c r="P124" s="200">
        <f>O124*H124</f>
        <v>0</v>
      </c>
      <c r="Q124" s="200">
        <v>0</v>
      </c>
      <c r="R124" s="200">
        <f>Q124*H124</f>
        <v>0</v>
      </c>
      <c r="S124" s="200">
        <v>0</v>
      </c>
      <c r="T124" s="201">
        <f>S124*H124</f>
        <v>0</v>
      </c>
      <c r="AR124" s="23" t="s">
        <v>175</v>
      </c>
      <c r="AT124" s="23" t="s">
        <v>170</v>
      </c>
      <c r="AU124" s="23" t="s">
        <v>86</v>
      </c>
      <c r="AY124" s="23" t="s">
        <v>168</v>
      </c>
      <c r="BE124" s="202">
        <f>IF(N124="základní",J124,0)</f>
        <v>0</v>
      </c>
      <c r="BF124" s="202">
        <f>IF(N124="snížená",J124,0)</f>
        <v>0</v>
      </c>
      <c r="BG124" s="202">
        <f>IF(N124="zákl. přenesená",J124,0)</f>
        <v>0</v>
      </c>
      <c r="BH124" s="202">
        <f>IF(N124="sníž. přenesená",J124,0)</f>
        <v>0</v>
      </c>
      <c r="BI124" s="202">
        <f>IF(N124="nulová",J124,0)</f>
        <v>0</v>
      </c>
      <c r="BJ124" s="23" t="s">
        <v>24</v>
      </c>
      <c r="BK124" s="202">
        <f>ROUND(I124*H124,2)</f>
        <v>0</v>
      </c>
      <c r="BL124" s="23" t="s">
        <v>175</v>
      </c>
      <c r="BM124" s="23" t="s">
        <v>1551</v>
      </c>
    </row>
    <row r="125" spans="2:51" s="11" customFormat="1" ht="13.5">
      <c r="B125" s="206"/>
      <c r="C125" s="207"/>
      <c r="D125" s="203" t="s">
        <v>179</v>
      </c>
      <c r="E125" s="208" t="s">
        <v>22</v>
      </c>
      <c r="F125" s="209" t="s">
        <v>1552</v>
      </c>
      <c r="G125" s="207"/>
      <c r="H125" s="210">
        <v>617.04</v>
      </c>
      <c r="I125" s="211"/>
      <c r="J125" s="207"/>
      <c r="K125" s="207"/>
      <c r="L125" s="212"/>
      <c r="M125" s="213"/>
      <c r="N125" s="214"/>
      <c r="O125" s="214"/>
      <c r="P125" s="214"/>
      <c r="Q125" s="214"/>
      <c r="R125" s="214"/>
      <c r="S125" s="214"/>
      <c r="T125" s="215"/>
      <c r="AT125" s="216" t="s">
        <v>179</v>
      </c>
      <c r="AU125" s="216" t="s">
        <v>86</v>
      </c>
      <c r="AV125" s="11" t="s">
        <v>86</v>
      </c>
      <c r="AW125" s="11" t="s">
        <v>41</v>
      </c>
      <c r="AX125" s="11" t="s">
        <v>77</v>
      </c>
      <c r="AY125" s="216" t="s">
        <v>168</v>
      </c>
    </row>
    <row r="126" spans="2:51" s="13" customFormat="1" ht="13.5">
      <c r="B126" s="227"/>
      <c r="C126" s="228"/>
      <c r="D126" s="203" t="s">
        <v>179</v>
      </c>
      <c r="E126" s="229" t="s">
        <v>22</v>
      </c>
      <c r="F126" s="230" t="s">
        <v>182</v>
      </c>
      <c r="G126" s="228"/>
      <c r="H126" s="231">
        <v>617.04</v>
      </c>
      <c r="I126" s="232"/>
      <c r="J126" s="228"/>
      <c r="K126" s="228"/>
      <c r="L126" s="233"/>
      <c r="M126" s="234"/>
      <c r="N126" s="235"/>
      <c r="O126" s="235"/>
      <c r="P126" s="235"/>
      <c r="Q126" s="235"/>
      <c r="R126" s="235"/>
      <c r="S126" s="235"/>
      <c r="T126" s="236"/>
      <c r="AT126" s="237" t="s">
        <v>179</v>
      </c>
      <c r="AU126" s="237" t="s">
        <v>86</v>
      </c>
      <c r="AV126" s="13" t="s">
        <v>175</v>
      </c>
      <c r="AW126" s="13" t="s">
        <v>41</v>
      </c>
      <c r="AX126" s="13" t="s">
        <v>24</v>
      </c>
      <c r="AY126" s="237" t="s">
        <v>168</v>
      </c>
    </row>
    <row r="127" spans="2:65" s="1" customFormat="1" ht="16.5" customHeight="1">
      <c r="B127" s="40"/>
      <c r="C127" s="191" t="s">
        <v>246</v>
      </c>
      <c r="D127" s="191" t="s">
        <v>170</v>
      </c>
      <c r="E127" s="192" t="s">
        <v>242</v>
      </c>
      <c r="F127" s="193" t="s">
        <v>243</v>
      </c>
      <c r="G127" s="194" t="s">
        <v>198</v>
      </c>
      <c r="H127" s="195">
        <v>965.531</v>
      </c>
      <c r="I127" s="196"/>
      <c r="J127" s="197">
        <f>ROUND(I127*H127,2)</f>
        <v>0</v>
      </c>
      <c r="K127" s="193" t="s">
        <v>174</v>
      </c>
      <c r="L127" s="60"/>
      <c r="M127" s="198" t="s">
        <v>22</v>
      </c>
      <c r="N127" s="199" t="s">
        <v>48</v>
      </c>
      <c r="O127" s="41"/>
      <c r="P127" s="200">
        <f>O127*H127</f>
        <v>0</v>
      </c>
      <c r="Q127" s="200">
        <v>0</v>
      </c>
      <c r="R127" s="200">
        <f>Q127*H127</f>
        <v>0</v>
      </c>
      <c r="S127" s="200">
        <v>0</v>
      </c>
      <c r="T127" s="201">
        <f>S127*H127</f>
        <v>0</v>
      </c>
      <c r="AR127" s="23" t="s">
        <v>175</v>
      </c>
      <c r="AT127" s="23" t="s">
        <v>170</v>
      </c>
      <c r="AU127" s="23" t="s">
        <v>86</v>
      </c>
      <c r="AY127" s="23" t="s">
        <v>168</v>
      </c>
      <c r="BE127" s="202">
        <f>IF(N127="základní",J127,0)</f>
        <v>0</v>
      </c>
      <c r="BF127" s="202">
        <f>IF(N127="snížená",J127,0)</f>
        <v>0</v>
      </c>
      <c r="BG127" s="202">
        <f>IF(N127="zákl. přenesená",J127,0)</f>
        <v>0</v>
      </c>
      <c r="BH127" s="202">
        <f>IF(N127="sníž. přenesená",J127,0)</f>
        <v>0</v>
      </c>
      <c r="BI127" s="202">
        <f>IF(N127="nulová",J127,0)</f>
        <v>0</v>
      </c>
      <c r="BJ127" s="23" t="s">
        <v>24</v>
      </c>
      <c r="BK127" s="202">
        <f>ROUND(I127*H127,2)</f>
        <v>0</v>
      </c>
      <c r="BL127" s="23" t="s">
        <v>175</v>
      </c>
      <c r="BM127" s="23" t="s">
        <v>1553</v>
      </c>
    </row>
    <row r="128" spans="2:51" s="11" customFormat="1" ht="13.5">
      <c r="B128" s="206"/>
      <c r="C128" s="207"/>
      <c r="D128" s="203" t="s">
        <v>179</v>
      </c>
      <c r="E128" s="208" t="s">
        <v>22</v>
      </c>
      <c r="F128" s="209" t="s">
        <v>1554</v>
      </c>
      <c r="G128" s="207"/>
      <c r="H128" s="210">
        <v>965.531</v>
      </c>
      <c r="I128" s="211"/>
      <c r="J128" s="207"/>
      <c r="K128" s="207"/>
      <c r="L128" s="212"/>
      <c r="M128" s="213"/>
      <c r="N128" s="214"/>
      <c r="O128" s="214"/>
      <c r="P128" s="214"/>
      <c r="Q128" s="214"/>
      <c r="R128" s="214"/>
      <c r="S128" s="214"/>
      <c r="T128" s="215"/>
      <c r="AT128" s="216" t="s">
        <v>179</v>
      </c>
      <c r="AU128" s="216" t="s">
        <v>86</v>
      </c>
      <c r="AV128" s="11" t="s">
        <v>86</v>
      </c>
      <c r="AW128" s="11" t="s">
        <v>41</v>
      </c>
      <c r="AX128" s="11" t="s">
        <v>77</v>
      </c>
      <c r="AY128" s="216" t="s">
        <v>168</v>
      </c>
    </row>
    <row r="129" spans="2:51" s="13" customFormat="1" ht="13.5">
      <c r="B129" s="227"/>
      <c r="C129" s="228"/>
      <c r="D129" s="203" t="s">
        <v>179</v>
      </c>
      <c r="E129" s="229" t="s">
        <v>22</v>
      </c>
      <c r="F129" s="230" t="s">
        <v>182</v>
      </c>
      <c r="G129" s="228"/>
      <c r="H129" s="231">
        <v>965.531</v>
      </c>
      <c r="I129" s="232"/>
      <c r="J129" s="228"/>
      <c r="K129" s="228"/>
      <c r="L129" s="233"/>
      <c r="M129" s="234"/>
      <c r="N129" s="235"/>
      <c r="O129" s="235"/>
      <c r="P129" s="235"/>
      <c r="Q129" s="235"/>
      <c r="R129" s="235"/>
      <c r="S129" s="235"/>
      <c r="T129" s="236"/>
      <c r="AT129" s="237" t="s">
        <v>179</v>
      </c>
      <c r="AU129" s="237" t="s">
        <v>86</v>
      </c>
      <c r="AV129" s="13" t="s">
        <v>175</v>
      </c>
      <c r="AW129" s="13" t="s">
        <v>41</v>
      </c>
      <c r="AX129" s="13" t="s">
        <v>24</v>
      </c>
      <c r="AY129" s="237" t="s">
        <v>168</v>
      </c>
    </row>
    <row r="130" spans="2:65" s="1" customFormat="1" ht="25.5" customHeight="1">
      <c r="B130" s="40"/>
      <c r="C130" s="191" t="s">
        <v>10</v>
      </c>
      <c r="D130" s="191" t="s">
        <v>170</v>
      </c>
      <c r="E130" s="192" t="s">
        <v>247</v>
      </c>
      <c r="F130" s="193" t="s">
        <v>248</v>
      </c>
      <c r="G130" s="194" t="s">
        <v>198</v>
      </c>
      <c r="H130" s="195">
        <v>19310.62</v>
      </c>
      <c r="I130" s="196"/>
      <c r="J130" s="197">
        <f>ROUND(I130*H130,2)</f>
        <v>0</v>
      </c>
      <c r="K130" s="193" t="s">
        <v>174</v>
      </c>
      <c r="L130" s="60"/>
      <c r="M130" s="198" t="s">
        <v>22</v>
      </c>
      <c r="N130" s="199" t="s">
        <v>48</v>
      </c>
      <c r="O130" s="41"/>
      <c r="P130" s="200">
        <f>O130*H130</f>
        <v>0</v>
      </c>
      <c r="Q130" s="200">
        <v>0</v>
      </c>
      <c r="R130" s="200">
        <f>Q130*H130</f>
        <v>0</v>
      </c>
      <c r="S130" s="200">
        <v>0</v>
      </c>
      <c r="T130" s="201">
        <f>S130*H130</f>
        <v>0</v>
      </c>
      <c r="AR130" s="23" t="s">
        <v>175</v>
      </c>
      <c r="AT130" s="23" t="s">
        <v>170</v>
      </c>
      <c r="AU130" s="23" t="s">
        <v>86</v>
      </c>
      <c r="AY130" s="23" t="s">
        <v>168</v>
      </c>
      <c r="BE130" s="202">
        <f>IF(N130="základní",J130,0)</f>
        <v>0</v>
      </c>
      <c r="BF130" s="202">
        <f>IF(N130="snížená",J130,0)</f>
        <v>0</v>
      </c>
      <c r="BG130" s="202">
        <f>IF(N130="zákl. přenesená",J130,0)</f>
        <v>0</v>
      </c>
      <c r="BH130" s="202">
        <f>IF(N130="sníž. přenesená",J130,0)</f>
        <v>0</v>
      </c>
      <c r="BI130" s="202">
        <f>IF(N130="nulová",J130,0)</f>
        <v>0</v>
      </c>
      <c r="BJ130" s="23" t="s">
        <v>24</v>
      </c>
      <c r="BK130" s="202">
        <f>ROUND(I130*H130,2)</f>
        <v>0</v>
      </c>
      <c r="BL130" s="23" t="s">
        <v>175</v>
      </c>
      <c r="BM130" s="23" t="s">
        <v>1555</v>
      </c>
    </row>
    <row r="131" spans="2:51" s="11" customFormat="1" ht="13.5">
      <c r="B131" s="206"/>
      <c r="C131" s="207"/>
      <c r="D131" s="203" t="s">
        <v>179</v>
      </c>
      <c r="E131" s="208" t="s">
        <v>22</v>
      </c>
      <c r="F131" s="209" t="s">
        <v>1556</v>
      </c>
      <c r="G131" s="207"/>
      <c r="H131" s="210">
        <v>19310.62</v>
      </c>
      <c r="I131" s="211"/>
      <c r="J131" s="207"/>
      <c r="K131" s="207"/>
      <c r="L131" s="212"/>
      <c r="M131" s="213"/>
      <c r="N131" s="214"/>
      <c r="O131" s="214"/>
      <c r="P131" s="214"/>
      <c r="Q131" s="214"/>
      <c r="R131" s="214"/>
      <c r="S131" s="214"/>
      <c r="T131" s="215"/>
      <c r="AT131" s="216" t="s">
        <v>179</v>
      </c>
      <c r="AU131" s="216" t="s">
        <v>86</v>
      </c>
      <c r="AV131" s="11" t="s">
        <v>86</v>
      </c>
      <c r="AW131" s="11" t="s">
        <v>41</v>
      </c>
      <c r="AX131" s="11" t="s">
        <v>77</v>
      </c>
      <c r="AY131" s="216" t="s">
        <v>168</v>
      </c>
    </row>
    <row r="132" spans="2:51" s="13" customFormat="1" ht="13.5">
      <c r="B132" s="227"/>
      <c r="C132" s="228"/>
      <c r="D132" s="203" t="s">
        <v>179</v>
      </c>
      <c r="E132" s="229" t="s">
        <v>22</v>
      </c>
      <c r="F132" s="230" t="s">
        <v>182</v>
      </c>
      <c r="G132" s="228"/>
      <c r="H132" s="231">
        <v>19310.62</v>
      </c>
      <c r="I132" s="232"/>
      <c r="J132" s="228"/>
      <c r="K132" s="228"/>
      <c r="L132" s="233"/>
      <c r="M132" s="234"/>
      <c r="N132" s="235"/>
      <c r="O132" s="235"/>
      <c r="P132" s="235"/>
      <c r="Q132" s="235"/>
      <c r="R132" s="235"/>
      <c r="S132" s="235"/>
      <c r="T132" s="236"/>
      <c r="AT132" s="237" t="s">
        <v>179</v>
      </c>
      <c r="AU132" s="237" t="s">
        <v>86</v>
      </c>
      <c r="AV132" s="13" t="s">
        <v>175</v>
      </c>
      <c r="AW132" s="13" t="s">
        <v>41</v>
      </c>
      <c r="AX132" s="13" t="s">
        <v>24</v>
      </c>
      <c r="AY132" s="237" t="s">
        <v>168</v>
      </c>
    </row>
    <row r="133" spans="2:65" s="1" customFormat="1" ht="16.5" customHeight="1">
      <c r="B133" s="40"/>
      <c r="C133" s="191" t="s">
        <v>254</v>
      </c>
      <c r="D133" s="191" t="s">
        <v>170</v>
      </c>
      <c r="E133" s="192" t="s">
        <v>1557</v>
      </c>
      <c r="F133" s="193" t="s">
        <v>1558</v>
      </c>
      <c r="G133" s="194" t="s">
        <v>198</v>
      </c>
      <c r="H133" s="195">
        <v>868.978</v>
      </c>
      <c r="I133" s="196"/>
      <c r="J133" s="197">
        <f>ROUND(I133*H133,2)</f>
        <v>0</v>
      </c>
      <c r="K133" s="193" t="s">
        <v>174</v>
      </c>
      <c r="L133" s="60"/>
      <c r="M133" s="198" t="s">
        <v>22</v>
      </c>
      <c r="N133" s="199" t="s">
        <v>48</v>
      </c>
      <c r="O133" s="41"/>
      <c r="P133" s="200">
        <f>O133*H133</f>
        <v>0</v>
      </c>
      <c r="Q133" s="200">
        <v>0</v>
      </c>
      <c r="R133" s="200">
        <f>Q133*H133</f>
        <v>0</v>
      </c>
      <c r="S133" s="200">
        <v>0</v>
      </c>
      <c r="T133" s="201">
        <f>S133*H133</f>
        <v>0</v>
      </c>
      <c r="AR133" s="23" t="s">
        <v>175</v>
      </c>
      <c r="AT133" s="23" t="s">
        <v>170</v>
      </c>
      <c r="AU133" s="23" t="s">
        <v>86</v>
      </c>
      <c r="AY133" s="23" t="s">
        <v>168</v>
      </c>
      <c r="BE133" s="202">
        <f>IF(N133="základní",J133,0)</f>
        <v>0</v>
      </c>
      <c r="BF133" s="202">
        <f>IF(N133="snížená",J133,0)</f>
        <v>0</v>
      </c>
      <c r="BG133" s="202">
        <f>IF(N133="zákl. přenesená",J133,0)</f>
        <v>0</v>
      </c>
      <c r="BH133" s="202">
        <f>IF(N133="sníž. přenesená",J133,0)</f>
        <v>0</v>
      </c>
      <c r="BI133" s="202">
        <f>IF(N133="nulová",J133,0)</f>
        <v>0</v>
      </c>
      <c r="BJ133" s="23" t="s">
        <v>24</v>
      </c>
      <c r="BK133" s="202">
        <f>ROUND(I133*H133,2)</f>
        <v>0</v>
      </c>
      <c r="BL133" s="23" t="s">
        <v>175</v>
      </c>
      <c r="BM133" s="23" t="s">
        <v>1559</v>
      </c>
    </row>
    <row r="134" spans="2:51" s="11" customFormat="1" ht="13.5">
      <c r="B134" s="206"/>
      <c r="C134" s="207"/>
      <c r="D134" s="203" t="s">
        <v>179</v>
      </c>
      <c r="E134" s="208" t="s">
        <v>22</v>
      </c>
      <c r="F134" s="209" t="s">
        <v>1560</v>
      </c>
      <c r="G134" s="207"/>
      <c r="H134" s="210">
        <v>868.978</v>
      </c>
      <c r="I134" s="211"/>
      <c r="J134" s="207"/>
      <c r="K134" s="207"/>
      <c r="L134" s="212"/>
      <c r="M134" s="213"/>
      <c r="N134" s="214"/>
      <c r="O134" s="214"/>
      <c r="P134" s="214"/>
      <c r="Q134" s="214"/>
      <c r="R134" s="214"/>
      <c r="S134" s="214"/>
      <c r="T134" s="215"/>
      <c r="AT134" s="216" t="s">
        <v>179</v>
      </c>
      <c r="AU134" s="216" t="s">
        <v>86</v>
      </c>
      <c r="AV134" s="11" t="s">
        <v>86</v>
      </c>
      <c r="AW134" s="11" t="s">
        <v>41</v>
      </c>
      <c r="AX134" s="11" t="s">
        <v>77</v>
      </c>
      <c r="AY134" s="216" t="s">
        <v>168</v>
      </c>
    </row>
    <row r="135" spans="2:51" s="13" customFormat="1" ht="13.5">
      <c r="B135" s="227"/>
      <c r="C135" s="228"/>
      <c r="D135" s="203" t="s">
        <v>179</v>
      </c>
      <c r="E135" s="229" t="s">
        <v>22</v>
      </c>
      <c r="F135" s="230" t="s">
        <v>182</v>
      </c>
      <c r="G135" s="228"/>
      <c r="H135" s="231">
        <v>868.978</v>
      </c>
      <c r="I135" s="232"/>
      <c r="J135" s="228"/>
      <c r="K135" s="228"/>
      <c r="L135" s="233"/>
      <c r="M135" s="234"/>
      <c r="N135" s="235"/>
      <c r="O135" s="235"/>
      <c r="P135" s="235"/>
      <c r="Q135" s="235"/>
      <c r="R135" s="235"/>
      <c r="S135" s="235"/>
      <c r="T135" s="236"/>
      <c r="AT135" s="237" t="s">
        <v>179</v>
      </c>
      <c r="AU135" s="237" t="s">
        <v>86</v>
      </c>
      <c r="AV135" s="13" t="s">
        <v>175</v>
      </c>
      <c r="AW135" s="13" t="s">
        <v>41</v>
      </c>
      <c r="AX135" s="13" t="s">
        <v>24</v>
      </c>
      <c r="AY135" s="237" t="s">
        <v>168</v>
      </c>
    </row>
    <row r="136" spans="2:65" s="1" customFormat="1" ht="16.5" customHeight="1">
      <c r="B136" s="40"/>
      <c r="C136" s="191" t="s">
        <v>258</v>
      </c>
      <c r="D136" s="191" t="s">
        <v>170</v>
      </c>
      <c r="E136" s="192" t="s">
        <v>1561</v>
      </c>
      <c r="F136" s="193" t="s">
        <v>1562</v>
      </c>
      <c r="G136" s="194" t="s">
        <v>198</v>
      </c>
      <c r="H136" s="195">
        <v>96.553</v>
      </c>
      <c r="I136" s="196"/>
      <c r="J136" s="197">
        <f>ROUND(I136*H136,2)</f>
        <v>0</v>
      </c>
      <c r="K136" s="193" t="s">
        <v>174</v>
      </c>
      <c r="L136" s="60"/>
      <c r="M136" s="198" t="s">
        <v>22</v>
      </c>
      <c r="N136" s="199" t="s">
        <v>48</v>
      </c>
      <c r="O136" s="41"/>
      <c r="P136" s="200">
        <f>O136*H136</f>
        <v>0</v>
      </c>
      <c r="Q136" s="200">
        <v>0</v>
      </c>
      <c r="R136" s="200">
        <f>Q136*H136</f>
        <v>0</v>
      </c>
      <c r="S136" s="200">
        <v>0</v>
      </c>
      <c r="T136" s="201">
        <f>S136*H136</f>
        <v>0</v>
      </c>
      <c r="AR136" s="23" t="s">
        <v>175</v>
      </c>
      <c r="AT136" s="23" t="s">
        <v>170</v>
      </c>
      <c r="AU136" s="23" t="s">
        <v>86</v>
      </c>
      <c r="AY136" s="23" t="s">
        <v>168</v>
      </c>
      <c r="BE136" s="202">
        <f>IF(N136="základní",J136,0)</f>
        <v>0</v>
      </c>
      <c r="BF136" s="202">
        <f>IF(N136="snížená",J136,0)</f>
        <v>0</v>
      </c>
      <c r="BG136" s="202">
        <f>IF(N136="zákl. přenesená",J136,0)</f>
        <v>0</v>
      </c>
      <c r="BH136" s="202">
        <f>IF(N136="sníž. přenesená",J136,0)</f>
        <v>0</v>
      </c>
      <c r="BI136" s="202">
        <f>IF(N136="nulová",J136,0)</f>
        <v>0</v>
      </c>
      <c r="BJ136" s="23" t="s">
        <v>24</v>
      </c>
      <c r="BK136" s="202">
        <f>ROUND(I136*H136,2)</f>
        <v>0</v>
      </c>
      <c r="BL136" s="23" t="s">
        <v>175</v>
      </c>
      <c r="BM136" s="23" t="s">
        <v>1563</v>
      </c>
    </row>
    <row r="137" spans="2:51" s="11" customFormat="1" ht="13.5">
      <c r="B137" s="206"/>
      <c r="C137" s="207"/>
      <c r="D137" s="203" t="s">
        <v>179</v>
      </c>
      <c r="E137" s="208" t="s">
        <v>22</v>
      </c>
      <c r="F137" s="209" t="s">
        <v>1564</v>
      </c>
      <c r="G137" s="207"/>
      <c r="H137" s="210">
        <v>96.553</v>
      </c>
      <c r="I137" s="211"/>
      <c r="J137" s="207"/>
      <c r="K137" s="207"/>
      <c r="L137" s="212"/>
      <c r="M137" s="213"/>
      <c r="N137" s="214"/>
      <c r="O137" s="214"/>
      <c r="P137" s="214"/>
      <c r="Q137" s="214"/>
      <c r="R137" s="214"/>
      <c r="S137" s="214"/>
      <c r="T137" s="215"/>
      <c r="AT137" s="216" t="s">
        <v>179</v>
      </c>
      <c r="AU137" s="216" t="s">
        <v>86</v>
      </c>
      <c r="AV137" s="11" t="s">
        <v>86</v>
      </c>
      <c r="AW137" s="11" t="s">
        <v>41</v>
      </c>
      <c r="AX137" s="11" t="s">
        <v>77</v>
      </c>
      <c r="AY137" s="216" t="s">
        <v>168</v>
      </c>
    </row>
    <row r="138" spans="2:51" s="13" customFormat="1" ht="13.5">
      <c r="B138" s="227"/>
      <c r="C138" s="228"/>
      <c r="D138" s="203" t="s">
        <v>179</v>
      </c>
      <c r="E138" s="229" t="s">
        <v>22</v>
      </c>
      <c r="F138" s="230" t="s">
        <v>182</v>
      </c>
      <c r="G138" s="228"/>
      <c r="H138" s="231">
        <v>96.553</v>
      </c>
      <c r="I138" s="232"/>
      <c r="J138" s="228"/>
      <c r="K138" s="228"/>
      <c r="L138" s="233"/>
      <c r="M138" s="234"/>
      <c r="N138" s="235"/>
      <c r="O138" s="235"/>
      <c r="P138" s="235"/>
      <c r="Q138" s="235"/>
      <c r="R138" s="235"/>
      <c r="S138" s="235"/>
      <c r="T138" s="236"/>
      <c r="AT138" s="237" t="s">
        <v>179</v>
      </c>
      <c r="AU138" s="237" t="s">
        <v>86</v>
      </c>
      <c r="AV138" s="13" t="s">
        <v>175</v>
      </c>
      <c r="AW138" s="13" t="s">
        <v>41</v>
      </c>
      <c r="AX138" s="13" t="s">
        <v>24</v>
      </c>
      <c r="AY138" s="237" t="s">
        <v>168</v>
      </c>
    </row>
    <row r="139" spans="2:65" s="1" customFormat="1" ht="16.5" customHeight="1">
      <c r="B139" s="40"/>
      <c r="C139" s="191" t="s">
        <v>264</v>
      </c>
      <c r="D139" s="191" t="s">
        <v>170</v>
      </c>
      <c r="E139" s="192" t="s">
        <v>259</v>
      </c>
      <c r="F139" s="193" t="s">
        <v>1565</v>
      </c>
      <c r="G139" s="194" t="s">
        <v>261</v>
      </c>
      <c r="H139" s="195">
        <v>1999.21</v>
      </c>
      <c r="I139" s="196"/>
      <c r="J139" s="197">
        <f>ROUND(I139*H139,2)</f>
        <v>0</v>
      </c>
      <c r="K139" s="193" t="s">
        <v>174</v>
      </c>
      <c r="L139" s="60"/>
      <c r="M139" s="198" t="s">
        <v>22</v>
      </c>
      <c r="N139" s="199" t="s">
        <v>48</v>
      </c>
      <c r="O139" s="41"/>
      <c r="P139" s="200">
        <f>O139*H139</f>
        <v>0</v>
      </c>
      <c r="Q139" s="200">
        <v>0</v>
      </c>
      <c r="R139" s="200">
        <f>Q139*H139</f>
        <v>0</v>
      </c>
      <c r="S139" s="200">
        <v>0</v>
      </c>
      <c r="T139" s="201">
        <f>S139*H139</f>
        <v>0</v>
      </c>
      <c r="AR139" s="23" t="s">
        <v>175</v>
      </c>
      <c r="AT139" s="23" t="s">
        <v>170</v>
      </c>
      <c r="AU139" s="23" t="s">
        <v>86</v>
      </c>
      <c r="AY139" s="23" t="s">
        <v>168</v>
      </c>
      <c r="BE139" s="202">
        <f>IF(N139="základní",J139,0)</f>
        <v>0</v>
      </c>
      <c r="BF139" s="202">
        <f>IF(N139="snížená",J139,0)</f>
        <v>0</v>
      </c>
      <c r="BG139" s="202">
        <f>IF(N139="zákl. přenesená",J139,0)</f>
        <v>0</v>
      </c>
      <c r="BH139" s="202">
        <f>IF(N139="sníž. přenesená",J139,0)</f>
        <v>0</v>
      </c>
      <c r="BI139" s="202">
        <f>IF(N139="nulová",J139,0)</f>
        <v>0</v>
      </c>
      <c r="BJ139" s="23" t="s">
        <v>24</v>
      </c>
      <c r="BK139" s="202">
        <f>ROUND(I139*H139,2)</f>
        <v>0</v>
      </c>
      <c r="BL139" s="23" t="s">
        <v>175</v>
      </c>
      <c r="BM139" s="23" t="s">
        <v>1566</v>
      </c>
    </row>
    <row r="140" spans="2:51" s="11" customFormat="1" ht="13.5">
      <c r="B140" s="206"/>
      <c r="C140" s="207"/>
      <c r="D140" s="203" t="s">
        <v>179</v>
      </c>
      <c r="E140" s="208" t="s">
        <v>22</v>
      </c>
      <c r="F140" s="209" t="s">
        <v>1567</v>
      </c>
      <c r="G140" s="207"/>
      <c r="H140" s="210">
        <v>1999.21</v>
      </c>
      <c r="I140" s="211"/>
      <c r="J140" s="207"/>
      <c r="K140" s="207"/>
      <c r="L140" s="212"/>
      <c r="M140" s="213"/>
      <c r="N140" s="214"/>
      <c r="O140" s="214"/>
      <c r="P140" s="214"/>
      <c r="Q140" s="214"/>
      <c r="R140" s="214"/>
      <c r="S140" s="214"/>
      <c r="T140" s="215"/>
      <c r="AT140" s="216" t="s">
        <v>179</v>
      </c>
      <c r="AU140" s="216" t="s">
        <v>86</v>
      </c>
      <c r="AV140" s="11" t="s">
        <v>86</v>
      </c>
      <c r="AW140" s="11" t="s">
        <v>41</v>
      </c>
      <c r="AX140" s="11" t="s">
        <v>77</v>
      </c>
      <c r="AY140" s="216" t="s">
        <v>168</v>
      </c>
    </row>
    <row r="141" spans="2:51" s="11" customFormat="1" ht="13.5">
      <c r="B141" s="206"/>
      <c r="C141" s="207"/>
      <c r="D141" s="203" t="s">
        <v>179</v>
      </c>
      <c r="E141" s="208" t="s">
        <v>22</v>
      </c>
      <c r="F141" s="209" t="s">
        <v>22</v>
      </c>
      <c r="G141" s="207"/>
      <c r="H141" s="210">
        <v>0</v>
      </c>
      <c r="I141" s="211"/>
      <c r="J141" s="207"/>
      <c r="K141" s="207"/>
      <c r="L141" s="212"/>
      <c r="M141" s="213"/>
      <c r="N141" s="214"/>
      <c r="O141" s="214"/>
      <c r="P141" s="214"/>
      <c r="Q141" s="214"/>
      <c r="R141" s="214"/>
      <c r="S141" s="214"/>
      <c r="T141" s="215"/>
      <c r="AT141" s="216" t="s">
        <v>179</v>
      </c>
      <c r="AU141" s="216" t="s">
        <v>86</v>
      </c>
      <c r="AV141" s="11" t="s">
        <v>86</v>
      </c>
      <c r="AW141" s="11" t="s">
        <v>41</v>
      </c>
      <c r="AX141" s="11" t="s">
        <v>77</v>
      </c>
      <c r="AY141" s="216" t="s">
        <v>168</v>
      </c>
    </row>
    <row r="142" spans="2:51" s="13" customFormat="1" ht="13.5">
      <c r="B142" s="227"/>
      <c r="C142" s="228"/>
      <c r="D142" s="203" t="s">
        <v>179</v>
      </c>
      <c r="E142" s="229" t="s">
        <v>22</v>
      </c>
      <c r="F142" s="230" t="s">
        <v>182</v>
      </c>
      <c r="G142" s="228"/>
      <c r="H142" s="231">
        <v>1999.21</v>
      </c>
      <c r="I142" s="232"/>
      <c r="J142" s="228"/>
      <c r="K142" s="228"/>
      <c r="L142" s="233"/>
      <c r="M142" s="234"/>
      <c r="N142" s="235"/>
      <c r="O142" s="235"/>
      <c r="P142" s="235"/>
      <c r="Q142" s="235"/>
      <c r="R142" s="235"/>
      <c r="S142" s="235"/>
      <c r="T142" s="236"/>
      <c r="AT142" s="237" t="s">
        <v>179</v>
      </c>
      <c r="AU142" s="237" t="s">
        <v>86</v>
      </c>
      <c r="AV142" s="13" t="s">
        <v>175</v>
      </c>
      <c r="AW142" s="13" t="s">
        <v>41</v>
      </c>
      <c r="AX142" s="13" t="s">
        <v>24</v>
      </c>
      <c r="AY142" s="237" t="s">
        <v>168</v>
      </c>
    </row>
    <row r="143" spans="2:65" s="1" customFormat="1" ht="16.5" customHeight="1">
      <c r="B143" s="40"/>
      <c r="C143" s="191" t="s">
        <v>269</v>
      </c>
      <c r="D143" s="191" t="s">
        <v>170</v>
      </c>
      <c r="E143" s="192" t="s">
        <v>265</v>
      </c>
      <c r="F143" s="193" t="s">
        <v>616</v>
      </c>
      <c r="G143" s="194" t="s">
        <v>198</v>
      </c>
      <c r="H143" s="195">
        <v>348.451</v>
      </c>
      <c r="I143" s="196"/>
      <c r="J143" s="197">
        <f>ROUND(I143*H143,2)</f>
        <v>0</v>
      </c>
      <c r="K143" s="193" t="s">
        <v>174</v>
      </c>
      <c r="L143" s="60"/>
      <c r="M143" s="198" t="s">
        <v>22</v>
      </c>
      <c r="N143" s="199" t="s">
        <v>48</v>
      </c>
      <c r="O143" s="41"/>
      <c r="P143" s="200">
        <f>O143*H143</f>
        <v>0</v>
      </c>
      <c r="Q143" s="200">
        <v>0</v>
      </c>
      <c r="R143" s="200">
        <f>Q143*H143</f>
        <v>0</v>
      </c>
      <c r="S143" s="200">
        <v>0</v>
      </c>
      <c r="T143" s="201">
        <f>S143*H143</f>
        <v>0</v>
      </c>
      <c r="AR143" s="23" t="s">
        <v>175</v>
      </c>
      <c r="AT143" s="23" t="s">
        <v>170</v>
      </c>
      <c r="AU143" s="23" t="s">
        <v>86</v>
      </c>
      <c r="AY143" s="23" t="s">
        <v>168</v>
      </c>
      <c r="BE143" s="202">
        <f>IF(N143="základní",J143,0)</f>
        <v>0</v>
      </c>
      <c r="BF143" s="202">
        <f>IF(N143="snížená",J143,0)</f>
        <v>0</v>
      </c>
      <c r="BG143" s="202">
        <f>IF(N143="zákl. přenesená",J143,0)</f>
        <v>0</v>
      </c>
      <c r="BH143" s="202">
        <f>IF(N143="sníž. přenesená",J143,0)</f>
        <v>0</v>
      </c>
      <c r="BI143" s="202">
        <f>IF(N143="nulová",J143,0)</f>
        <v>0</v>
      </c>
      <c r="BJ143" s="23" t="s">
        <v>24</v>
      </c>
      <c r="BK143" s="202">
        <f>ROUND(I143*H143,2)</f>
        <v>0</v>
      </c>
      <c r="BL143" s="23" t="s">
        <v>175</v>
      </c>
      <c r="BM143" s="23" t="s">
        <v>1568</v>
      </c>
    </row>
    <row r="144" spans="2:51" s="11" customFormat="1" ht="13.5">
      <c r="B144" s="206"/>
      <c r="C144" s="207"/>
      <c r="D144" s="203" t="s">
        <v>179</v>
      </c>
      <c r="E144" s="208" t="s">
        <v>22</v>
      </c>
      <c r="F144" s="209" t="s">
        <v>1569</v>
      </c>
      <c r="G144" s="207"/>
      <c r="H144" s="210">
        <v>617</v>
      </c>
      <c r="I144" s="211"/>
      <c r="J144" s="207"/>
      <c r="K144" s="207"/>
      <c r="L144" s="212"/>
      <c r="M144" s="213"/>
      <c r="N144" s="214"/>
      <c r="O144" s="214"/>
      <c r="P144" s="214"/>
      <c r="Q144" s="214"/>
      <c r="R144" s="214"/>
      <c r="S144" s="214"/>
      <c r="T144" s="215"/>
      <c r="AT144" s="216" t="s">
        <v>179</v>
      </c>
      <c r="AU144" s="216" t="s">
        <v>86</v>
      </c>
      <c r="AV144" s="11" t="s">
        <v>86</v>
      </c>
      <c r="AW144" s="11" t="s">
        <v>41</v>
      </c>
      <c r="AX144" s="11" t="s">
        <v>77</v>
      </c>
      <c r="AY144" s="216" t="s">
        <v>168</v>
      </c>
    </row>
    <row r="145" spans="2:51" s="12" customFormat="1" ht="13.5">
      <c r="B145" s="217"/>
      <c r="C145" s="218"/>
      <c r="D145" s="203" t="s">
        <v>179</v>
      </c>
      <c r="E145" s="219" t="s">
        <v>22</v>
      </c>
      <c r="F145" s="220" t="s">
        <v>1570</v>
      </c>
      <c r="G145" s="218"/>
      <c r="H145" s="219" t="s">
        <v>22</v>
      </c>
      <c r="I145" s="221"/>
      <c r="J145" s="218"/>
      <c r="K145" s="218"/>
      <c r="L145" s="222"/>
      <c r="M145" s="223"/>
      <c r="N145" s="224"/>
      <c r="O145" s="224"/>
      <c r="P145" s="224"/>
      <c r="Q145" s="224"/>
      <c r="R145" s="224"/>
      <c r="S145" s="224"/>
      <c r="T145" s="225"/>
      <c r="AT145" s="226" t="s">
        <v>179</v>
      </c>
      <c r="AU145" s="226" t="s">
        <v>86</v>
      </c>
      <c r="AV145" s="12" t="s">
        <v>24</v>
      </c>
      <c r="AW145" s="12" t="s">
        <v>41</v>
      </c>
      <c r="AX145" s="12" t="s">
        <v>77</v>
      </c>
      <c r="AY145" s="226" t="s">
        <v>168</v>
      </c>
    </row>
    <row r="146" spans="2:51" s="11" customFormat="1" ht="13.5">
      <c r="B146" s="206"/>
      <c r="C146" s="207"/>
      <c r="D146" s="203" t="s">
        <v>179</v>
      </c>
      <c r="E146" s="208" t="s">
        <v>22</v>
      </c>
      <c r="F146" s="209" t="s">
        <v>1571</v>
      </c>
      <c r="G146" s="207"/>
      <c r="H146" s="210">
        <v>-268.549</v>
      </c>
      <c r="I146" s="211"/>
      <c r="J146" s="207"/>
      <c r="K146" s="207"/>
      <c r="L146" s="212"/>
      <c r="M146" s="213"/>
      <c r="N146" s="214"/>
      <c r="O146" s="214"/>
      <c r="P146" s="214"/>
      <c r="Q146" s="214"/>
      <c r="R146" s="214"/>
      <c r="S146" s="214"/>
      <c r="T146" s="215"/>
      <c r="AT146" s="216" t="s">
        <v>179</v>
      </c>
      <c r="AU146" s="216" t="s">
        <v>86</v>
      </c>
      <c r="AV146" s="11" t="s">
        <v>86</v>
      </c>
      <c r="AW146" s="11" t="s">
        <v>41</v>
      </c>
      <c r="AX146" s="11" t="s">
        <v>77</v>
      </c>
      <c r="AY146" s="216" t="s">
        <v>168</v>
      </c>
    </row>
    <row r="147" spans="2:51" s="12" customFormat="1" ht="13.5">
      <c r="B147" s="217"/>
      <c r="C147" s="218"/>
      <c r="D147" s="203" t="s">
        <v>179</v>
      </c>
      <c r="E147" s="219" t="s">
        <v>22</v>
      </c>
      <c r="F147" s="220" t="s">
        <v>1572</v>
      </c>
      <c r="G147" s="218"/>
      <c r="H147" s="219" t="s">
        <v>22</v>
      </c>
      <c r="I147" s="221"/>
      <c r="J147" s="218"/>
      <c r="K147" s="218"/>
      <c r="L147" s="222"/>
      <c r="M147" s="223"/>
      <c r="N147" s="224"/>
      <c r="O147" s="224"/>
      <c r="P147" s="224"/>
      <c r="Q147" s="224"/>
      <c r="R147" s="224"/>
      <c r="S147" s="224"/>
      <c r="T147" s="225"/>
      <c r="AT147" s="226" t="s">
        <v>179</v>
      </c>
      <c r="AU147" s="226" t="s">
        <v>86</v>
      </c>
      <c r="AV147" s="12" t="s">
        <v>24</v>
      </c>
      <c r="AW147" s="12" t="s">
        <v>41</v>
      </c>
      <c r="AX147" s="12" t="s">
        <v>77</v>
      </c>
      <c r="AY147" s="226" t="s">
        <v>168</v>
      </c>
    </row>
    <row r="148" spans="2:51" s="13" customFormat="1" ht="13.5">
      <c r="B148" s="227"/>
      <c r="C148" s="228"/>
      <c r="D148" s="203" t="s">
        <v>179</v>
      </c>
      <c r="E148" s="229" t="s">
        <v>22</v>
      </c>
      <c r="F148" s="230" t="s">
        <v>182</v>
      </c>
      <c r="G148" s="228"/>
      <c r="H148" s="231">
        <v>348.451</v>
      </c>
      <c r="I148" s="232"/>
      <c r="J148" s="228"/>
      <c r="K148" s="228"/>
      <c r="L148" s="233"/>
      <c r="M148" s="234"/>
      <c r="N148" s="235"/>
      <c r="O148" s="235"/>
      <c r="P148" s="235"/>
      <c r="Q148" s="235"/>
      <c r="R148" s="235"/>
      <c r="S148" s="235"/>
      <c r="T148" s="236"/>
      <c r="AT148" s="237" t="s">
        <v>179</v>
      </c>
      <c r="AU148" s="237" t="s">
        <v>86</v>
      </c>
      <c r="AV148" s="13" t="s">
        <v>175</v>
      </c>
      <c r="AW148" s="13" t="s">
        <v>41</v>
      </c>
      <c r="AX148" s="13" t="s">
        <v>24</v>
      </c>
      <c r="AY148" s="237" t="s">
        <v>168</v>
      </c>
    </row>
    <row r="149" spans="2:65" s="1" customFormat="1" ht="16.5" customHeight="1">
      <c r="B149" s="40"/>
      <c r="C149" s="238" t="s">
        <v>275</v>
      </c>
      <c r="D149" s="238" t="s">
        <v>270</v>
      </c>
      <c r="E149" s="239" t="s">
        <v>1573</v>
      </c>
      <c r="F149" s="240" t="s">
        <v>1574</v>
      </c>
      <c r="G149" s="241" t="s">
        <v>261</v>
      </c>
      <c r="H149" s="242">
        <v>627.212</v>
      </c>
      <c r="I149" s="243"/>
      <c r="J149" s="244">
        <f>ROUND(I149*H149,2)</f>
        <v>0</v>
      </c>
      <c r="K149" s="240" t="s">
        <v>22</v>
      </c>
      <c r="L149" s="245"/>
      <c r="M149" s="246" t="s">
        <v>22</v>
      </c>
      <c r="N149" s="247" t="s">
        <v>48</v>
      </c>
      <c r="O149" s="41"/>
      <c r="P149" s="200">
        <f>O149*H149</f>
        <v>0</v>
      </c>
      <c r="Q149" s="200">
        <v>1</v>
      </c>
      <c r="R149" s="200">
        <f>Q149*H149</f>
        <v>627.212</v>
      </c>
      <c r="S149" s="200">
        <v>0</v>
      </c>
      <c r="T149" s="201">
        <f>S149*H149</f>
        <v>0</v>
      </c>
      <c r="AR149" s="23" t="s">
        <v>214</v>
      </c>
      <c r="AT149" s="23" t="s">
        <v>270</v>
      </c>
      <c r="AU149" s="23" t="s">
        <v>86</v>
      </c>
      <c r="AY149" s="23" t="s">
        <v>168</v>
      </c>
      <c r="BE149" s="202">
        <f>IF(N149="základní",J149,0)</f>
        <v>0</v>
      </c>
      <c r="BF149" s="202">
        <f>IF(N149="snížená",J149,0)</f>
        <v>0</v>
      </c>
      <c r="BG149" s="202">
        <f>IF(N149="zákl. přenesená",J149,0)</f>
        <v>0</v>
      </c>
      <c r="BH149" s="202">
        <f>IF(N149="sníž. přenesená",J149,0)</f>
        <v>0</v>
      </c>
      <c r="BI149" s="202">
        <f>IF(N149="nulová",J149,0)</f>
        <v>0</v>
      </c>
      <c r="BJ149" s="23" t="s">
        <v>24</v>
      </c>
      <c r="BK149" s="202">
        <f>ROUND(I149*H149,2)</f>
        <v>0</v>
      </c>
      <c r="BL149" s="23" t="s">
        <v>175</v>
      </c>
      <c r="BM149" s="23" t="s">
        <v>1575</v>
      </c>
    </row>
    <row r="150" spans="2:63" s="10" customFormat="1" ht="29.85" customHeight="1">
      <c r="B150" s="175"/>
      <c r="C150" s="176"/>
      <c r="D150" s="177" t="s">
        <v>76</v>
      </c>
      <c r="E150" s="189" t="s">
        <v>86</v>
      </c>
      <c r="F150" s="189" t="s">
        <v>290</v>
      </c>
      <c r="G150" s="176"/>
      <c r="H150" s="176"/>
      <c r="I150" s="179"/>
      <c r="J150" s="190">
        <f>BK150</f>
        <v>0</v>
      </c>
      <c r="K150" s="176"/>
      <c r="L150" s="181"/>
      <c r="M150" s="182"/>
      <c r="N150" s="183"/>
      <c r="O150" s="183"/>
      <c r="P150" s="184">
        <f>SUM(P151:P154)</f>
        <v>0</v>
      </c>
      <c r="Q150" s="183"/>
      <c r="R150" s="184">
        <f>SUM(R151:R154)</f>
        <v>0</v>
      </c>
      <c r="S150" s="183"/>
      <c r="T150" s="185">
        <f>SUM(T151:T154)</f>
        <v>0</v>
      </c>
      <c r="AR150" s="186" t="s">
        <v>24</v>
      </c>
      <c r="AT150" s="187" t="s">
        <v>76</v>
      </c>
      <c r="AU150" s="187" t="s">
        <v>24</v>
      </c>
      <c r="AY150" s="186" t="s">
        <v>168</v>
      </c>
      <c r="BK150" s="188">
        <f>SUM(BK151:BK154)</f>
        <v>0</v>
      </c>
    </row>
    <row r="151" spans="2:65" s="1" customFormat="1" ht="16.5" customHeight="1">
      <c r="B151" s="40"/>
      <c r="C151" s="191" t="s">
        <v>9</v>
      </c>
      <c r="D151" s="191" t="s">
        <v>170</v>
      </c>
      <c r="E151" s="192" t="s">
        <v>1576</v>
      </c>
      <c r="F151" s="193" t="s">
        <v>1577</v>
      </c>
      <c r="G151" s="194" t="s">
        <v>198</v>
      </c>
      <c r="H151" s="195">
        <v>52.56</v>
      </c>
      <c r="I151" s="196"/>
      <c r="J151" s="197">
        <f>ROUND(I151*H151,2)</f>
        <v>0</v>
      </c>
      <c r="K151" s="193" t="s">
        <v>174</v>
      </c>
      <c r="L151" s="60"/>
      <c r="M151" s="198" t="s">
        <v>22</v>
      </c>
      <c r="N151" s="199" t="s">
        <v>48</v>
      </c>
      <c r="O151" s="41"/>
      <c r="P151" s="200">
        <f>O151*H151</f>
        <v>0</v>
      </c>
      <c r="Q151" s="200">
        <v>0</v>
      </c>
      <c r="R151" s="200">
        <f>Q151*H151</f>
        <v>0</v>
      </c>
      <c r="S151" s="200">
        <v>0</v>
      </c>
      <c r="T151" s="201">
        <f>S151*H151</f>
        <v>0</v>
      </c>
      <c r="AR151" s="23" t="s">
        <v>175</v>
      </c>
      <c r="AT151" s="23" t="s">
        <v>170</v>
      </c>
      <c r="AU151" s="23" t="s">
        <v>86</v>
      </c>
      <c r="AY151" s="23" t="s">
        <v>168</v>
      </c>
      <c r="BE151" s="202">
        <f>IF(N151="základní",J151,0)</f>
        <v>0</v>
      </c>
      <c r="BF151" s="202">
        <f>IF(N151="snížená",J151,0)</f>
        <v>0</v>
      </c>
      <c r="BG151" s="202">
        <f>IF(N151="zákl. přenesená",J151,0)</f>
        <v>0</v>
      </c>
      <c r="BH151" s="202">
        <f>IF(N151="sníž. přenesená",J151,0)</f>
        <v>0</v>
      </c>
      <c r="BI151" s="202">
        <f>IF(N151="nulová",J151,0)</f>
        <v>0</v>
      </c>
      <c r="BJ151" s="23" t="s">
        <v>24</v>
      </c>
      <c r="BK151" s="202">
        <f>ROUND(I151*H151,2)</f>
        <v>0</v>
      </c>
      <c r="BL151" s="23" t="s">
        <v>175</v>
      </c>
      <c r="BM151" s="23" t="s">
        <v>1578</v>
      </c>
    </row>
    <row r="152" spans="2:51" s="11" customFormat="1" ht="13.5">
      <c r="B152" s="206"/>
      <c r="C152" s="207"/>
      <c r="D152" s="203" t="s">
        <v>179</v>
      </c>
      <c r="E152" s="208" t="s">
        <v>22</v>
      </c>
      <c r="F152" s="209" t="s">
        <v>1579</v>
      </c>
      <c r="G152" s="207"/>
      <c r="H152" s="210">
        <v>52.56</v>
      </c>
      <c r="I152" s="211"/>
      <c r="J152" s="207"/>
      <c r="K152" s="207"/>
      <c r="L152" s="212"/>
      <c r="M152" s="213"/>
      <c r="N152" s="214"/>
      <c r="O152" s="214"/>
      <c r="P152" s="214"/>
      <c r="Q152" s="214"/>
      <c r="R152" s="214"/>
      <c r="S152" s="214"/>
      <c r="T152" s="215"/>
      <c r="AT152" s="216" t="s">
        <v>179</v>
      </c>
      <c r="AU152" s="216" t="s">
        <v>86</v>
      </c>
      <c r="AV152" s="11" t="s">
        <v>86</v>
      </c>
      <c r="AW152" s="11" t="s">
        <v>41</v>
      </c>
      <c r="AX152" s="11" t="s">
        <v>77</v>
      </c>
      <c r="AY152" s="216" t="s">
        <v>168</v>
      </c>
    </row>
    <row r="153" spans="2:51" s="12" customFormat="1" ht="13.5">
      <c r="B153" s="217"/>
      <c r="C153" s="218"/>
      <c r="D153" s="203" t="s">
        <v>179</v>
      </c>
      <c r="E153" s="219" t="s">
        <v>22</v>
      </c>
      <c r="F153" s="220" t="s">
        <v>1580</v>
      </c>
      <c r="G153" s="218"/>
      <c r="H153" s="219" t="s">
        <v>22</v>
      </c>
      <c r="I153" s="221"/>
      <c r="J153" s="218"/>
      <c r="K153" s="218"/>
      <c r="L153" s="222"/>
      <c r="M153" s="223"/>
      <c r="N153" s="224"/>
      <c r="O153" s="224"/>
      <c r="P153" s="224"/>
      <c r="Q153" s="224"/>
      <c r="R153" s="224"/>
      <c r="S153" s="224"/>
      <c r="T153" s="225"/>
      <c r="AT153" s="226" t="s">
        <v>179</v>
      </c>
      <c r="AU153" s="226" t="s">
        <v>86</v>
      </c>
      <c r="AV153" s="12" t="s">
        <v>24</v>
      </c>
      <c r="AW153" s="12" t="s">
        <v>41</v>
      </c>
      <c r="AX153" s="12" t="s">
        <v>77</v>
      </c>
      <c r="AY153" s="226" t="s">
        <v>168</v>
      </c>
    </row>
    <row r="154" spans="2:51" s="13" customFormat="1" ht="13.5">
      <c r="B154" s="227"/>
      <c r="C154" s="228"/>
      <c r="D154" s="203" t="s">
        <v>179</v>
      </c>
      <c r="E154" s="229" t="s">
        <v>22</v>
      </c>
      <c r="F154" s="230" t="s">
        <v>182</v>
      </c>
      <c r="G154" s="228"/>
      <c r="H154" s="231">
        <v>52.56</v>
      </c>
      <c r="I154" s="232"/>
      <c r="J154" s="228"/>
      <c r="K154" s="228"/>
      <c r="L154" s="233"/>
      <c r="M154" s="234"/>
      <c r="N154" s="235"/>
      <c r="O154" s="235"/>
      <c r="P154" s="235"/>
      <c r="Q154" s="235"/>
      <c r="R154" s="235"/>
      <c r="S154" s="235"/>
      <c r="T154" s="236"/>
      <c r="AT154" s="237" t="s">
        <v>179</v>
      </c>
      <c r="AU154" s="237" t="s">
        <v>86</v>
      </c>
      <c r="AV154" s="13" t="s">
        <v>175</v>
      </c>
      <c r="AW154" s="13" t="s">
        <v>41</v>
      </c>
      <c r="AX154" s="13" t="s">
        <v>24</v>
      </c>
      <c r="AY154" s="237" t="s">
        <v>168</v>
      </c>
    </row>
    <row r="155" spans="2:63" s="10" customFormat="1" ht="29.85" customHeight="1">
      <c r="B155" s="175"/>
      <c r="C155" s="176"/>
      <c r="D155" s="177" t="s">
        <v>76</v>
      </c>
      <c r="E155" s="189" t="s">
        <v>187</v>
      </c>
      <c r="F155" s="189" t="s">
        <v>310</v>
      </c>
      <c r="G155" s="176"/>
      <c r="H155" s="176"/>
      <c r="I155" s="179"/>
      <c r="J155" s="190">
        <f>BK155</f>
        <v>0</v>
      </c>
      <c r="K155" s="176"/>
      <c r="L155" s="181"/>
      <c r="M155" s="182"/>
      <c r="N155" s="183"/>
      <c r="O155" s="183"/>
      <c r="P155" s="184">
        <f>SUM(P156:P158)</f>
        <v>0</v>
      </c>
      <c r="Q155" s="183"/>
      <c r="R155" s="184">
        <f>SUM(R156:R158)</f>
        <v>0</v>
      </c>
      <c r="S155" s="183"/>
      <c r="T155" s="185">
        <f>SUM(T156:T158)</f>
        <v>0</v>
      </c>
      <c r="AR155" s="186" t="s">
        <v>24</v>
      </c>
      <c r="AT155" s="187" t="s">
        <v>76</v>
      </c>
      <c r="AU155" s="187" t="s">
        <v>24</v>
      </c>
      <c r="AY155" s="186" t="s">
        <v>168</v>
      </c>
      <c r="BK155" s="188">
        <f>SUM(BK156:BK158)</f>
        <v>0</v>
      </c>
    </row>
    <row r="156" spans="2:65" s="1" customFormat="1" ht="16.5" customHeight="1">
      <c r="B156" s="40"/>
      <c r="C156" s="191" t="s">
        <v>285</v>
      </c>
      <c r="D156" s="191" t="s">
        <v>170</v>
      </c>
      <c r="E156" s="192" t="s">
        <v>1581</v>
      </c>
      <c r="F156" s="193" t="s">
        <v>1582</v>
      </c>
      <c r="G156" s="194" t="s">
        <v>294</v>
      </c>
      <c r="H156" s="195">
        <v>292</v>
      </c>
      <c r="I156" s="196"/>
      <c r="J156" s="197">
        <f>ROUND(I156*H156,2)</f>
        <v>0</v>
      </c>
      <c r="K156" s="193" t="s">
        <v>174</v>
      </c>
      <c r="L156" s="60"/>
      <c r="M156" s="198" t="s">
        <v>22</v>
      </c>
      <c r="N156" s="199" t="s">
        <v>48</v>
      </c>
      <c r="O156" s="41"/>
      <c r="P156" s="200">
        <f>O156*H156</f>
        <v>0</v>
      </c>
      <c r="Q156" s="200">
        <v>0</v>
      </c>
      <c r="R156" s="200">
        <f>Q156*H156</f>
        <v>0</v>
      </c>
      <c r="S156" s="200">
        <v>0</v>
      </c>
      <c r="T156" s="201">
        <f>S156*H156</f>
        <v>0</v>
      </c>
      <c r="AR156" s="23" t="s">
        <v>175</v>
      </c>
      <c r="AT156" s="23" t="s">
        <v>170</v>
      </c>
      <c r="AU156" s="23" t="s">
        <v>86</v>
      </c>
      <c r="AY156" s="23" t="s">
        <v>168</v>
      </c>
      <c r="BE156" s="202">
        <f>IF(N156="základní",J156,0)</f>
        <v>0</v>
      </c>
      <c r="BF156" s="202">
        <f>IF(N156="snížená",J156,0)</f>
        <v>0</v>
      </c>
      <c r="BG156" s="202">
        <f>IF(N156="zákl. přenesená",J156,0)</f>
        <v>0</v>
      </c>
      <c r="BH156" s="202">
        <f>IF(N156="sníž. přenesená",J156,0)</f>
        <v>0</v>
      </c>
      <c r="BI156" s="202">
        <f>IF(N156="nulová",J156,0)</f>
        <v>0</v>
      </c>
      <c r="BJ156" s="23" t="s">
        <v>24</v>
      </c>
      <c r="BK156" s="202">
        <f>ROUND(I156*H156,2)</f>
        <v>0</v>
      </c>
      <c r="BL156" s="23" t="s">
        <v>175</v>
      </c>
      <c r="BM156" s="23" t="s">
        <v>1583</v>
      </c>
    </row>
    <row r="157" spans="2:51" s="11" customFormat="1" ht="13.5">
      <c r="B157" s="206"/>
      <c r="C157" s="207"/>
      <c r="D157" s="203" t="s">
        <v>179</v>
      </c>
      <c r="E157" s="208" t="s">
        <v>22</v>
      </c>
      <c r="F157" s="209" t="s">
        <v>1584</v>
      </c>
      <c r="G157" s="207"/>
      <c r="H157" s="210">
        <v>292</v>
      </c>
      <c r="I157" s="211"/>
      <c r="J157" s="207"/>
      <c r="K157" s="207"/>
      <c r="L157" s="212"/>
      <c r="M157" s="213"/>
      <c r="N157" s="214"/>
      <c r="O157" s="214"/>
      <c r="P157" s="214"/>
      <c r="Q157" s="214"/>
      <c r="R157" s="214"/>
      <c r="S157" s="214"/>
      <c r="T157" s="215"/>
      <c r="AT157" s="216" t="s">
        <v>179</v>
      </c>
      <c r="AU157" s="216" t="s">
        <v>86</v>
      </c>
      <c r="AV157" s="11" t="s">
        <v>86</v>
      </c>
      <c r="AW157" s="11" t="s">
        <v>41</v>
      </c>
      <c r="AX157" s="11" t="s">
        <v>77</v>
      </c>
      <c r="AY157" s="216" t="s">
        <v>168</v>
      </c>
    </row>
    <row r="158" spans="2:51" s="13" customFormat="1" ht="13.5">
      <c r="B158" s="227"/>
      <c r="C158" s="228"/>
      <c r="D158" s="203" t="s">
        <v>179</v>
      </c>
      <c r="E158" s="229" t="s">
        <v>22</v>
      </c>
      <c r="F158" s="230" t="s">
        <v>182</v>
      </c>
      <c r="G158" s="228"/>
      <c r="H158" s="231">
        <v>292</v>
      </c>
      <c r="I158" s="232"/>
      <c r="J158" s="228"/>
      <c r="K158" s="228"/>
      <c r="L158" s="233"/>
      <c r="M158" s="234"/>
      <c r="N158" s="235"/>
      <c r="O158" s="235"/>
      <c r="P158" s="235"/>
      <c r="Q158" s="235"/>
      <c r="R158" s="235"/>
      <c r="S158" s="235"/>
      <c r="T158" s="236"/>
      <c r="AT158" s="237" t="s">
        <v>179</v>
      </c>
      <c r="AU158" s="237" t="s">
        <v>86</v>
      </c>
      <c r="AV158" s="13" t="s">
        <v>175</v>
      </c>
      <c r="AW158" s="13" t="s">
        <v>41</v>
      </c>
      <c r="AX158" s="13" t="s">
        <v>24</v>
      </c>
      <c r="AY158" s="237" t="s">
        <v>168</v>
      </c>
    </row>
    <row r="159" spans="2:63" s="10" customFormat="1" ht="29.85" customHeight="1">
      <c r="B159" s="175"/>
      <c r="C159" s="176"/>
      <c r="D159" s="177" t="s">
        <v>76</v>
      </c>
      <c r="E159" s="189" t="s">
        <v>175</v>
      </c>
      <c r="F159" s="189" t="s">
        <v>316</v>
      </c>
      <c r="G159" s="176"/>
      <c r="H159" s="176"/>
      <c r="I159" s="179"/>
      <c r="J159" s="190">
        <f>BK159</f>
        <v>0</v>
      </c>
      <c r="K159" s="176"/>
      <c r="L159" s="181"/>
      <c r="M159" s="182"/>
      <c r="N159" s="183"/>
      <c r="O159" s="183"/>
      <c r="P159" s="184">
        <f>SUM(P160:P180)</f>
        <v>0</v>
      </c>
      <c r="Q159" s="183"/>
      <c r="R159" s="184">
        <f>SUM(R160:R180)</f>
        <v>0.7332000000000004</v>
      </c>
      <c r="S159" s="183"/>
      <c r="T159" s="185">
        <f>SUM(T160:T180)</f>
        <v>0</v>
      </c>
      <c r="AR159" s="186" t="s">
        <v>24</v>
      </c>
      <c r="AT159" s="187" t="s">
        <v>76</v>
      </c>
      <c r="AU159" s="187" t="s">
        <v>24</v>
      </c>
      <c r="AY159" s="186" t="s">
        <v>168</v>
      </c>
      <c r="BK159" s="188">
        <f>SUM(BK160:BK180)</f>
        <v>0</v>
      </c>
    </row>
    <row r="160" spans="2:65" s="1" customFormat="1" ht="16.5" customHeight="1">
      <c r="B160" s="40"/>
      <c r="C160" s="238" t="s">
        <v>291</v>
      </c>
      <c r="D160" s="238" t="s">
        <v>270</v>
      </c>
      <c r="E160" s="239" t="s">
        <v>1585</v>
      </c>
      <c r="F160" s="240" t="s">
        <v>1586</v>
      </c>
      <c r="G160" s="241" t="s">
        <v>396</v>
      </c>
      <c r="H160" s="242">
        <v>3.00000000000001</v>
      </c>
      <c r="I160" s="243"/>
      <c r="J160" s="244">
        <f aca="true" t="shared" si="0" ref="J160:J165">ROUND(I160*H160,2)</f>
        <v>0</v>
      </c>
      <c r="K160" s="240" t="s">
        <v>174</v>
      </c>
      <c r="L160" s="245"/>
      <c r="M160" s="246" t="s">
        <v>22</v>
      </c>
      <c r="N160" s="247" t="s">
        <v>48</v>
      </c>
      <c r="O160" s="41"/>
      <c r="P160" s="200">
        <f aca="true" t="shared" si="1" ref="P160:P165">O160*H160</f>
        <v>0</v>
      </c>
      <c r="Q160" s="200">
        <v>0.051</v>
      </c>
      <c r="R160" s="200">
        <f aca="true" t="shared" si="2" ref="R160:R165">Q160*H160</f>
        <v>0.15300000000000052</v>
      </c>
      <c r="S160" s="200">
        <v>0</v>
      </c>
      <c r="T160" s="201">
        <f aca="true" t="shared" si="3" ref="T160:T165">S160*H160</f>
        <v>0</v>
      </c>
      <c r="AR160" s="23" t="s">
        <v>214</v>
      </c>
      <c r="AT160" s="23" t="s">
        <v>270</v>
      </c>
      <c r="AU160" s="23" t="s">
        <v>86</v>
      </c>
      <c r="AY160" s="23" t="s">
        <v>168</v>
      </c>
      <c r="BE160" s="202">
        <f aca="true" t="shared" si="4" ref="BE160:BE165">IF(N160="základní",J160,0)</f>
        <v>0</v>
      </c>
      <c r="BF160" s="202">
        <f aca="true" t="shared" si="5" ref="BF160:BF165">IF(N160="snížená",J160,0)</f>
        <v>0</v>
      </c>
      <c r="BG160" s="202">
        <f aca="true" t="shared" si="6" ref="BG160:BG165">IF(N160="zákl. přenesená",J160,0)</f>
        <v>0</v>
      </c>
      <c r="BH160" s="202">
        <f aca="true" t="shared" si="7" ref="BH160:BH165">IF(N160="sníž. přenesená",J160,0)</f>
        <v>0</v>
      </c>
      <c r="BI160" s="202">
        <f aca="true" t="shared" si="8" ref="BI160:BI165">IF(N160="nulová",J160,0)</f>
        <v>0</v>
      </c>
      <c r="BJ160" s="23" t="s">
        <v>24</v>
      </c>
      <c r="BK160" s="202">
        <f aca="true" t="shared" si="9" ref="BK160:BK165">ROUND(I160*H160,2)</f>
        <v>0</v>
      </c>
      <c r="BL160" s="23" t="s">
        <v>175</v>
      </c>
      <c r="BM160" s="23" t="s">
        <v>1587</v>
      </c>
    </row>
    <row r="161" spans="2:65" s="1" customFormat="1" ht="16.5" customHeight="1">
      <c r="B161" s="40"/>
      <c r="C161" s="238" t="s">
        <v>297</v>
      </c>
      <c r="D161" s="238" t="s">
        <v>270</v>
      </c>
      <c r="E161" s="239" t="s">
        <v>1588</v>
      </c>
      <c r="F161" s="240" t="s">
        <v>1589</v>
      </c>
      <c r="G161" s="241" t="s">
        <v>396</v>
      </c>
      <c r="H161" s="242">
        <v>0.999999999999999</v>
      </c>
      <c r="I161" s="243"/>
      <c r="J161" s="244">
        <f t="shared" si="0"/>
        <v>0</v>
      </c>
      <c r="K161" s="240" t="s">
        <v>22</v>
      </c>
      <c r="L161" s="245"/>
      <c r="M161" s="246" t="s">
        <v>22</v>
      </c>
      <c r="N161" s="247" t="s">
        <v>48</v>
      </c>
      <c r="O161" s="41"/>
      <c r="P161" s="200">
        <f t="shared" si="1"/>
        <v>0</v>
      </c>
      <c r="Q161" s="200">
        <v>0.064</v>
      </c>
      <c r="R161" s="200">
        <f t="shared" si="2"/>
        <v>0.06399999999999993</v>
      </c>
      <c r="S161" s="200">
        <v>0</v>
      </c>
      <c r="T161" s="201">
        <f t="shared" si="3"/>
        <v>0</v>
      </c>
      <c r="AR161" s="23" t="s">
        <v>214</v>
      </c>
      <c r="AT161" s="23" t="s">
        <v>270</v>
      </c>
      <c r="AU161" s="23" t="s">
        <v>86</v>
      </c>
      <c r="AY161" s="23" t="s">
        <v>168</v>
      </c>
      <c r="BE161" s="202">
        <f t="shared" si="4"/>
        <v>0</v>
      </c>
      <c r="BF161" s="202">
        <f t="shared" si="5"/>
        <v>0</v>
      </c>
      <c r="BG161" s="202">
        <f t="shared" si="6"/>
        <v>0</v>
      </c>
      <c r="BH161" s="202">
        <f t="shared" si="7"/>
        <v>0</v>
      </c>
      <c r="BI161" s="202">
        <f t="shared" si="8"/>
        <v>0</v>
      </c>
      <c r="BJ161" s="23" t="s">
        <v>24</v>
      </c>
      <c r="BK161" s="202">
        <f t="shared" si="9"/>
        <v>0</v>
      </c>
      <c r="BL161" s="23" t="s">
        <v>175</v>
      </c>
      <c r="BM161" s="23" t="s">
        <v>1590</v>
      </c>
    </row>
    <row r="162" spans="2:65" s="1" customFormat="1" ht="16.5" customHeight="1">
      <c r="B162" s="40"/>
      <c r="C162" s="238" t="s">
        <v>301</v>
      </c>
      <c r="D162" s="238" t="s">
        <v>270</v>
      </c>
      <c r="E162" s="239" t="s">
        <v>1591</v>
      </c>
      <c r="F162" s="240" t="s">
        <v>1592</v>
      </c>
      <c r="G162" s="241" t="s">
        <v>396</v>
      </c>
      <c r="H162" s="242">
        <v>5</v>
      </c>
      <c r="I162" s="243"/>
      <c r="J162" s="244">
        <f t="shared" si="0"/>
        <v>0</v>
      </c>
      <c r="K162" s="240" t="s">
        <v>174</v>
      </c>
      <c r="L162" s="245"/>
      <c r="M162" s="246" t="s">
        <v>22</v>
      </c>
      <c r="N162" s="247" t="s">
        <v>48</v>
      </c>
      <c r="O162" s="41"/>
      <c r="P162" s="200">
        <f t="shared" si="1"/>
        <v>0</v>
      </c>
      <c r="Q162" s="200">
        <v>0.064</v>
      </c>
      <c r="R162" s="200">
        <f t="shared" si="2"/>
        <v>0.32</v>
      </c>
      <c r="S162" s="200">
        <v>0</v>
      </c>
      <c r="T162" s="201">
        <f t="shared" si="3"/>
        <v>0</v>
      </c>
      <c r="AR162" s="23" t="s">
        <v>214</v>
      </c>
      <c r="AT162" s="23" t="s">
        <v>270</v>
      </c>
      <c r="AU162" s="23" t="s">
        <v>86</v>
      </c>
      <c r="AY162" s="23" t="s">
        <v>168</v>
      </c>
      <c r="BE162" s="202">
        <f t="shared" si="4"/>
        <v>0</v>
      </c>
      <c r="BF162" s="202">
        <f t="shared" si="5"/>
        <v>0</v>
      </c>
      <c r="BG162" s="202">
        <f t="shared" si="6"/>
        <v>0</v>
      </c>
      <c r="BH162" s="202">
        <f t="shared" si="7"/>
        <v>0</v>
      </c>
      <c r="BI162" s="202">
        <f t="shared" si="8"/>
        <v>0</v>
      </c>
      <c r="BJ162" s="23" t="s">
        <v>24</v>
      </c>
      <c r="BK162" s="202">
        <f t="shared" si="9"/>
        <v>0</v>
      </c>
      <c r="BL162" s="23" t="s">
        <v>175</v>
      </c>
      <c r="BM162" s="23" t="s">
        <v>1593</v>
      </c>
    </row>
    <row r="163" spans="2:65" s="1" customFormat="1" ht="16.5" customHeight="1">
      <c r="B163" s="40"/>
      <c r="C163" s="238" t="s">
        <v>305</v>
      </c>
      <c r="D163" s="238" t="s">
        <v>270</v>
      </c>
      <c r="E163" s="239" t="s">
        <v>1594</v>
      </c>
      <c r="F163" s="240" t="s">
        <v>1595</v>
      </c>
      <c r="G163" s="241" t="s">
        <v>396</v>
      </c>
      <c r="H163" s="242">
        <v>0.999999999999999</v>
      </c>
      <c r="I163" s="243"/>
      <c r="J163" s="244">
        <f t="shared" si="0"/>
        <v>0</v>
      </c>
      <c r="K163" s="240" t="s">
        <v>22</v>
      </c>
      <c r="L163" s="245"/>
      <c r="M163" s="246" t="s">
        <v>22</v>
      </c>
      <c r="N163" s="247" t="s">
        <v>48</v>
      </c>
      <c r="O163" s="41"/>
      <c r="P163" s="200">
        <f t="shared" si="1"/>
        <v>0</v>
      </c>
      <c r="Q163" s="200">
        <v>0.039</v>
      </c>
      <c r="R163" s="200">
        <f t="shared" si="2"/>
        <v>0.03899999999999996</v>
      </c>
      <c r="S163" s="200">
        <v>0</v>
      </c>
      <c r="T163" s="201">
        <f t="shared" si="3"/>
        <v>0</v>
      </c>
      <c r="AR163" s="23" t="s">
        <v>214</v>
      </c>
      <c r="AT163" s="23" t="s">
        <v>270</v>
      </c>
      <c r="AU163" s="23" t="s">
        <v>86</v>
      </c>
      <c r="AY163" s="23" t="s">
        <v>168</v>
      </c>
      <c r="BE163" s="202">
        <f t="shared" si="4"/>
        <v>0</v>
      </c>
      <c r="BF163" s="202">
        <f t="shared" si="5"/>
        <v>0</v>
      </c>
      <c r="BG163" s="202">
        <f t="shared" si="6"/>
        <v>0</v>
      </c>
      <c r="BH163" s="202">
        <f t="shared" si="7"/>
        <v>0</v>
      </c>
      <c r="BI163" s="202">
        <f t="shared" si="8"/>
        <v>0</v>
      </c>
      <c r="BJ163" s="23" t="s">
        <v>24</v>
      </c>
      <c r="BK163" s="202">
        <f t="shared" si="9"/>
        <v>0</v>
      </c>
      <c r="BL163" s="23" t="s">
        <v>175</v>
      </c>
      <c r="BM163" s="23" t="s">
        <v>1596</v>
      </c>
    </row>
    <row r="164" spans="2:65" s="1" customFormat="1" ht="16.5" customHeight="1">
      <c r="B164" s="40"/>
      <c r="C164" s="238" t="s">
        <v>311</v>
      </c>
      <c r="D164" s="238" t="s">
        <v>270</v>
      </c>
      <c r="E164" s="239" t="s">
        <v>1597</v>
      </c>
      <c r="F164" s="240" t="s">
        <v>1598</v>
      </c>
      <c r="G164" s="241" t="s">
        <v>396</v>
      </c>
      <c r="H164" s="242">
        <v>2</v>
      </c>
      <c r="I164" s="243"/>
      <c r="J164" s="244">
        <f t="shared" si="0"/>
        <v>0</v>
      </c>
      <c r="K164" s="240" t="s">
        <v>174</v>
      </c>
      <c r="L164" s="245"/>
      <c r="M164" s="246" t="s">
        <v>22</v>
      </c>
      <c r="N164" s="247" t="s">
        <v>48</v>
      </c>
      <c r="O164" s="41"/>
      <c r="P164" s="200">
        <f t="shared" si="1"/>
        <v>0</v>
      </c>
      <c r="Q164" s="200">
        <v>0.039</v>
      </c>
      <c r="R164" s="200">
        <f t="shared" si="2"/>
        <v>0.078</v>
      </c>
      <c r="S164" s="200">
        <v>0</v>
      </c>
      <c r="T164" s="201">
        <f t="shared" si="3"/>
        <v>0</v>
      </c>
      <c r="AR164" s="23" t="s">
        <v>214</v>
      </c>
      <c r="AT164" s="23" t="s">
        <v>270</v>
      </c>
      <c r="AU164" s="23" t="s">
        <v>86</v>
      </c>
      <c r="AY164" s="23" t="s">
        <v>168</v>
      </c>
      <c r="BE164" s="202">
        <f t="shared" si="4"/>
        <v>0</v>
      </c>
      <c r="BF164" s="202">
        <f t="shared" si="5"/>
        <v>0</v>
      </c>
      <c r="BG164" s="202">
        <f t="shared" si="6"/>
        <v>0</v>
      </c>
      <c r="BH164" s="202">
        <f t="shared" si="7"/>
        <v>0</v>
      </c>
      <c r="BI164" s="202">
        <f t="shared" si="8"/>
        <v>0</v>
      </c>
      <c r="BJ164" s="23" t="s">
        <v>24</v>
      </c>
      <c r="BK164" s="202">
        <f t="shared" si="9"/>
        <v>0</v>
      </c>
      <c r="BL164" s="23" t="s">
        <v>175</v>
      </c>
      <c r="BM164" s="23" t="s">
        <v>1599</v>
      </c>
    </row>
    <row r="165" spans="2:65" s="1" customFormat="1" ht="16.5" customHeight="1">
      <c r="B165" s="40"/>
      <c r="C165" s="191" t="s">
        <v>317</v>
      </c>
      <c r="D165" s="191" t="s">
        <v>170</v>
      </c>
      <c r="E165" s="192" t="s">
        <v>1600</v>
      </c>
      <c r="F165" s="193" t="s">
        <v>1601</v>
      </c>
      <c r="G165" s="194" t="s">
        <v>198</v>
      </c>
      <c r="H165" s="195">
        <v>158.425</v>
      </c>
      <c r="I165" s="196"/>
      <c r="J165" s="197">
        <f t="shared" si="0"/>
        <v>0</v>
      </c>
      <c r="K165" s="193" t="s">
        <v>174</v>
      </c>
      <c r="L165" s="60"/>
      <c r="M165" s="198" t="s">
        <v>22</v>
      </c>
      <c r="N165" s="199" t="s">
        <v>48</v>
      </c>
      <c r="O165" s="41"/>
      <c r="P165" s="200">
        <f t="shared" si="1"/>
        <v>0</v>
      </c>
      <c r="Q165" s="200">
        <v>0</v>
      </c>
      <c r="R165" s="200">
        <f t="shared" si="2"/>
        <v>0</v>
      </c>
      <c r="S165" s="200">
        <v>0</v>
      </c>
      <c r="T165" s="201">
        <f t="shared" si="3"/>
        <v>0</v>
      </c>
      <c r="AR165" s="23" t="s">
        <v>175</v>
      </c>
      <c r="AT165" s="23" t="s">
        <v>170</v>
      </c>
      <c r="AU165" s="23" t="s">
        <v>86</v>
      </c>
      <c r="AY165" s="23" t="s">
        <v>168</v>
      </c>
      <c r="BE165" s="202">
        <f t="shared" si="4"/>
        <v>0</v>
      </c>
      <c r="BF165" s="202">
        <f t="shared" si="5"/>
        <v>0</v>
      </c>
      <c r="BG165" s="202">
        <f t="shared" si="6"/>
        <v>0</v>
      </c>
      <c r="BH165" s="202">
        <f t="shared" si="7"/>
        <v>0</v>
      </c>
      <c r="BI165" s="202">
        <f t="shared" si="8"/>
        <v>0</v>
      </c>
      <c r="BJ165" s="23" t="s">
        <v>24</v>
      </c>
      <c r="BK165" s="202">
        <f t="shared" si="9"/>
        <v>0</v>
      </c>
      <c r="BL165" s="23" t="s">
        <v>175</v>
      </c>
      <c r="BM165" s="23" t="s">
        <v>1602</v>
      </c>
    </row>
    <row r="166" spans="2:51" s="11" customFormat="1" ht="13.5">
      <c r="B166" s="206"/>
      <c r="C166" s="207"/>
      <c r="D166" s="203" t="s">
        <v>179</v>
      </c>
      <c r="E166" s="208" t="s">
        <v>22</v>
      </c>
      <c r="F166" s="209" t="s">
        <v>1603</v>
      </c>
      <c r="G166" s="207"/>
      <c r="H166" s="210">
        <v>158.425</v>
      </c>
      <c r="I166" s="211"/>
      <c r="J166" s="207"/>
      <c r="K166" s="207"/>
      <c r="L166" s="212"/>
      <c r="M166" s="213"/>
      <c r="N166" s="214"/>
      <c r="O166" s="214"/>
      <c r="P166" s="214"/>
      <c r="Q166" s="214"/>
      <c r="R166" s="214"/>
      <c r="S166" s="214"/>
      <c r="T166" s="215"/>
      <c r="AT166" s="216" t="s">
        <v>179</v>
      </c>
      <c r="AU166" s="216" t="s">
        <v>86</v>
      </c>
      <c r="AV166" s="11" t="s">
        <v>86</v>
      </c>
      <c r="AW166" s="11" t="s">
        <v>41</v>
      </c>
      <c r="AX166" s="11" t="s">
        <v>77</v>
      </c>
      <c r="AY166" s="216" t="s">
        <v>168</v>
      </c>
    </row>
    <row r="167" spans="2:51" s="13" customFormat="1" ht="13.5">
      <c r="B167" s="227"/>
      <c r="C167" s="228"/>
      <c r="D167" s="203" t="s">
        <v>179</v>
      </c>
      <c r="E167" s="229" t="s">
        <v>22</v>
      </c>
      <c r="F167" s="230" t="s">
        <v>182</v>
      </c>
      <c r="G167" s="228"/>
      <c r="H167" s="231">
        <v>158.425</v>
      </c>
      <c r="I167" s="232"/>
      <c r="J167" s="228"/>
      <c r="K167" s="228"/>
      <c r="L167" s="233"/>
      <c r="M167" s="234"/>
      <c r="N167" s="235"/>
      <c r="O167" s="235"/>
      <c r="P167" s="235"/>
      <c r="Q167" s="235"/>
      <c r="R167" s="235"/>
      <c r="S167" s="235"/>
      <c r="T167" s="236"/>
      <c r="AT167" s="237" t="s">
        <v>179</v>
      </c>
      <c r="AU167" s="237" t="s">
        <v>86</v>
      </c>
      <c r="AV167" s="13" t="s">
        <v>175</v>
      </c>
      <c r="AW167" s="13" t="s">
        <v>41</v>
      </c>
      <c r="AX167" s="13" t="s">
        <v>24</v>
      </c>
      <c r="AY167" s="237" t="s">
        <v>168</v>
      </c>
    </row>
    <row r="168" spans="2:65" s="1" customFormat="1" ht="16.5" customHeight="1">
      <c r="B168" s="40"/>
      <c r="C168" s="191" t="s">
        <v>323</v>
      </c>
      <c r="D168" s="191" t="s">
        <v>170</v>
      </c>
      <c r="E168" s="192" t="s">
        <v>1604</v>
      </c>
      <c r="F168" s="193" t="s">
        <v>1605</v>
      </c>
      <c r="G168" s="194" t="s">
        <v>396</v>
      </c>
      <c r="H168" s="195">
        <v>11</v>
      </c>
      <c r="I168" s="196"/>
      <c r="J168" s="197">
        <f>ROUND(I168*H168,2)</f>
        <v>0</v>
      </c>
      <c r="K168" s="193" t="s">
        <v>174</v>
      </c>
      <c r="L168" s="60"/>
      <c r="M168" s="198" t="s">
        <v>22</v>
      </c>
      <c r="N168" s="199" t="s">
        <v>48</v>
      </c>
      <c r="O168" s="41"/>
      <c r="P168" s="200">
        <f>O168*H168</f>
        <v>0</v>
      </c>
      <c r="Q168" s="200">
        <v>0.0066</v>
      </c>
      <c r="R168" s="200">
        <f>Q168*H168</f>
        <v>0.0726</v>
      </c>
      <c r="S168" s="200">
        <v>0</v>
      </c>
      <c r="T168" s="201">
        <f>S168*H168</f>
        <v>0</v>
      </c>
      <c r="AR168" s="23" t="s">
        <v>175</v>
      </c>
      <c r="AT168" s="23" t="s">
        <v>170</v>
      </c>
      <c r="AU168" s="23" t="s">
        <v>86</v>
      </c>
      <c r="AY168" s="23" t="s">
        <v>168</v>
      </c>
      <c r="BE168" s="202">
        <f>IF(N168="základní",J168,0)</f>
        <v>0</v>
      </c>
      <c r="BF168" s="202">
        <f>IF(N168="snížená",J168,0)</f>
        <v>0</v>
      </c>
      <c r="BG168" s="202">
        <f>IF(N168="zákl. přenesená",J168,0)</f>
        <v>0</v>
      </c>
      <c r="BH168" s="202">
        <f>IF(N168="sníž. přenesená",J168,0)</f>
        <v>0</v>
      </c>
      <c r="BI168" s="202">
        <f>IF(N168="nulová",J168,0)</f>
        <v>0</v>
      </c>
      <c r="BJ168" s="23" t="s">
        <v>24</v>
      </c>
      <c r="BK168" s="202">
        <f>ROUND(I168*H168,2)</f>
        <v>0</v>
      </c>
      <c r="BL168" s="23" t="s">
        <v>175</v>
      </c>
      <c r="BM168" s="23" t="s">
        <v>1606</v>
      </c>
    </row>
    <row r="169" spans="2:65" s="1" customFormat="1" ht="16.5" customHeight="1">
      <c r="B169" s="40"/>
      <c r="C169" s="191" t="s">
        <v>330</v>
      </c>
      <c r="D169" s="191" t="s">
        <v>170</v>
      </c>
      <c r="E169" s="192" t="s">
        <v>1607</v>
      </c>
      <c r="F169" s="193" t="s">
        <v>1608</v>
      </c>
      <c r="G169" s="194" t="s">
        <v>396</v>
      </c>
      <c r="H169" s="195">
        <v>1</v>
      </c>
      <c r="I169" s="196"/>
      <c r="J169" s="197">
        <f>ROUND(I169*H169,2)</f>
        <v>0</v>
      </c>
      <c r="K169" s="193" t="s">
        <v>174</v>
      </c>
      <c r="L169" s="60"/>
      <c r="M169" s="198" t="s">
        <v>22</v>
      </c>
      <c r="N169" s="199" t="s">
        <v>48</v>
      </c>
      <c r="O169" s="41"/>
      <c r="P169" s="200">
        <f>O169*H169</f>
        <v>0</v>
      </c>
      <c r="Q169" s="200">
        <v>0.0066</v>
      </c>
      <c r="R169" s="200">
        <f>Q169*H169</f>
        <v>0.0066</v>
      </c>
      <c r="S169" s="200">
        <v>0</v>
      </c>
      <c r="T169" s="201">
        <f>S169*H169</f>
        <v>0</v>
      </c>
      <c r="AR169" s="23" t="s">
        <v>175</v>
      </c>
      <c r="AT169" s="23" t="s">
        <v>170</v>
      </c>
      <c r="AU169" s="23" t="s">
        <v>86</v>
      </c>
      <c r="AY169" s="23" t="s">
        <v>168</v>
      </c>
      <c r="BE169" s="202">
        <f>IF(N169="základní",J169,0)</f>
        <v>0</v>
      </c>
      <c r="BF169" s="202">
        <f>IF(N169="snížená",J169,0)</f>
        <v>0</v>
      </c>
      <c r="BG169" s="202">
        <f>IF(N169="zákl. přenesená",J169,0)</f>
        <v>0</v>
      </c>
      <c r="BH169" s="202">
        <f>IF(N169="sníž. přenesená",J169,0)</f>
        <v>0</v>
      </c>
      <c r="BI169" s="202">
        <f>IF(N169="nulová",J169,0)</f>
        <v>0</v>
      </c>
      <c r="BJ169" s="23" t="s">
        <v>24</v>
      </c>
      <c r="BK169" s="202">
        <f>ROUND(I169*H169,2)</f>
        <v>0</v>
      </c>
      <c r="BL169" s="23" t="s">
        <v>175</v>
      </c>
      <c r="BM169" s="23" t="s">
        <v>1609</v>
      </c>
    </row>
    <row r="170" spans="2:47" s="1" customFormat="1" ht="40.5">
      <c r="B170" s="40"/>
      <c r="C170" s="62"/>
      <c r="D170" s="203" t="s">
        <v>177</v>
      </c>
      <c r="E170" s="62"/>
      <c r="F170" s="204" t="s">
        <v>1610</v>
      </c>
      <c r="G170" s="62"/>
      <c r="H170" s="62"/>
      <c r="I170" s="162"/>
      <c r="J170" s="62"/>
      <c r="K170" s="62"/>
      <c r="L170" s="60"/>
      <c r="M170" s="205"/>
      <c r="N170" s="41"/>
      <c r="O170" s="41"/>
      <c r="P170" s="41"/>
      <c r="Q170" s="41"/>
      <c r="R170" s="41"/>
      <c r="S170" s="41"/>
      <c r="T170" s="77"/>
      <c r="AT170" s="23" t="s">
        <v>177</v>
      </c>
      <c r="AU170" s="23" t="s">
        <v>86</v>
      </c>
    </row>
    <row r="171" spans="2:65" s="1" customFormat="1" ht="16.5" customHeight="1">
      <c r="B171" s="40"/>
      <c r="C171" s="191" t="s">
        <v>334</v>
      </c>
      <c r="D171" s="191" t="s">
        <v>170</v>
      </c>
      <c r="E171" s="192" t="s">
        <v>1611</v>
      </c>
      <c r="F171" s="193" t="s">
        <v>1612</v>
      </c>
      <c r="G171" s="194" t="s">
        <v>198</v>
      </c>
      <c r="H171" s="195">
        <v>89.494</v>
      </c>
      <c r="I171" s="196"/>
      <c r="J171" s="197">
        <f>ROUND(I171*H171,2)</f>
        <v>0</v>
      </c>
      <c r="K171" s="193" t="s">
        <v>174</v>
      </c>
      <c r="L171" s="60"/>
      <c r="M171" s="198" t="s">
        <v>22</v>
      </c>
      <c r="N171" s="199" t="s">
        <v>48</v>
      </c>
      <c r="O171" s="41"/>
      <c r="P171" s="200">
        <f>O171*H171</f>
        <v>0</v>
      </c>
      <c r="Q171" s="200">
        <v>0</v>
      </c>
      <c r="R171" s="200">
        <f>Q171*H171</f>
        <v>0</v>
      </c>
      <c r="S171" s="200">
        <v>0</v>
      </c>
      <c r="T171" s="201">
        <f>S171*H171</f>
        <v>0</v>
      </c>
      <c r="AR171" s="23" t="s">
        <v>175</v>
      </c>
      <c r="AT171" s="23" t="s">
        <v>170</v>
      </c>
      <c r="AU171" s="23" t="s">
        <v>86</v>
      </c>
      <c r="AY171" s="23" t="s">
        <v>168</v>
      </c>
      <c r="BE171" s="202">
        <f>IF(N171="základní",J171,0)</f>
        <v>0</v>
      </c>
      <c r="BF171" s="202">
        <f>IF(N171="snížená",J171,0)</f>
        <v>0</v>
      </c>
      <c r="BG171" s="202">
        <f>IF(N171="zákl. přenesená",J171,0)</f>
        <v>0</v>
      </c>
      <c r="BH171" s="202">
        <f>IF(N171="sníž. přenesená",J171,0)</f>
        <v>0</v>
      </c>
      <c r="BI171" s="202">
        <f>IF(N171="nulová",J171,0)</f>
        <v>0</v>
      </c>
      <c r="BJ171" s="23" t="s">
        <v>24</v>
      </c>
      <c r="BK171" s="202">
        <f>ROUND(I171*H171,2)</f>
        <v>0</v>
      </c>
      <c r="BL171" s="23" t="s">
        <v>175</v>
      </c>
      <c r="BM171" s="23" t="s">
        <v>1613</v>
      </c>
    </row>
    <row r="172" spans="2:51" s="11" customFormat="1" ht="13.5">
      <c r="B172" s="206"/>
      <c r="C172" s="207"/>
      <c r="D172" s="203" t="s">
        <v>179</v>
      </c>
      <c r="E172" s="208" t="s">
        <v>22</v>
      </c>
      <c r="F172" s="209" t="s">
        <v>22</v>
      </c>
      <c r="G172" s="207"/>
      <c r="H172" s="210">
        <v>0</v>
      </c>
      <c r="I172" s="211"/>
      <c r="J172" s="207"/>
      <c r="K172" s="207"/>
      <c r="L172" s="212"/>
      <c r="M172" s="213"/>
      <c r="N172" s="214"/>
      <c r="O172" s="214"/>
      <c r="P172" s="214"/>
      <c r="Q172" s="214"/>
      <c r="R172" s="214"/>
      <c r="S172" s="214"/>
      <c r="T172" s="215"/>
      <c r="AT172" s="216" t="s">
        <v>179</v>
      </c>
      <c r="AU172" s="216" t="s">
        <v>86</v>
      </c>
      <c r="AV172" s="11" t="s">
        <v>86</v>
      </c>
      <c r="AW172" s="11" t="s">
        <v>41</v>
      </c>
      <c r="AX172" s="11" t="s">
        <v>77</v>
      </c>
      <c r="AY172" s="216" t="s">
        <v>168</v>
      </c>
    </row>
    <row r="173" spans="2:51" s="11" customFormat="1" ht="13.5">
      <c r="B173" s="206"/>
      <c r="C173" s="207"/>
      <c r="D173" s="203" t="s">
        <v>179</v>
      </c>
      <c r="E173" s="208" t="s">
        <v>22</v>
      </c>
      <c r="F173" s="209" t="s">
        <v>1614</v>
      </c>
      <c r="G173" s="207"/>
      <c r="H173" s="210">
        <v>3.402</v>
      </c>
      <c r="I173" s="211"/>
      <c r="J173" s="207"/>
      <c r="K173" s="207"/>
      <c r="L173" s="212"/>
      <c r="M173" s="213"/>
      <c r="N173" s="214"/>
      <c r="O173" s="214"/>
      <c r="P173" s="214"/>
      <c r="Q173" s="214"/>
      <c r="R173" s="214"/>
      <c r="S173" s="214"/>
      <c r="T173" s="215"/>
      <c r="AT173" s="216" t="s">
        <v>179</v>
      </c>
      <c r="AU173" s="216" t="s">
        <v>86</v>
      </c>
      <c r="AV173" s="11" t="s">
        <v>86</v>
      </c>
      <c r="AW173" s="11" t="s">
        <v>41</v>
      </c>
      <c r="AX173" s="11" t="s">
        <v>77</v>
      </c>
      <c r="AY173" s="216" t="s">
        <v>168</v>
      </c>
    </row>
    <row r="174" spans="2:51" s="11" customFormat="1" ht="13.5">
      <c r="B174" s="206"/>
      <c r="C174" s="207"/>
      <c r="D174" s="203" t="s">
        <v>179</v>
      </c>
      <c r="E174" s="208" t="s">
        <v>22</v>
      </c>
      <c r="F174" s="209" t="s">
        <v>22</v>
      </c>
      <c r="G174" s="207"/>
      <c r="H174" s="210">
        <v>0</v>
      </c>
      <c r="I174" s="211"/>
      <c r="J174" s="207"/>
      <c r="K174" s="207"/>
      <c r="L174" s="212"/>
      <c r="M174" s="213"/>
      <c r="N174" s="214"/>
      <c r="O174" s="214"/>
      <c r="P174" s="214"/>
      <c r="Q174" s="214"/>
      <c r="R174" s="214"/>
      <c r="S174" s="214"/>
      <c r="T174" s="215"/>
      <c r="AT174" s="216" t="s">
        <v>179</v>
      </c>
      <c r="AU174" s="216" t="s">
        <v>86</v>
      </c>
      <c r="AV174" s="11" t="s">
        <v>86</v>
      </c>
      <c r="AW174" s="11" t="s">
        <v>41</v>
      </c>
      <c r="AX174" s="11" t="s">
        <v>77</v>
      </c>
      <c r="AY174" s="216" t="s">
        <v>168</v>
      </c>
    </row>
    <row r="175" spans="2:51" s="12" customFormat="1" ht="13.5">
      <c r="B175" s="217"/>
      <c r="C175" s="218"/>
      <c r="D175" s="203" t="s">
        <v>179</v>
      </c>
      <c r="E175" s="219" t="s">
        <v>22</v>
      </c>
      <c r="F175" s="220" t="s">
        <v>1615</v>
      </c>
      <c r="G175" s="218"/>
      <c r="H175" s="219" t="s">
        <v>22</v>
      </c>
      <c r="I175" s="221"/>
      <c r="J175" s="218"/>
      <c r="K175" s="218"/>
      <c r="L175" s="222"/>
      <c r="M175" s="223"/>
      <c r="N175" s="224"/>
      <c r="O175" s="224"/>
      <c r="P175" s="224"/>
      <c r="Q175" s="224"/>
      <c r="R175" s="224"/>
      <c r="S175" s="224"/>
      <c r="T175" s="225"/>
      <c r="AT175" s="226" t="s">
        <v>179</v>
      </c>
      <c r="AU175" s="226" t="s">
        <v>86</v>
      </c>
      <c r="AV175" s="12" t="s">
        <v>24</v>
      </c>
      <c r="AW175" s="12" t="s">
        <v>41</v>
      </c>
      <c r="AX175" s="12" t="s">
        <v>77</v>
      </c>
      <c r="AY175" s="226" t="s">
        <v>168</v>
      </c>
    </row>
    <row r="176" spans="2:51" s="11" customFormat="1" ht="13.5">
      <c r="B176" s="206"/>
      <c r="C176" s="207"/>
      <c r="D176" s="203" t="s">
        <v>179</v>
      </c>
      <c r="E176" s="208" t="s">
        <v>22</v>
      </c>
      <c r="F176" s="209" t="s">
        <v>22</v>
      </c>
      <c r="G176" s="207"/>
      <c r="H176" s="210">
        <v>0</v>
      </c>
      <c r="I176" s="211"/>
      <c r="J176" s="207"/>
      <c r="K176" s="207"/>
      <c r="L176" s="212"/>
      <c r="M176" s="213"/>
      <c r="N176" s="214"/>
      <c r="O176" s="214"/>
      <c r="P176" s="214"/>
      <c r="Q176" s="214"/>
      <c r="R176" s="214"/>
      <c r="S176" s="214"/>
      <c r="T176" s="215"/>
      <c r="AT176" s="216" t="s">
        <v>179</v>
      </c>
      <c r="AU176" s="216" t="s">
        <v>86</v>
      </c>
      <c r="AV176" s="11" t="s">
        <v>86</v>
      </c>
      <c r="AW176" s="11" t="s">
        <v>41</v>
      </c>
      <c r="AX176" s="11" t="s">
        <v>77</v>
      </c>
      <c r="AY176" s="216" t="s">
        <v>168</v>
      </c>
    </row>
    <row r="177" spans="2:51" s="11" customFormat="1" ht="13.5">
      <c r="B177" s="206"/>
      <c r="C177" s="207"/>
      <c r="D177" s="203" t="s">
        <v>179</v>
      </c>
      <c r="E177" s="208" t="s">
        <v>22</v>
      </c>
      <c r="F177" s="209" t="s">
        <v>1616</v>
      </c>
      <c r="G177" s="207"/>
      <c r="H177" s="210">
        <v>86.092</v>
      </c>
      <c r="I177" s="211"/>
      <c r="J177" s="207"/>
      <c r="K177" s="207"/>
      <c r="L177" s="212"/>
      <c r="M177" s="213"/>
      <c r="N177" s="214"/>
      <c r="O177" s="214"/>
      <c r="P177" s="214"/>
      <c r="Q177" s="214"/>
      <c r="R177" s="214"/>
      <c r="S177" s="214"/>
      <c r="T177" s="215"/>
      <c r="AT177" s="216" t="s">
        <v>179</v>
      </c>
      <c r="AU177" s="216" t="s">
        <v>86</v>
      </c>
      <c r="AV177" s="11" t="s">
        <v>86</v>
      </c>
      <c r="AW177" s="11" t="s">
        <v>41</v>
      </c>
      <c r="AX177" s="11" t="s">
        <v>77</v>
      </c>
      <c r="AY177" s="216" t="s">
        <v>168</v>
      </c>
    </row>
    <row r="178" spans="2:51" s="11" customFormat="1" ht="13.5">
      <c r="B178" s="206"/>
      <c r="C178" s="207"/>
      <c r="D178" s="203" t="s">
        <v>179</v>
      </c>
      <c r="E178" s="208" t="s">
        <v>22</v>
      </c>
      <c r="F178" s="209" t="s">
        <v>22</v>
      </c>
      <c r="G178" s="207"/>
      <c r="H178" s="210">
        <v>0</v>
      </c>
      <c r="I178" s="211"/>
      <c r="J178" s="207"/>
      <c r="K178" s="207"/>
      <c r="L178" s="212"/>
      <c r="M178" s="213"/>
      <c r="N178" s="214"/>
      <c r="O178" s="214"/>
      <c r="P178" s="214"/>
      <c r="Q178" s="214"/>
      <c r="R178" s="214"/>
      <c r="S178" s="214"/>
      <c r="T178" s="215"/>
      <c r="AT178" s="216" t="s">
        <v>179</v>
      </c>
      <c r="AU178" s="216" t="s">
        <v>86</v>
      </c>
      <c r="AV178" s="11" t="s">
        <v>86</v>
      </c>
      <c r="AW178" s="11" t="s">
        <v>41</v>
      </c>
      <c r="AX178" s="11" t="s">
        <v>77</v>
      </c>
      <c r="AY178" s="216" t="s">
        <v>168</v>
      </c>
    </row>
    <row r="179" spans="2:51" s="12" customFormat="1" ht="13.5">
      <c r="B179" s="217"/>
      <c r="C179" s="218"/>
      <c r="D179" s="203" t="s">
        <v>179</v>
      </c>
      <c r="E179" s="219" t="s">
        <v>22</v>
      </c>
      <c r="F179" s="220" t="s">
        <v>1617</v>
      </c>
      <c r="G179" s="218"/>
      <c r="H179" s="219" t="s">
        <v>22</v>
      </c>
      <c r="I179" s="221"/>
      <c r="J179" s="218"/>
      <c r="K179" s="218"/>
      <c r="L179" s="222"/>
      <c r="M179" s="223"/>
      <c r="N179" s="224"/>
      <c r="O179" s="224"/>
      <c r="P179" s="224"/>
      <c r="Q179" s="224"/>
      <c r="R179" s="224"/>
      <c r="S179" s="224"/>
      <c r="T179" s="225"/>
      <c r="AT179" s="226" t="s">
        <v>179</v>
      </c>
      <c r="AU179" s="226" t="s">
        <v>86</v>
      </c>
      <c r="AV179" s="12" t="s">
        <v>24</v>
      </c>
      <c r="AW179" s="12" t="s">
        <v>41</v>
      </c>
      <c r="AX179" s="12" t="s">
        <v>77</v>
      </c>
      <c r="AY179" s="226" t="s">
        <v>168</v>
      </c>
    </row>
    <row r="180" spans="2:51" s="13" customFormat="1" ht="13.5">
      <c r="B180" s="227"/>
      <c r="C180" s="228"/>
      <c r="D180" s="203" t="s">
        <v>179</v>
      </c>
      <c r="E180" s="229" t="s">
        <v>22</v>
      </c>
      <c r="F180" s="230" t="s">
        <v>182</v>
      </c>
      <c r="G180" s="228"/>
      <c r="H180" s="231">
        <v>89.494</v>
      </c>
      <c r="I180" s="232"/>
      <c r="J180" s="228"/>
      <c r="K180" s="228"/>
      <c r="L180" s="233"/>
      <c r="M180" s="234"/>
      <c r="N180" s="235"/>
      <c r="O180" s="235"/>
      <c r="P180" s="235"/>
      <c r="Q180" s="235"/>
      <c r="R180" s="235"/>
      <c r="S180" s="235"/>
      <c r="T180" s="236"/>
      <c r="AT180" s="237" t="s">
        <v>179</v>
      </c>
      <c r="AU180" s="237" t="s">
        <v>86</v>
      </c>
      <c r="AV180" s="13" t="s">
        <v>175</v>
      </c>
      <c r="AW180" s="13" t="s">
        <v>41</v>
      </c>
      <c r="AX180" s="13" t="s">
        <v>24</v>
      </c>
      <c r="AY180" s="237" t="s">
        <v>168</v>
      </c>
    </row>
    <row r="181" spans="2:63" s="10" customFormat="1" ht="29.85" customHeight="1">
      <c r="B181" s="175"/>
      <c r="C181" s="176"/>
      <c r="D181" s="177" t="s">
        <v>76</v>
      </c>
      <c r="E181" s="189" t="s">
        <v>214</v>
      </c>
      <c r="F181" s="189" t="s">
        <v>387</v>
      </c>
      <c r="G181" s="176"/>
      <c r="H181" s="176"/>
      <c r="I181" s="179"/>
      <c r="J181" s="190">
        <f>BK181</f>
        <v>0</v>
      </c>
      <c r="K181" s="176"/>
      <c r="L181" s="181"/>
      <c r="M181" s="182"/>
      <c r="N181" s="183"/>
      <c r="O181" s="183"/>
      <c r="P181" s="184">
        <f>SUM(P182:P223)</f>
        <v>0</v>
      </c>
      <c r="Q181" s="183"/>
      <c r="R181" s="184">
        <f>SUM(R182:R223)</f>
        <v>91.0675</v>
      </c>
      <c r="S181" s="183"/>
      <c r="T181" s="185">
        <f>SUM(T182:T223)</f>
        <v>0</v>
      </c>
      <c r="AR181" s="186" t="s">
        <v>24</v>
      </c>
      <c r="AT181" s="187" t="s">
        <v>76</v>
      </c>
      <c r="AU181" s="187" t="s">
        <v>24</v>
      </c>
      <c r="AY181" s="186" t="s">
        <v>168</v>
      </c>
      <c r="BK181" s="188">
        <f>SUM(BK182:BK223)</f>
        <v>0</v>
      </c>
    </row>
    <row r="182" spans="2:65" s="1" customFormat="1" ht="25.5" customHeight="1">
      <c r="B182" s="40"/>
      <c r="C182" s="191" t="s">
        <v>342</v>
      </c>
      <c r="D182" s="191" t="s">
        <v>170</v>
      </c>
      <c r="E182" s="192" t="s">
        <v>1618</v>
      </c>
      <c r="F182" s="193" t="s">
        <v>1619</v>
      </c>
      <c r="G182" s="194" t="s">
        <v>294</v>
      </c>
      <c r="H182" s="195">
        <v>292</v>
      </c>
      <c r="I182" s="196"/>
      <c r="J182" s="197">
        <f>ROUND(I182*H182,2)</f>
        <v>0</v>
      </c>
      <c r="K182" s="193" t="s">
        <v>174</v>
      </c>
      <c r="L182" s="60"/>
      <c r="M182" s="198" t="s">
        <v>22</v>
      </c>
      <c r="N182" s="199" t="s">
        <v>48</v>
      </c>
      <c r="O182" s="41"/>
      <c r="P182" s="200">
        <f>O182*H182</f>
        <v>0</v>
      </c>
      <c r="Q182" s="200">
        <v>8E-05</v>
      </c>
      <c r="R182" s="200">
        <f>Q182*H182</f>
        <v>0.023360000000000002</v>
      </c>
      <c r="S182" s="200">
        <v>0</v>
      </c>
      <c r="T182" s="201">
        <f>S182*H182</f>
        <v>0</v>
      </c>
      <c r="AR182" s="23" t="s">
        <v>175</v>
      </c>
      <c r="AT182" s="23" t="s">
        <v>170</v>
      </c>
      <c r="AU182" s="23" t="s">
        <v>86</v>
      </c>
      <c r="AY182" s="23" t="s">
        <v>168</v>
      </c>
      <c r="BE182" s="202">
        <f>IF(N182="základní",J182,0)</f>
        <v>0</v>
      </c>
      <c r="BF182" s="202">
        <f>IF(N182="snížená",J182,0)</f>
        <v>0</v>
      </c>
      <c r="BG182" s="202">
        <f>IF(N182="zákl. přenesená",J182,0)</f>
        <v>0</v>
      </c>
      <c r="BH182" s="202">
        <f>IF(N182="sníž. přenesená",J182,0)</f>
        <v>0</v>
      </c>
      <c r="BI182" s="202">
        <f>IF(N182="nulová",J182,0)</f>
        <v>0</v>
      </c>
      <c r="BJ182" s="23" t="s">
        <v>24</v>
      </c>
      <c r="BK182" s="202">
        <f>ROUND(I182*H182,2)</f>
        <v>0</v>
      </c>
      <c r="BL182" s="23" t="s">
        <v>175</v>
      </c>
      <c r="BM182" s="23" t="s">
        <v>1620</v>
      </c>
    </row>
    <row r="183" spans="2:51" s="11" customFormat="1" ht="13.5">
      <c r="B183" s="206"/>
      <c r="C183" s="207"/>
      <c r="D183" s="203" t="s">
        <v>179</v>
      </c>
      <c r="E183" s="208" t="s">
        <v>22</v>
      </c>
      <c r="F183" s="209" t="s">
        <v>1584</v>
      </c>
      <c r="G183" s="207"/>
      <c r="H183" s="210">
        <v>292</v>
      </c>
      <c r="I183" s="211"/>
      <c r="J183" s="207"/>
      <c r="K183" s="207"/>
      <c r="L183" s="212"/>
      <c r="M183" s="213"/>
      <c r="N183" s="214"/>
      <c r="O183" s="214"/>
      <c r="P183" s="214"/>
      <c r="Q183" s="214"/>
      <c r="R183" s="214"/>
      <c r="S183" s="214"/>
      <c r="T183" s="215"/>
      <c r="AT183" s="216" t="s">
        <v>179</v>
      </c>
      <c r="AU183" s="216" t="s">
        <v>86</v>
      </c>
      <c r="AV183" s="11" t="s">
        <v>86</v>
      </c>
      <c r="AW183" s="11" t="s">
        <v>41</v>
      </c>
      <c r="AX183" s="11" t="s">
        <v>77</v>
      </c>
      <c r="AY183" s="216" t="s">
        <v>168</v>
      </c>
    </row>
    <row r="184" spans="2:51" s="13" customFormat="1" ht="13.5">
      <c r="B184" s="227"/>
      <c r="C184" s="228"/>
      <c r="D184" s="203" t="s">
        <v>179</v>
      </c>
      <c r="E184" s="229" t="s">
        <v>22</v>
      </c>
      <c r="F184" s="230" t="s">
        <v>182</v>
      </c>
      <c r="G184" s="228"/>
      <c r="H184" s="231">
        <v>292</v>
      </c>
      <c r="I184" s="232"/>
      <c r="J184" s="228"/>
      <c r="K184" s="228"/>
      <c r="L184" s="233"/>
      <c r="M184" s="234"/>
      <c r="N184" s="235"/>
      <c r="O184" s="235"/>
      <c r="P184" s="235"/>
      <c r="Q184" s="235"/>
      <c r="R184" s="235"/>
      <c r="S184" s="235"/>
      <c r="T184" s="236"/>
      <c r="AT184" s="237" t="s">
        <v>179</v>
      </c>
      <c r="AU184" s="237" t="s">
        <v>86</v>
      </c>
      <c r="AV184" s="13" t="s">
        <v>175</v>
      </c>
      <c r="AW184" s="13" t="s">
        <v>41</v>
      </c>
      <c r="AX184" s="13" t="s">
        <v>24</v>
      </c>
      <c r="AY184" s="237" t="s">
        <v>168</v>
      </c>
    </row>
    <row r="185" spans="2:65" s="1" customFormat="1" ht="25.5" customHeight="1">
      <c r="B185" s="40"/>
      <c r="C185" s="191" t="s">
        <v>347</v>
      </c>
      <c r="D185" s="191" t="s">
        <v>170</v>
      </c>
      <c r="E185" s="192" t="s">
        <v>1621</v>
      </c>
      <c r="F185" s="193" t="s">
        <v>1622</v>
      </c>
      <c r="G185" s="194" t="s">
        <v>396</v>
      </c>
      <c r="H185" s="195">
        <v>2</v>
      </c>
      <c r="I185" s="196"/>
      <c r="J185" s="197">
        <f>ROUND(I185*H185,2)</f>
        <v>0</v>
      </c>
      <c r="K185" s="193" t="s">
        <v>174</v>
      </c>
      <c r="L185" s="60"/>
      <c r="M185" s="198" t="s">
        <v>22</v>
      </c>
      <c r="N185" s="199" t="s">
        <v>48</v>
      </c>
      <c r="O185" s="41"/>
      <c r="P185" s="200">
        <f>O185*H185</f>
        <v>0</v>
      </c>
      <c r="Q185" s="200">
        <v>0.002</v>
      </c>
      <c r="R185" s="200">
        <f>Q185*H185</f>
        <v>0.004</v>
      </c>
      <c r="S185" s="200">
        <v>0</v>
      </c>
      <c r="T185" s="201">
        <f>S185*H185</f>
        <v>0</v>
      </c>
      <c r="AR185" s="23" t="s">
        <v>175</v>
      </c>
      <c r="AT185" s="23" t="s">
        <v>170</v>
      </c>
      <c r="AU185" s="23" t="s">
        <v>86</v>
      </c>
      <c r="AY185" s="23" t="s">
        <v>168</v>
      </c>
      <c r="BE185" s="202">
        <f>IF(N185="základní",J185,0)</f>
        <v>0</v>
      </c>
      <c r="BF185" s="202">
        <f>IF(N185="snížená",J185,0)</f>
        <v>0</v>
      </c>
      <c r="BG185" s="202">
        <f>IF(N185="zákl. přenesená",J185,0)</f>
        <v>0</v>
      </c>
      <c r="BH185" s="202">
        <f>IF(N185="sníž. přenesená",J185,0)</f>
        <v>0</v>
      </c>
      <c r="BI185" s="202">
        <f>IF(N185="nulová",J185,0)</f>
        <v>0</v>
      </c>
      <c r="BJ185" s="23" t="s">
        <v>24</v>
      </c>
      <c r="BK185" s="202">
        <f>ROUND(I185*H185,2)</f>
        <v>0</v>
      </c>
      <c r="BL185" s="23" t="s">
        <v>175</v>
      </c>
      <c r="BM185" s="23" t="s">
        <v>1623</v>
      </c>
    </row>
    <row r="186" spans="2:65" s="1" customFormat="1" ht="25.5" customHeight="1">
      <c r="B186" s="40"/>
      <c r="C186" s="191" t="s">
        <v>352</v>
      </c>
      <c r="D186" s="191" t="s">
        <v>170</v>
      </c>
      <c r="E186" s="192" t="s">
        <v>1624</v>
      </c>
      <c r="F186" s="193" t="s">
        <v>1625</v>
      </c>
      <c r="G186" s="194" t="s">
        <v>396</v>
      </c>
      <c r="H186" s="195">
        <v>90</v>
      </c>
      <c r="I186" s="196"/>
      <c r="J186" s="197">
        <f>ROUND(I186*H186,2)</f>
        <v>0</v>
      </c>
      <c r="K186" s="193" t="s">
        <v>174</v>
      </c>
      <c r="L186" s="60"/>
      <c r="M186" s="198" t="s">
        <v>22</v>
      </c>
      <c r="N186" s="199" t="s">
        <v>48</v>
      </c>
      <c r="O186" s="41"/>
      <c r="P186" s="200">
        <f>O186*H186</f>
        <v>0</v>
      </c>
      <c r="Q186" s="200">
        <v>0.00016</v>
      </c>
      <c r="R186" s="200">
        <f>Q186*H186</f>
        <v>0.014400000000000001</v>
      </c>
      <c r="S186" s="200">
        <v>0</v>
      </c>
      <c r="T186" s="201">
        <f>S186*H186</f>
        <v>0</v>
      </c>
      <c r="AR186" s="23" t="s">
        <v>175</v>
      </c>
      <c r="AT186" s="23" t="s">
        <v>170</v>
      </c>
      <c r="AU186" s="23" t="s">
        <v>86</v>
      </c>
      <c r="AY186" s="23" t="s">
        <v>168</v>
      </c>
      <c r="BE186" s="202">
        <f>IF(N186="základní",J186,0)</f>
        <v>0</v>
      </c>
      <c r="BF186" s="202">
        <f>IF(N186="snížená",J186,0)</f>
        <v>0</v>
      </c>
      <c r="BG186" s="202">
        <f>IF(N186="zákl. přenesená",J186,0)</f>
        <v>0</v>
      </c>
      <c r="BH186" s="202">
        <f>IF(N186="sníž. přenesená",J186,0)</f>
        <v>0</v>
      </c>
      <c r="BI186" s="202">
        <f>IF(N186="nulová",J186,0)</f>
        <v>0</v>
      </c>
      <c r="BJ186" s="23" t="s">
        <v>24</v>
      </c>
      <c r="BK186" s="202">
        <f>ROUND(I186*H186,2)</f>
        <v>0</v>
      </c>
      <c r="BL186" s="23" t="s">
        <v>175</v>
      </c>
      <c r="BM186" s="23" t="s">
        <v>1626</v>
      </c>
    </row>
    <row r="187" spans="2:65" s="1" customFormat="1" ht="16.5" customHeight="1">
      <c r="B187" s="40"/>
      <c r="C187" s="191" t="s">
        <v>358</v>
      </c>
      <c r="D187" s="191" t="s">
        <v>170</v>
      </c>
      <c r="E187" s="192" t="s">
        <v>1627</v>
      </c>
      <c r="F187" s="193" t="s">
        <v>1628</v>
      </c>
      <c r="G187" s="194" t="s">
        <v>396</v>
      </c>
      <c r="H187" s="195">
        <v>1</v>
      </c>
      <c r="I187" s="196"/>
      <c r="J187" s="197">
        <f>ROUND(I187*H187,2)</f>
        <v>0</v>
      </c>
      <c r="K187" s="193" t="s">
        <v>22</v>
      </c>
      <c r="L187" s="60"/>
      <c r="M187" s="198" t="s">
        <v>22</v>
      </c>
      <c r="N187" s="199" t="s">
        <v>48</v>
      </c>
      <c r="O187" s="41"/>
      <c r="P187" s="200">
        <f>O187*H187</f>
        <v>0</v>
      </c>
      <c r="Q187" s="200">
        <v>8E-05</v>
      </c>
      <c r="R187" s="200">
        <f>Q187*H187</f>
        <v>8E-05</v>
      </c>
      <c r="S187" s="200">
        <v>0</v>
      </c>
      <c r="T187" s="201">
        <f>S187*H187</f>
        <v>0</v>
      </c>
      <c r="AR187" s="23" t="s">
        <v>175</v>
      </c>
      <c r="AT187" s="23" t="s">
        <v>170</v>
      </c>
      <c r="AU187" s="23" t="s">
        <v>86</v>
      </c>
      <c r="AY187" s="23" t="s">
        <v>168</v>
      </c>
      <c r="BE187" s="202">
        <f>IF(N187="základní",J187,0)</f>
        <v>0</v>
      </c>
      <c r="BF187" s="202">
        <f>IF(N187="snížená",J187,0)</f>
        <v>0</v>
      </c>
      <c r="BG187" s="202">
        <f>IF(N187="zákl. přenesená",J187,0)</f>
        <v>0</v>
      </c>
      <c r="BH187" s="202">
        <f>IF(N187="sníž. přenesená",J187,0)</f>
        <v>0</v>
      </c>
      <c r="BI187" s="202">
        <f>IF(N187="nulová",J187,0)</f>
        <v>0</v>
      </c>
      <c r="BJ187" s="23" t="s">
        <v>24</v>
      </c>
      <c r="BK187" s="202">
        <f>ROUND(I187*H187,2)</f>
        <v>0</v>
      </c>
      <c r="BL187" s="23" t="s">
        <v>175</v>
      </c>
      <c r="BM187" s="23" t="s">
        <v>1629</v>
      </c>
    </row>
    <row r="188" spans="2:65" s="1" customFormat="1" ht="16.5" customHeight="1">
      <c r="B188" s="40"/>
      <c r="C188" s="191" t="s">
        <v>315</v>
      </c>
      <c r="D188" s="191" t="s">
        <v>170</v>
      </c>
      <c r="E188" s="192" t="s">
        <v>1630</v>
      </c>
      <c r="F188" s="193" t="s">
        <v>1631</v>
      </c>
      <c r="G188" s="194" t="s">
        <v>1632</v>
      </c>
      <c r="H188" s="195">
        <v>8</v>
      </c>
      <c r="I188" s="196"/>
      <c r="J188" s="197">
        <f>ROUND(I188*H188,2)</f>
        <v>0</v>
      </c>
      <c r="K188" s="193" t="s">
        <v>22</v>
      </c>
      <c r="L188" s="60"/>
      <c r="M188" s="198" t="s">
        <v>22</v>
      </c>
      <c r="N188" s="199" t="s">
        <v>48</v>
      </c>
      <c r="O188" s="41"/>
      <c r="P188" s="200">
        <f>O188*H188</f>
        <v>0</v>
      </c>
      <c r="Q188" s="200">
        <v>8E-05</v>
      </c>
      <c r="R188" s="200">
        <f>Q188*H188</f>
        <v>0.00064</v>
      </c>
      <c r="S188" s="200">
        <v>0</v>
      </c>
      <c r="T188" s="201">
        <f>S188*H188</f>
        <v>0</v>
      </c>
      <c r="AR188" s="23" t="s">
        <v>175</v>
      </c>
      <c r="AT188" s="23" t="s">
        <v>170</v>
      </c>
      <c r="AU188" s="23" t="s">
        <v>86</v>
      </c>
      <c r="AY188" s="23" t="s">
        <v>168</v>
      </c>
      <c r="BE188" s="202">
        <f>IF(N188="základní",J188,0)</f>
        <v>0</v>
      </c>
      <c r="BF188" s="202">
        <f>IF(N188="snížená",J188,0)</f>
        <v>0</v>
      </c>
      <c r="BG188" s="202">
        <f>IF(N188="zákl. přenesená",J188,0)</f>
        <v>0</v>
      </c>
      <c r="BH188" s="202">
        <f>IF(N188="sníž. přenesená",J188,0)</f>
        <v>0</v>
      </c>
      <c r="BI188" s="202">
        <f>IF(N188="nulová",J188,0)</f>
        <v>0</v>
      </c>
      <c r="BJ188" s="23" t="s">
        <v>24</v>
      </c>
      <c r="BK188" s="202">
        <f>ROUND(I188*H188,2)</f>
        <v>0</v>
      </c>
      <c r="BL188" s="23" t="s">
        <v>175</v>
      </c>
      <c r="BM188" s="23" t="s">
        <v>1633</v>
      </c>
    </row>
    <row r="189" spans="2:65" s="1" customFormat="1" ht="16.5" customHeight="1">
      <c r="B189" s="40"/>
      <c r="C189" s="191" t="s">
        <v>367</v>
      </c>
      <c r="D189" s="191" t="s">
        <v>170</v>
      </c>
      <c r="E189" s="192" t="s">
        <v>1634</v>
      </c>
      <c r="F189" s="193" t="s">
        <v>1635</v>
      </c>
      <c r="G189" s="194" t="s">
        <v>294</v>
      </c>
      <c r="H189" s="195">
        <v>292</v>
      </c>
      <c r="I189" s="196"/>
      <c r="J189" s="197">
        <f>ROUND(I189*H189,2)</f>
        <v>0</v>
      </c>
      <c r="K189" s="193" t="s">
        <v>174</v>
      </c>
      <c r="L189" s="60"/>
      <c r="M189" s="198" t="s">
        <v>22</v>
      </c>
      <c r="N189" s="199" t="s">
        <v>48</v>
      </c>
      <c r="O189" s="41"/>
      <c r="P189" s="200">
        <f>O189*H189</f>
        <v>0</v>
      </c>
      <c r="Q189" s="200">
        <v>0</v>
      </c>
      <c r="R189" s="200">
        <f>Q189*H189</f>
        <v>0</v>
      </c>
      <c r="S189" s="200">
        <v>0</v>
      </c>
      <c r="T189" s="201">
        <f>S189*H189</f>
        <v>0</v>
      </c>
      <c r="AR189" s="23" t="s">
        <v>175</v>
      </c>
      <c r="AT189" s="23" t="s">
        <v>170</v>
      </c>
      <c r="AU189" s="23" t="s">
        <v>86</v>
      </c>
      <c r="AY189" s="23" t="s">
        <v>168</v>
      </c>
      <c r="BE189" s="202">
        <f>IF(N189="základní",J189,0)</f>
        <v>0</v>
      </c>
      <c r="BF189" s="202">
        <f>IF(N189="snížená",J189,0)</f>
        <v>0</v>
      </c>
      <c r="BG189" s="202">
        <f>IF(N189="zákl. přenesená",J189,0)</f>
        <v>0</v>
      </c>
      <c r="BH189" s="202">
        <f>IF(N189="sníž. přenesená",J189,0)</f>
        <v>0</v>
      </c>
      <c r="BI189" s="202">
        <f>IF(N189="nulová",J189,0)</f>
        <v>0</v>
      </c>
      <c r="BJ189" s="23" t="s">
        <v>24</v>
      </c>
      <c r="BK189" s="202">
        <f>ROUND(I189*H189,2)</f>
        <v>0</v>
      </c>
      <c r="BL189" s="23" t="s">
        <v>175</v>
      </c>
      <c r="BM189" s="23" t="s">
        <v>1636</v>
      </c>
    </row>
    <row r="190" spans="2:51" s="11" customFormat="1" ht="13.5">
      <c r="B190" s="206"/>
      <c r="C190" s="207"/>
      <c r="D190" s="203" t="s">
        <v>179</v>
      </c>
      <c r="E190" s="208" t="s">
        <v>22</v>
      </c>
      <c r="F190" s="209" t="s">
        <v>22</v>
      </c>
      <c r="G190" s="207"/>
      <c r="H190" s="210">
        <v>0</v>
      </c>
      <c r="I190" s="211"/>
      <c r="J190" s="207"/>
      <c r="K190" s="207"/>
      <c r="L190" s="212"/>
      <c r="M190" s="213"/>
      <c r="N190" s="214"/>
      <c r="O190" s="214"/>
      <c r="P190" s="214"/>
      <c r="Q190" s="214"/>
      <c r="R190" s="214"/>
      <c r="S190" s="214"/>
      <c r="T190" s="215"/>
      <c r="AT190" s="216" t="s">
        <v>179</v>
      </c>
      <c r="AU190" s="216" t="s">
        <v>86</v>
      </c>
      <c r="AV190" s="11" t="s">
        <v>86</v>
      </c>
      <c r="AW190" s="11" t="s">
        <v>41</v>
      </c>
      <c r="AX190" s="11" t="s">
        <v>77</v>
      </c>
      <c r="AY190" s="216" t="s">
        <v>168</v>
      </c>
    </row>
    <row r="191" spans="2:51" s="11" customFormat="1" ht="13.5">
      <c r="B191" s="206"/>
      <c r="C191" s="207"/>
      <c r="D191" s="203" t="s">
        <v>179</v>
      </c>
      <c r="E191" s="208" t="s">
        <v>22</v>
      </c>
      <c r="F191" s="209" t="s">
        <v>1584</v>
      </c>
      <c r="G191" s="207"/>
      <c r="H191" s="210">
        <v>292</v>
      </c>
      <c r="I191" s="211"/>
      <c r="J191" s="207"/>
      <c r="K191" s="207"/>
      <c r="L191" s="212"/>
      <c r="M191" s="213"/>
      <c r="N191" s="214"/>
      <c r="O191" s="214"/>
      <c r="P191" s="214"/>
      <c r="Q191" s="214"/>
      <c r="R191" s="214"/>
      <c r="S191" s="214"/>
      <c r="T191" s="215"/>
      <c r="AT191" s="216" t="s">
        <v>179</v>
      </c>
      <c r="AU191" s="216" t="s">
        <v>86</v>
      </c>
      <c r="AV191" s="11" t="s">
        <v>86</v>
      </c>
      <c r="AW191" s="11" t="s">
        <v>41</v>
      </c>
      <c r="AX191" s="11" t="s">
        <v>77</v>
      </c>
      <c r="AY191" s="216" t="s">
        <v>168</v>
      </c>
    </row>
    <row r="192" spans="2:51" s="11" customFormat="1" ht="13.5">
      <c r="B192" s="206"/>
      <c r="C192" s="207"/>
      <c r="D192" s="203" t="s">
        <v>179</v>
      </c>
      <c r="E192" s="208" t="s">
        <v>22</v>
      </c>
      <c r="F192" s="209" t="s">
        <v>22</v>
      </c>
      <c r="G192" s="207"/>
      <c r="H192" s="210">
        <v>0</v>
      </c>
      <c r="I192" s="211"/>
      <c r="J192" s="207"/>
      <c r="K192" s="207"/>
      <c r="L192" s="212"/>
      <c r="M192" s="213"/>
      <c r="N192" s="214"/>
      <c r="O192" s="214"/>
      <c r="P192" s="214"/>
      <c r="Q192" s="214"/>
      <c r="R192" s="214"/>
      <c r="S192" s="214"/>
      <c r="T192" s="215"/>
      <c r="AT192" s="216" t="s">
        <v>179</v>
      </c>
      <c r="AU192" s="216" t="s">
        <v>86</v>
      </c>
      <c r="AV192" s="11" t="s">
        <v>86</v>
      </c>
      <c r="AW192" s="11" t="s">
        <v>41</v>
      </c>
      <c r="AX192" s="11" t="s">
        <v>77</v>
      </c>
      <c r="AY192" s="216" t="s">
        <v>168</v>
      </c>
    </row>
    <row r="193" spans="2:51" s="11" customFormat="1" ht="13.5">
      <c r="B193" s="206"/>
      <c r="C193" s="207"/>
      <c r="D193" s="203" t="s">
        <v>179</v>
      </c>
      <c r="E193" s="208" t="s">
        <v>22</v>
      </c>
      <c r="F193" s="209" t="s">
        <v>22</v>
      </c>
      <c r="G193" s="207"/>
      <c r="H193" s="210">
        <v>0</v>
      </c>
      <c r="I193" s="211"/>
      <c r="J193" s="207"/>
      <c r="K193" s="207"/>
      <c r="L193" s="212"/>
      <c r="M193" s="213"/>
      <c r="N193" s="214"/>
      <c r="O193" s="214"/>
      <c r="P193" s="214"/>
      <c r="Q193" s="214"/>
      <c r="R193" s="214"/>
      <c r="S193" s="214"/>
      <c r="T193" s="215"/>
      <c r="AT193" s="216" t="s">
        <v>179</v>
      </c>
      <c r="AU193" s="216" t="s">
        <v>86</v>
      </c>
      <c r="AV193" s="11" t="s">
        <v>86</v>
      </c>
      <c r="AW193" s="11" t="s">
        <v>41</v>
      </c>
      <c r="AX193" s="11" t="s">
        <v>77</v>
      </c>
      <c r="AY193" s="216" t="s">
        <v>168</v>
      </c>
    </row>
    <row r="194" spans="2:51" s="11" customFormat="1" ht="13.5">
      <c r="B194" s="206"/>
      <c r="C194" s="207"/>
      <c r="D194" s="203" t="s">
        <v>179</v>
      </c>
      <c r="E194" s="208" t="s">
        <v>22</v>
      </c>
      <c r="F194" s="209" t="s">
        <v>22</v>
      </c>
      <c r="G194" s="207"/>
      <c r="H194" s="210">
        <v>0</v>
      </c>
      <c r="I194" s="211"/>
      <c r="J194" s="207"/>
      <c r="K194" s="207"/>
      <c r="L194" s="212"/>
      <c r="M194" s="213"/>
      <c r="N194" s="214"/>
      <c r="O194" s="214"/>
      <c r="P194" s="214"/>
      <c r="Q194" s="214"/>
      <c r="R194" s="214"/>
      <c r="S194" s="214"/>
      <c r="T194" s="215"/>
      <c r="AT194" s="216" t="s">
        <v>179</v>
      </c>
      <c r="AU194" s="216" t="s">
        <v>86</v>
      </c>
      <c r="AV194" s="11" t="s">
        <v>86</v>
      </c>
      <c r="AW194" s="11" t="s">
        <v>41</v>
      </c>
      <c r="AX194" s="11" t="s">
        <v>77</v>
      </c>
      <c r="AY194" s="216" t="s">
        <v>168</v>
      </c>
    </row>
    <row r="195" spans="2:51" s="11" customFormat="1" ht="13.5">
      <c r="B195" s="206"/>
      <c r="C195" s="207"/>
      <c r="D195" s="203" t="s">
        <v>179</v>
      </c>
      <c r="E195" s="208" t="s">
        <v>22</v>
      </c>
      <c r="F195" s="209" t="s">
        <v>22</v>
      </c>
      <c r="G195" s="207"/>
      <c r="H195" s="210">
        <v>0</v>
      </c>
      <c r="I195" s="211"/>
      <c r="J195" s="207"/>
      <c r="K195" s="207"/>
      <c r="L195" s="212"/>
      <c r="M195" s="213"/>
      <c r="N195" s="214"/>
      <c r="O195" s="214"/>
      <c r="P195" s="214"/>
      <c r="Q195" s="214"/>
      <c r="R195" s="214"/>
      <c r="S195" s="214"/>
      <c r="T195" s="215"/>
      <c r="AT195" s="216" t="s">
        <v>179</v>
      </c>
      <c r="AU195" s="216" t="s">
        <v>86</v>
      </c>
      <c r="AV195" s="11" t="s">
        <v>86</v>
      </c>
      <c r="AW195" s="11" t="s">
        <v>41</v>
      </c>
      <c r="AX195" s="11" t="s">
        <v>77</v>
      </c>
      <c r="AY195" s="216" t="s">
        <v>168</v>
      </c>
    </row>
    <row r="196" spans="2:51" s="13" customFormat="1" ht="13.5">
      <c r="B196" s="227"/>
      <c r="C196" s="228"/>
      <c r="D196" s="203" t="s">
        <v>179</v>
      </c>
      <c r="E196" s="229" t="s">
        <v>22</v>
      </c>
      <c r="F196" s="230" t="s">
        <v>182</v>
      </c>
      <c r="G196" s="228"/>
      <c r="H196" s="231">
        <v>292</v>
      </c>
      <c r="I196" s="232"/>
      <c r="J196" s="228"/>
      <c r="K196" s="228"/>
      <c r="L196" s="233"/>
      <c r="M196" s="234"/>
      <c r="N196" s="235"/>
      <c r="O196" s="235"/>
      <c r="P196" s="235"/>
      <c r="Q196" s="235"/>
      <c r="R196" s="235"/>
      <c r="S196" s="235"/>
      <c r="T196" s="236"/>
      <c r="AT196" s="237" t="s">
        <v>179</v>
      </c>
      <c r="AU196" s="237" t="s">
        <v>86</v>
      </c>
      <c r="AV196" s="13" t="s">
        <v>175</v>
      </c>
      <c r="AW196" s="13" t="s">
        <v>41</v>
      </c>
      <c r="AX196" s="13" t="s">
        <v>24</v>
      </c>
      <c r="AY196" s="237" t="s">
        <v>168</v>
      </c>
    </row>
    <row r="197" spans="2:65" s="1" customFormat="1" ht="16.5" customHeight="1">
      <c r="B197" s="40"/>
      <c r="C197" s="191" t="s">
        <v>372</v>
      </c>
      <c r="D197" s="191" t="s">
        <v>170</v>
      </c>
      <c r="E197" s="192" t="s">
        <v>1637</v>
      </c>
      <c r="F197" s="193" t="s">
        <v>1638</v>
      </c>
      <c r="G197" s="194" t="s">
        <v>396</v>
      </c>
      <c r="H197" s="195">
        <v>12</v>
      </c>
      <c r="I197" s="196"/>
      <c r="J197" s="197">
        <f>ROUND(I197*H197,2)</f>
        <v>0</v>
      </c>
      <c r="K197" s="193" t="s">
        <v>174</v>
      </c>
      <c r="L197" s="60"/>
      <c r="M197" s="198" t="s">
        <v>22</v>
      </c>
      <c r="N197" s="199" t="s">
        <v>48</v>
      </c>
      <c r="O197" s="41"/>
      <c r="P197" s="200">
        <f>O197*H197</f>
        <v>0</v>
      </c>
      <c r="Q197" s="200">
        <v>0.03573</v>
      </c>
      <c r="R197" s="200">
        <f>Q197*H197</f>
        <v>0.42876</v>
      </c>
      <c r="S197" s="200">
        <v>0</v>
      </c>
      <c r="T197" s="201">
        <f>S197*H197</f>
        <v>0</v>
      </c>
      <c r="AR197" s="23" t="s">
        <v>175</v>
      </c>
      <c r="AT197" s="23" t="s">
        <v>170</v>
      </c>
      <c r="AU197" s="23" t="s">
        <v>86</v>
      </c>
      <c r="AY197" s="23" t="s">
        <v>168</v>
      </c>
      <c r="BE197" s="202">
        <f>IF(N197="základní",J197,0)</f>
        <v>0</v>
      </c>
      <c r="BF197" s="202">
        <f>IF(N197="snížená",J197,0)</f>
        <v>0</v>
      </c>
      <c r="BG197" s="202">
        <f>IF(N197="zákl. přenesená",J197,0)</f>
        <v>0</v>
      </c>
      <c r="BH197" s="202">
        <f>IF(N197="sníž. přenesená",J197,0)</f>
        <v>0</v>
      </c>
      <c r="BI197" s="202">
        <f>IF(N197="nulová",J197,0)</f>
        <v>0</v>
      </c>
      <c r="BJ197" s="23" t="s">
        <v>24</v>
      </c>
      <c r="BK197" s="202">
        <f>ROUND(I197*H197,2)</f>
        <v>0</v>
      </c>
      <c r="BL197" s="23" t="s">
        <v>175</v>
      </c>
      <c r="BM197" s="23" t="s">
        <v>1639</v>
      </c>
    </row>
    <row r="198" spans="2:65" s="1" customFormat="1" ht="25.5" customHeight="1">
      <c r="B198" s="40"/>
      <c r="C198" s="191" t="s">
        <v>378</v>
      </c>
      <c r="D198" s="191" t="s">
        <v>170</v>
      </c>
      <c r="E198" s="192" t="s">
        <v>1640</v>
      </c>
      <c r="F198" s="193" t="s">
        <v>1641</v>
      </c>
      <c r="G198" s="194" t="s">
        <v>396</v>
      </c>
      <c r="H198" s="195">
        <v>10</v>
      </c>
      <c r="I198" s="196"/>
      <c r="J198" s="197">
        <f>ROUND(I198*H198,2)</f>
        <v>0</v>
      </c>
      <c r="K198" s="193" t="s">
        <v>174</v>
      </c>
      <c r="L198" s="60"/>
      <c r="M198" s="198" t="s">
        <v>22</v>
      </c>
      <c r="N198" s="199" t="s">
        <v>48</v>
      </c>
      <c r="O198" s="41"/>
      <c r="P198" s="200">
        <f>O198*H198</f>
        <v>0</v>
      </c>
      <c r="Q198" s="200">
        <v>2.11676</v>
      </c>
      <c r="R198" s="200">
        <f>Q198*H198</f>
        <v>21.1676</v>
      </c>
      <c r="S198" s="200">
        <v>0</v>
      </c>
      <c r="T198" s="201">
        <f>S198*H198</f>
        <v>0</v>
      </c>
      <c r="AR198" s="23" t="s">
        <v>175</v>
      </c>
      <c r="AT198" s="23" t="s">
        <v>170</v>
      </c>
      <c r="AU198" s="23" t="s">
        <v>86</v>
      </c>
      <c r="AY198" s="23" t="s">
        <v>168</v>
      </c>
      <c r="BE198" s="202">
        <f>IF(N198="základní",J198,0)</f>
        <v>0</v>
      </c>
      <c r="BF198" s="202">
        <f>IF(N198="snížená",J198,0)</f>
        <v>0</v>
      </c>
      <c r="BG198" s="202">
        <f>IF(N198="zákl. přenesená",J198,0)</f>
        <v>0</v>
      </c>
      <c r="BH198" s="202">
        <f>IF(N198="sníž. přenesená",J198,0)</f>
        <v>0</v>
      </c>
      <c r="BI198" s="202">
        <f>IF(N198="nulová",J198,0)</f>
        <v>0</v>
      </c>
      <c r="BJ198" s="23" t="s">
        <v>24</v>
      </c>
      <c r="BK198" s="202">
        <f>ROUND(I198*H198,2)</f>
        <v>0</v>
      </c>
      <c r="BL198" s="23" t="s">
        <v>175</v>
      </c>
      <c r="BM198" s="23" t="s">
        <v>1642</v>
      </c>
    </row>
    <row r="199" spans="2:65" s="1" customFormat="1" ht="16.5" customHeight="1">
      <c r="B199" s="40"/>
      <c r="C199" s="191" t="s">
        <v>380</v>
      </c>
      <c r="D199" s="191" t="s">
        <v>170</v>
      </c>
      <c r="E199" s="192" t="s">
        <v>1643</v>
      </c>
      <c r="F199" s="193" t="s">
        <v>1644</v>
      </c>
      <c r="G199" s="194" t="s">
        <v>396</v>
      </c>
      <c r="H199" s="195">
        <v>1</v>
      </c>
      <c r="I199" s="196"/>
      <c r="J199" s="197">
        <f>ROUND(I199*H199,2)</f>
        <v>0</v>
      </c>
      <c r="K199" s="193" t="s">
        <v>22</v>
      </c>
      <c r="L199" s="60"/>
      <c r="M199" s="198" t="s">
        <v>22</v>
      </c>
      <c r="N199" s="199" t="s">
        <v>48</v>
      </c>
      <c r="O199" s="41"/>
      <c r="P199" s="200">
        <f>O199*H199</f>
        <v>0</v>
      </c>
      <c r="Q199" s="200">
        <v>8E-05</v>
      </c>
      <c r="R199" s="200">
        <f>Q199*H199</f>
        <v>8E-05</v>
      </c>
      <c r="S199" s="200">
        <v>0</v>
      </c>
      <c r="T199" s="201">
        <f>S199*H199</f>
        <v>0</v>
      </c>
      <c r="AR199" s="23" t="s">
        <v>175</v>
      </c>
      <c r="AT199" s="23" t="s">
        <v>170</v>
      </c>
      <c r="AU199" s="23" t="s">
        <v>86</v>
      </c>
      <c r="AY199" s="23" t="s">
        <v>168</v>
      </c>
      <c r="BE199" s="202">
        <f>IF(N199="základní",J199,0)</f>
        <v>0</v>
      </c>
      <c r="BF199" s="202">
        <f>IF(N199="snížená",J199,0)</f>
        <v>0</v>
      </c>
      <c r="BG199" s="202">
        <f>IF(N199="zákl. přenesená",J199,0)</f>
        <v>0</v>
      </c>
      <c r="BH199" s="202">
        <f>IF(N199="sníž. přenesená",J199,0)</f>
        <v>0</v>
      </c>
      <c r="BI199" s="202">
        <f>IF(N199="nulová",J199,0)</f>
        <v>0</v>
      </c>
      <c r="BJ199" s="23" t="s">
        <v>24</v>
      </c>
      <c r="BK199" s="202">
        <f>ROUND(I199*H199,2)</f>
        <v>0</v>
      </c>
      <c r="BL199" s="23" t="s">
        <v>175</v>
      </c>
      <c r="BM199" s="23" t="s">
        <v>1645</v>
      </c>
    </row>
    <row r="200" spans="2:65" s="1" customFormat="1" ht="25.5" customHeight="1">
      <c r="B200" s="40"/>
      <c r="C200" s="191" t="s">
        <v>385</v>
      </c>
      <c r="D200" s="191" t="s">
        <v>170</v>
      </c>
      <c r="E200" s="192" t="s">
        <v>1646</v>
      </c>
      <c r="F200" s="193" t="s">
        <v>1647</v>
      </c>
      <c r="G200" s="194" t="s">
        <v>396</v>
      </c>
      <c r="H200" s="195">
        <v>11</v>
      </c>
      <c r="I200" s="196"/>
      <c r="J200" s="197">
        <f>ROUND(I200*H200,2)</f>
        <v>0</v>
      </c>
      <c r="K200" s="193" t="s">
        <v>174</v>
      </c>
      <c r="L200" s="60"/>
      <c r="M200" s="198" t="s">
        <v>22</v>
      </c>
      <c r="N200" s="199" t="s">
        <v>48</v>
      </c>
      <c r="O200" s="41"/>
      <c r="P200" s="200">
        <f>O200*H200</f>
        <v>0</v>
      </c>
      <c r="Q200" s="200">
        <v>0.00702</v>
      </c>
      <c r="R200" s="200">
        <f>Q200*H200</f>
        <v>0.07722</v>
      </c>
      <c r="S200" s="200">
        <v>0</v>
      </c>
      <c r="T200" s="201">
        <f>S200*H200</f>
        <v>0</v>
      </c>
      <c r="AR200" s="23" t="s">
        <v>175</v>
      </c>
      <c r="AT200" s="23" t="s">
        <v>170</v>
      </c>
      <c r="AU200" s="23" t="s">
        <v>86</v>
      </c>
      <c r="AY200" s="23" t="s">
        <v>168</v>
      </c>
      <c r="BE200" s="202">
        <f>IF(N200="základní",J200,0)</f>
        <v>0</v>
      </c>
      <c r="BF200" s="202">
        <f>IF(N200="snížená",J200,0)</f>
        <v>0</v>
      </c>
      <c r="BG200" s="202">
        <f>IF(N200="zákl. přenesená",J200,0)</f>
        <v>0</v>
      </c>
      <c r="BH200" s="202">
        <f>IF(N200="sníž. přenesená",J200,0)</f>
        <v>0</v>
      </c>
      <c r="BI200" s="202">
        <f>IF(N200="nulová",J200,0)</f>
        <v>0</v>
      </c>
      <c r="BJ200" s="23" t="s">
        <v>24</v>
      </c>
      <c r="BK200" s="202">
        <f>ROUND(I200*H200,2)</f>
        <v>0</v>
      </c>
      <c r="BL200" s="23" t="s">
        <v>175</v>
      </c>
      <c r="BM200" s="23" t="s">
        <v>1648</v>
      </c>
    </row>
    <row r="201" spans="2:51" s="11" customFormat="1" ht="13.5">
      <c r="B201" s="206"/>
      <c r="C201" s="207"/>
      <c r="D201" s="203" t="s">
        <v>179</v>
      </c>
      <c r="E201" s="208" t="s">
        <v>22</v>
      </c>
      <c r="F201" s="209" t="s">
        <v>232</v>
      </c>
      <c r="G201" s="207"/>
      <c r="H201" s="210">
        <v>11</v>
      </c>
      <c r="I201" s="211"/>
      <c r="J201" s="207"/>
      <c r="K201" s="207"/>
      <c r="L201" s="212"/>
      <c r="M201" s="213"/>
      <c r="N201" s="214"/>
      <c r="O201" s="214"/>
      <c r="P201" s="214"/>
      <c r="Q201" s="214"/>
      <c r="R201" s="214"/>
      <c r="S201" s="214"/>
      <c r="T201" s="215"/>
      <c r="AT201" s="216" t="s">
        <v>179</v>
      </c>
      <c r="AU201" s="216" t="s">
        <v>86</v>
      </c>
      <c r="AV201" s="11" t="s">
        <v>86</v>
      </c>
      <c r="AW201" s="11" t="s">
        <v>41</v>
      </c>
      <c r="AX201" s="11" t="s">
        <v>77</v>
      </c>
      <c r="AY201" s="216" t="s">
        <v>168</v>
      </c>
    </row>
    <row r="202" spans="2:51" s="13" customFormat="1" ht="13.5">
      <c r="B202" s="227"/>
      <c r="C202" s="228"/>
      <c r="D202" s="203" t="s">
        <v>179</v>
      </c>
      <c r="E202" s="229" t="s">
        <v>22</v>
      </c>
      <c r="F202" s="230" t="s">
        <v>182</v>
      </c>
      <c r="G202" s="228"/>
      <c r="H202" s="231">
        <v>11</v>
      </c>
      <c r="I202" s="232"/>
      <c r="J202" s="228"/>
      <c r="K202" s="228"/>
      <c r="L202" s="233"/>
      <c r="M202" s="234"/>
      <c r="N202" s="235"/>
      <c r="O202" s="235"/>
      <c r="P202" s="235"/>
      <c r="Q202" s="235"/>
      <c r="R202" s="235"/>
      <c r="S202" s="235"/>
      <c r="T202" s="236"/>
      <c r="AT202" s="237" t="s">
        <v>179</v>
      </c>
      <c r="AU202" s="237" t="s">
        <v>86</v>
      </c>
      <c r="AV202" s="13" t="s">
        <v>175</v>
      </c>
      <c r="AW202" s="13" t="s">
        <v>41</v>
      </c>
      <c r="AX202" s="13" t="s">
        <v>24</v>
      </c>
      <c r="AY202" s="237" t="s">
        <v>168</v>
      </c>
    </row>
    <row r="203" spans="2:65" s="1" customFormat="1" ht="25.5" customHeight="1">
      <c r="B203" s="40"/>
      <c r="C203" s="238" t="s">
        <v>388</v>
      </c>
      <c r="D203" s="238" t="s">
        <v>270</v>
      </c>
      <c r="E203" s="239" t="s">
        <v>1649</v>
      </c>
      <c r="F203" s="240" t="s">
        <v>1650</v>
      </c>
      <c r="G203" s="241" t="s">
        <v>396</v>
      </c>
      <c r="H203" s="242">
        <v>11</v>
      </c>
      <c r="I203" s="243"/>
      <c r="J203" s="244">
        <f>ROUND(I203*H203,2)</f>
        <v>0</v>
      </c>
      <c r="K203" s="240" t="s">
        <v>174</v>
      </c>
      <c r="L203" s="245"/>
      <c r="M203" s="246" t="s">
        <v>22</v>
      </c>
      <c r="N203" s="247" t="s">
        <v>48</v>
      </c>
      <c r="O203" s="41"/>
      <c r="P203" s="200">
        <f>O203*H203</f>
        <v>0</v>
      </c>
      <c r="Q203" s="200">
        <v>0.056</v>
      </c>
      <c r="R203" s="200">
        <f>Q203*H203</f>
        <v>0.616</v>
      </c>
      <c r="S203" s="200">
        <v>0</v>
      </c>
      <c r="T203" s="201">
        <f>S203*H203</f>
        <v>0</v>
      </c>
      <c r="AR203" s="23" t="s">
        <v>214</v>
      </c>
      <c r="AT203" s="23" t="s">
        <v>270</v>
      </c>
      <c r="AU203" s="23" t="s">
        <v>86</v>
      </c>
      <c r="AY203" s="23" t="s">
        <v>168</v>
      </c>
      <c r="BE203" s="202">
        <f>IF(N203="základní",J203,0)</f>
        <v>0</v>
      </c>
      <c r="BF203" s="202">
        <f>IF(N203="snížená",J203,0)</f>
        <v>0</v>
      </c>
      <c r="BG203" s="202">
        <f>IF(N203="zákl. přenesená",J203,0)</f>
        <v>0</v>
      </c>
      <c r="BH203" s="202">
        <f>IF(N203="sníž. přenesená",J203,0)</f>
        <v>0</v>
      </c>
      <c r="BI203" s="202">
        <f>IF(N203="nulová",J203,0)</f>
        <v>0</v>
      </c>
      <c r="BJ203" s="23" t="s">
        <v>24</v>
      </c>
      <c r="BK203" s="202">
        <f>ROUND(I203*H203,2)</f>
        <v>0</v>
      </c>
      <c r="BL203" s="23" t="s">
        <v>175</v>
      </c>
      <c r="BM203" s="23" t="s">
        <v>1651</v>
      </c>
    </row>
    <row r="204" spans="2:65" s="1" customFormat="1" ht="16.5" customHeight="1">
      <c r="B204" s="40"/>
      <c r="C204" s="191" t="s">
        <v>393</v>
      </c>
      <c r="D204" s="191" t="s">
        <v>170</v>
      </c>
      <c r="E204" s="192" t="s">
        <v>1652</v>
      </c>
      <c r="F204" s="193" t="s">
        <v>1653</v>
      </c>
      <c r="G204" s="194" t="s">
        <v>294</v>
      </c>
      <c r="H204" s="195">
        <v>292</v>
      </c>
      <c r="I204" s="196"/>
      <c r="J204" s="197">
        <f>ROUND(I204*H204,2)</f>
        <v>0</v>
      </c>
      <c r="K204" s="193" t="s">
        <v>22</v>
      </c>
      <c r="L204" s="60"/>
      <c r="M204" s="198" t="s">
        <v>22</v>
      </c>
      <c r="N204" s="199" t="s">
        <v>48</v>
      </c>
      <c r="O204" s="41"/>
      <c r="P204" s="200">
        <f>O204*H204</f>
        <v>0</v>
      </c>
      <c r="Q204" s="200">
        <v>0.00013</v>
      </c>
      <c r="R204" s="200">
        <f>Q204*H204</f>
        <v>0.037959999999999994</v>
      </c>
      <c r="S204" s="200">
        <v>0</v>
      </c>
      <c r="T204" s="201">
        <f>S204*H204</f>
        <v>0</v>
      </c>
      <c r="AR204" s="23" t="s">
        <v>175</v>
      </c>
      <c r="AT204" s="23" t="s">
        <v>170</v>
      </c>
      <c r="AU204" s="23" t="s">
        <v>86</v>
      </c>
      <c r="AY204" s="23" t="s">
        <v>168</v>
      </c>
      <c r="BE204" s="202">
        <f>IF(N204="základní",J204,0)</f>
        <v>0</v>
      </c>
      <c r="BF204" s="202">
        <f>IF(N204="snížená",J204,0)</f>
        <v>0</v>
      </c>
      <c r="BG204" s="202">
        <f>IF(N204="zákl. přenesená",J204,0)</f>
        <v>0</v>
      </c>
      <c r="BH204" s="202">
        <f>IF(N204="sníž. přenesená",J204,0)</f>
        <v>0</v>
      </c>
      <c r="BI204" s="202">
        <f>IF(N204="nulová",J204,0)</f>
        <v>0</v>
      </c>
      <c r="BJ204" s="23" t="s">
        <v>24</v>
      </c>
      <c r="BK204" s="202">
        <f>ROUND(I204*H204,2)</f>
        <v>0</v>
      </c>
      <c r="BL204" s="23" t="s">
        <v>175</v>
      </c>
      <c r="BM204" s="23" t="s">
        <v>1654</v>
      </c>
    </row>
    <row r="205" spans="2:51" s="11" customFormat="1" ht="13.5">
      <c r="B205" s="206"/>
      <c r="C205" s="207"/>
      <c r="D205" s="203" t="s">
        <v>179</v>
      </c>
      <c r="E205" s="208" t="s">
        <v>22</v>
      </c>
      <c r="F205" s="209" t="s">
        <v>1584</v>
      </c>
      <c r="G205" s="207"/>
      <c r="H205" s="210">
        <v>292</v>
      </c>
      <c r="I205" s="211"/>
      <c r="J205" s="207"/>
      <c r="K205" s="207"/>
      <c r="L205" s="212"/>
      <c r="M205" s="213"/>
      <c r="N205" s="214"/>
      <c r="O205" s="214"/>
      <c r="P205" s="214"/>
      <c r="Q205" s="214"/>
      <c r="R205" s="214"/>
      <c r="S205" s="214"/>
      <c r="T205" s="215"/>
      <c r="AT205" s="216" t="s">
        <v>179</v>
      </c>
      <c r="AU205" s="216" t="s">
        <v>86</v>
      </c>
      <c r="AV205" s="11" t="s">
        <v>86</v>
      </c>
      <c r="AW205" s="11" t="s">
        <v>41</v>
      </c>
      <c r="AX205" s="11" t="s">
        <v>77</v>
      </c>
      <c r="AY205" s="216" t="s">
        <v>168</v>
      </c>
    </row>
    <row r="206" spans="2:51" s="11" customFormat="1" ht="13.5">
      <c r="B206" s="206"/>
      <c r="C206" s="207"/>
      <c r="D206" s="203" t="s">
        <v>179</v>
      </c>
      <c r="E206" s="208" t="s">
        <v>22</v>
      </c>
      <c r="F206" s="209" t="s">
        <v>22</v>
      </c>
      <c r="G206" s="207"/>
      <c r="H206" s="210">
        <v>0</v>
      </c>
      <c r="I206" s="211"/>
      <c r="J206" s="207"/>
      <c r="K206" s="207"/>
      <c r="L206" s="212"/>
      <c r="M206" s="213"/>
      <c r="N206" s="214"/>
      <c r="O206" s="214"/>
      <c r="P206" s="214"/>
      <c r="Q206" s="214"/>
      <c r="R206" s="214"/>
      <c r="S206" s="214"/>
      <c r="T206" s="215"/>
      <c r="AT206" s="216" t="s">
        <v>179</v>
      </c>
      <c r="AU206" s="216" t="s">
        <v>86</v>
      </c>
      <c r="AV206" s="11" t="s">
        <v>86</v>
      </c>
      <c r="AW206" s="11" t="s">
        <v>41</v>
      </c>
      <c r="AX206" s="11" t="s">
        <v>77</v>
      </c>
      <c r="AY206" s="216" t="s">
        <v>168</v>
      </c>
    </row>
    <row r="207" spans="2:51" s="11" customFormat="1" ht="13.5">
      <c r="B207" s="206"/>
      <c r="C207" s="207"/>
      <c r="D207" s="203" t="s">
        <v>179</v>
      </c>
      <c r="E207" s="208" t="s">
        <v>22</v>
      </c>
      <c r="F207" s="209" t="s">
        <v>22</v>
      </c>
      <c r="G207" s="207"/>
      <c r="H207" s="210">
        <v>0</v>
      </c>
      <c r="I207" s="211"/>
      <c r="J207" s="207"/>
      <c r="K207" s="207"/>
      <c r="L207" s="212"/>
      <c r="M207" s="213"/>
      <c r="N207" s="214"/>
      <c r="O207" s="214"/>
      <c r="P207" s="214"/>
      <c r="Q207" s="214"/>
      <c r="R207" s="214"/>
      <c r="S207" s="214"/>
      <c r="T207" s="215"/>
      <c r="AT207" s="216" t="s">
        <v>179</v>
      </c>
      <c r="AU207" s="216" t="s">
        <v>86</v>
      </c>
      <c r="AV207" s="11" t="s">
        <v>86</v>
      </c>
      <c r="AW207" s="11" t="s">
        <v>41</v>
      </c>
      <c r="AX207" s="11" t="s">
        <v>77</v>
      </c>
      <c r="AY207" s="216" t="s">
        <v>168</v>
      </c>
    </row>
    <row r="208" spans="2:51" s="11" customFormat="1" ht="13.5">
      <c r="B208" s="206"/>
      <c r="C208" s="207"/>
      <c r="D208" s="203" t="s">
        <v>179</v>
      </c>
      <c r="E208" s="208" t="s">
        <v>22</v>
      </c>
      <c r="F208" s="209" t="s">
        <v>22</v>
      </c>
      <c r="G208" s="207"/>
      <c r="H208" s="210">
        <v>0</v>
      </c>
      <c r="I208" s="211"/>
      <c r="J208" s="207"/>
      <c r="K208" s="207"/>
      <c r="L208" s="212"/>
      <c r="M208" s="213"/>
      <c r="N208" s="214"/>
      <c r="O208" s="214"/>
      <c r="P208" s="214"/>
      <c r="Q208" s="214"/>
      <c r="R208" s="214"/>
      <c r="S208" s="214"/>
      <c r="T208" s="215"/>
      <c r="AT208" s="216" t="s">
        <v>179</v>
      </c>
      <c r="AU208" s="216" t="s">
        <v>86</v>
      </c>
      <c r="AV208" s="11" t="s">
        <v>86</v>
      </c>
      <c r="AW208" s="11" t="s">
        <v>41</v>
      </c>
      <c r="AX208" s="11" t="s">
        <v>77</v>
      </c>
      <c r="AY208" s="216" t="s">
        <v>168</v>
      </c>
    </row>
    <row r="209" spans="2:51" s="11" customFormat="1" ht="13.5">
      <c r="B209" s="206"/>
      <c r="C209" s="207"/>
      <c r="D209" s="203" t="s">
        <v>179</v>
      </c>
      <c r="E209" s="208" t="s">
        <v>22</v>
      </c>
      <c r="F209" s="209" t="s">
        <v>22</v>
      </c>
      <c r="G209" s="207"/>
      <c r="H209" s="210">
        <v>0</v>
      </c>
      <c r="I209" s="211"/>
      <c r="J209" s="207"/>
      <c r="K209" s="207"/>
      <c r="L209" s="212"/>
      <c r="M209" s="213"/>
      <c r="N209" s="214"/>
      <c r="O209" s="214"/>
      <c r="P209" s="214"/>
      <c r="Q209" s="214"/>
      <c r="R209" s="214"/>
      <c r="S209" s="214"/>
      <c r="T209" s="215"/>
      <c r="AT209" s="216" t="s">
        <v>179</v>
      </c>
      <c r="AU209" s="216" t="s">
        <v>86</v>
      </c>
      <c r="AV209" s="11" t="s">
        <v>86</v>
      </c>
      <c r="AW209" s="11" t="s">
        <v>41</v>
      </c>
      <c r="AX209" s="11" t="s">
        <v>77</v>
      </c>
      <c r="AY209" s="216" t="s">
        <v>168</v>
      </c>
    </row>
    <row r="210" spans="2:51" s="11" customFormat="1" ht="13.5">
      <c r="B210" s="206"/>
      <c r="C210" s="207"/>
      <c r="D210" s="203" t="s">
        <v>179</v>
      </c>
      <c r="E210" s="208" t="s">
        <v>22</v>
      </c>
      <c r="F210" s="209" t="s">
        <v>22</v>
      </c>
      <c r="G210" s="207"/>
      <c r="H210" s="210">
        <v>0</v>
      </c>
      <c r="I210" s="211"/>
      <c r="J210" s="207"/>
      <c r="K210" s="207"/>
      <c r="L210" s="212"/>
      <c r="M210" s="213"/>
      <c r="N210" s="214"/>
      <c r="O210" s="214"/>
      <c r="P210" s="214"/>
      <c r="Q210" s="214"/>
      <c r="R210" s="214"/>
      <c r="S210" s="214"/>
      <c r="T210" s="215"/>
      <c r="AT210" s="216" t="s">
        <v>179</v>
      </c>
      <c r="AU210" s="216" t="s">
        <v>86</v>
      </c>
      <c r="AV210" s="11" t="s">
        <v>86</v>
      </c>
      <c r="AW210" s="11" t="s">
        <v>41</v>
      </c>
      <c r="AX210" s="11" t="s">
        <v>77</v>
      </c>
      <c r="AY210" s="216" t="s">
        <v>168</v>
      </c>
    </row>
    <row r="211" spans="2:51" s="13" customFormat="1" ht="13.5">
      <c r="B211" s="227"/>
      <c r="C211" s="228"/>
      <c r="D211" s="203" t="s">
        <v>179</v>
      </c>
      <c r="E211" s="229" t="s">
        <v>22</v>
      </c>
      <c r="F211" s="230" t="s">
        <v>182</v>
      </c>
      <c r="G211" s="228"/>
      <c r="H211" s="231">
        <v>292</v>
      </c>
      <c r="I211" s="232"/>
      <c r="J211" s="228"/>
      <c r="K211" s="228"/>
      <c r="L211" s="233"/>
      <c r="M211" s="234"/>
      <c r="N211" s="235"/>
      <c r="O211" s="235"/>
      <c r="P211" s="235"/>
      <c r="Q211" s="235"/>
      <c r="R211" s="235"/>
      <c r="S211" s="235"/>
      <c r="T211" s="236"/>
      <c r="AT211" s="237" t="s">
        <v>179</v>
      </c>
      <c r="AU211" s="237" t="s">
        <v>86</v>
      </c>
      <c r="AV211" s="13" t="s">
        <v>175</v>
      </c>
      <c r="AW211" s="13" t="s">
        <v>41</v>
      </c>
      <c r="AX211" s="13" t="s">
        <v>24</v>
      </c>
      <c r="AY211" s="237" t="s">
        <v>168</v>
      </c>
    </row>
    <row r="212" spans="2:65" s="1" customFormat="1" ht="16.5" customHeight="1">
      <c r="B212" s="40"/>
      <c r="C212" s="238" t="s">
        <v>398</v>
      </c>
      <c r="D212" s="238" t="s">
        <v>270</v>
      </c>
      <c r="E212" s="239" t="s">
        <v>1655</v>
      </c>
      <c r="F212" s="240" t="s">
        <v>1656</v>
      </c>
      <c r="G212" s="241" t="s">
        <v>396</v>
      </c>
      <c r="H212" s="242">
        <v>22</v>
      </c>
      <c r="I212" s="243"/>
      <c r="J212" s="244">
        <f aca="true" t="shared" si="10" ref="J212:J223">ROUND(I212*H212,2)</f>
        <v>0</v>
      </c>
      <c r="K212" s="240" t="s">
        <v>174</v>
      </c>
      <c r="L212" s="245"/>
      <c r="M212" s="246" t="s">
        <v>22</v>
      </c>
      <c r="N212" s="247" t="s">
        <v>48</v>
      </c>
      <c r="O212" s="41"/>
      <c r="P212" s="200">
        <f aca="true" t="shared" si="11" ref="P212:P223">O212*H212</f>
        <v>0</v>
      </c>
      <c r="Q212" s="200">
        <v>0.0032</v>
      </c>
      <c r="R212" s="200">
        <f aca="true" t="shared" si="12" ref="R212:R223">Q212*H212</f>
        <v>0.0704</v>
      </c>
      <c r="S212" s="200">
        <v>0</v>
      </c>
      <c r="T212" s="201">
        <f aca="true" t="shared" si="13" ref="T212:T223">S212*H212</f>
        <v>0</v>
      </c>
      <c r="AR212" s="23" t="s">
        <v>214</v>
      </c>
      <c r="AT212" s="23" t="s">
        <v>270</v>
      </c>
      <c r="AU212" s="23" t="s">
        <v>86</v>
      </c>
      <c r="AY212" s="23" t="s">
        <v>168</v>
      </c>
      <c r="BE212" s="202">
        <f aca="true" t="shared" si="14" ref="BE212:BE223">IF(N212="základní",J212,0)</f>
        <v>0</v>
      </c>
      <c r="BF212" s="202">
        <f aca="true" t="shared" si="15" ref="BF212:BF223">IF(N212="snížená",J212,0)</f>
        <v>0</v>
      </c>
      <c r="BG212" s="202">
        <f aca="true" t="shared" si="16" ref="BG212:BG223">IF(N212="zákl. přenesená",J212,0)</f>
        <v>0</v>
      </c>
      <c r="BH212" s="202">
        <f aca="true" t="shared" si="17" ref="BH212:BH223">IF(N212="sníž. přenesená",J212,0)</f>
        <v>0</v>
      </c>
      <c r="BI212" s="202">
        <f aca="true" t="shared" si="18" ref="BI212:BI223">IF(N212="nulová",J212,0)</f>
        <v>0</v>
      </c>
      <c r="BJ212" s="23" t="s">
        <v>24</v>
      </c>
      <c r="BK212" s="202">
        <f aca="true" t="shared" si="19" ref="BK212:BK223">ROUND(I212*H212,2)</f>
        <v>0</v>
      </c>
      <c r="BL212" s="23" t="s">
        <v>175</v>
      </c>
      <c r="BM212" s="23" t="s">
        <v>1657</v>
      </c>
    </row>
    <row r="213" spans="2:65" s="1" customFormat="1" ht="16.5" customHeight="1">
      <c r="B213" s="40"/>
      <c r="C213" s="238" t="s">
        <v>402</v>
      </c>
      <c r="D213" s="238" t="s">
        <v>270</v>
      </c>
      <c r="E213" s="239" t="s">
        <v>1658</v>
      </c>
      <c r="F213" s="240" t="s">
        <v>1659</v>
      </c>
      <c r="G213" s="241" t="s">
        <v>396</v>
      </c>
      <c r="H213" s="242">
        <v>2</v>
      </c>
      <c r="I213" s="243"/>
      <c r="J213" s="244">
        <f t="shared" si="10"/>
        <v>0</v>
      </c>
      <c r="K213" s="240" t="s">
        <v>22</v>
      </c>
      <c r="L213" s="245"/>
      <c r="M213" s="246" t="s">
        <v>22</v>
      </c>
      <c r="N213" s="247" t="s">
        <v>48</v>
      </c>
      <c r="O213" s="41"/>
      <c r="P213" s="200">
        <f t="shared" si="11"/>
        <v>0</v>
      </c>
      <c r="Q213" s="200">
        <v>2.661</v>
      </c>
      <c r="R213" s="200">
        <f t="shared" si="12"/>
        <v>5.322</v>
      </c>
      <c r="S213" s="200">
        <v>0</v>
      </c>
      <c r="T213" s="201">
        <f t="shared" si="13"/>
        <v>0</v>
      </c>
      <c r="AR213" s="23" t="s">
        <v>214</v>
      </c>
      <c r="AT213" s="23" t="s">
        <v>270</v>
      </c>
      <c r="AU213" s="23" t="s">
        <v>86</v>
      </c>
      <c r="AY213" s="23" t="s">
        <v>168</v>
      </c>
      <c r="BE213" s="202">
        <f t="shared" si="14"/>
        <v>0</v>
      </c>
      <c r="BF213" s="202">
        <f t="shared" si="15"/>
        <v>0</v>
      </c>
      <c r="BG213" s="202">
        <f t="shared" si="16"/>
        <v>0</v>
      </c>
      <c r="BH213" s="202">
        <f t="shared" si="17"/>
        <v>0</v>
      </c>
      <c r="BI213" s="202">
        <f t="shared" si="18"/>
        <v>0</v>
      </c>
      <c r="BJ213" s="23" t="s">
        <v>24</v>
      </c>
      <c r="BK213" s="202">
        <f t="shared" si="19"/>
        <v>0</v>
      </c>
      <c r="BL213" s="23" t="s">
        <v>175</v>
      </c>
      <c r="BM213" s="23" t="s">
        <v>1660</v>
      </c>
    </row>
    <row r="214" spans="2:65" s="1" customFormat="1" ht="16.5" customHeight="1">
      <c r="B214" s="40"/>
      <c r="C214" s="238" t="s">
        <v>406</v>
      </c>
      <c r="D214" s="238" t="s">
        <v>270</v>
      </c>
      <c r="E214" s="239" t="s">
        <v>1661</v>
      </c>
      <c r="F214" s="240" t="s">
        <v>1662</v>
      </c>
      <c r="G214" s="241" t="s">
        <v>396</v>
      </c>
      <c r="H214" s="242">
        <v>9</v>
      </c>
      <c r="I214" s="243"/>
      <c r="J214" s="244">
        <f t="shared" si="10"/>
        <v>0</v>
      </c>
      <c r="K214" s="240" t="s">
        <v>22</v>
      </c>
      <c r="L214" s="245"/>
      <c r="M214" s="246" t="s">
        <v>22</v>
      </c>
      <c r="N214" s="247" t="s">
        <v>48</v>
      </c>
      <c r="O214" s="41"/>
      <c r="P214" s="200">
        <f t="shared" si="11"/>
        <v>0</v>
      </c>
      <c r="Q214" s="200">
        <v>2.566</v>
      </c>
      <c r="R214" s="200">
        <f t="shared" si="12"/>
        <v>23.093999999999998</v>
      </c>
      <c r="S214" s="200">
        <v>0</v>
      </c>
      <c r="T214" s="201">
        <f t="shared" si="13"/>
        <v>0</v>
      </c>
      <c r="AR214" s="23" t="s">
        <v>214</v>
      </c>
      <c r="AT214" s="23" t="s">
        <v>270</v>
      </c>
      <c r="AU214" s="23" t="s">
        <v>86</v>
      </c>
      <c r="AY214" s="23" t="s">
        <v>168</v>
      </c>
      <c r="BE214" s="202">
        <f t="shared" si="14"/>
        <v>0</v>
      </c>
      <c r="BF214" s="202">
        <f t="shared" si="15"/>
        <v>0</v>
      </c>
      <c r="BG214" s="202">
        <f t="shared" si="16"/>
        <v>0</v>
      </c>
      <c r="BH214" s="202">
        <f t="shared" si="17"/>
        <v>0</v>
      </c>
      <c r="BI214" s="202">
        <f t="shared" si="18"/>
        <v>0</v>
      </c>
      <c r="BJ214" s="23" t="s">
        <v>24</v>
      </c>
      <c r="BK214" s="202">
        <f t="shared" si="19"/>
        <v>0</v>
      </c>
      <c r="BL214" s="23" t="s">
        <v>175</v>
      </c>
      <c r="BM214" s="23" t="s">
        <v>1663</v>
      </c>
    </row>
    <row r="215" spans="2:65" s="1" customFormat="1" ht="16.5" customHeight="1">
      <c r="B215" s="40"/>
      <c r="C215" s="238" t="s">
        <v>410</v>
      </c>
      <c r="D215" s="238" t="s">
        <v>270</v>
      </c>
      <c r="E215" s="239" t="s">
        <v>1664</v>
      </c>
      <c r="F215" s="240" t="s">
        <v>1665</v>
      </c>
      <c r="G215" s="241" t="s">
        <v>396</v>
      </c>
      <c r="H215" s="242">
        <v>1</v>
      </c>
      <c r="I215" s="243"/>
      <c r="J215" s="244">
        <f t="shared" si="10"/>
        <v>0</v>
      </c>
      <c r="K215" s="240" t="s">
        <v>22</v>
      </c>
      <c r="L215" s="245"/>
      <c r="M215" s="246" t="s">
        <v>22</v>
      </c>
      <c r="N215" s="247" t="s">
        <v>48</v>
      </c>
      <c r="O215" s="41"/>
      <c r="P215" s="200">
        <f t="shared" si="11"/>
        <v>0</v>
      </c>
      <c r="Q215" s="200">
        <v>0.521</v>
      </c>
      <c r="R215" s="200">
        <f t="shared" si="12"/>
        <v>0.521</v>
      </c>
      <c r="S215" s="200">
        <v>0</v>
      </c>
      <c r="T215" s="201">
        <f t="shared" si="13"/>
        <v>0</v>
      </c>
      <c r="AR215" s="23" t="s">
        <v>214</v>
      </c>
      <c r="AT215" s="23" t="s">
        <v>270</v>
      </c>
      <c r="AU215" s="23" t="s">
        <v>86</v>
      </c>
      <c r="AY215" s="23" t="s">
        <v>168</v>
      </c>
      <c r="BE215" s="202">
        <f t="shared" si="14"/>
        <v>0</v>
      </c>
      <c r="BF215" s="202">
        <f t="shared" si="15"/>
        <v>0</v>
      </c>
      <c r="BG215" s="202">
        <f t="shared" si="16"/>
        <v>0</v>
      </c>
      <c r="BH215" s="202">
        <f t="shared" si="17"/>
        <v>0</v>
      </c>
      <c r="BI215" s="202">
        <f t="shared" si="18"/>
        <v>0</v>
      </c>
      <c r="BJ215" s="23" t="s">
        <v>24</v>
      </c>
      <c r="BK215" s="202">
        <f t="shared" si="19"/>
        <v>0</v>
      </c>
      <c r="BL215" s="23" t="s">
        <v>175</v>
      </c>
      <c r="BM215" s="23" t="s">
        <v>1666</v>
      </c>
    </row>
    <row r="216" spans="2:65" s="1" customFormat="1" ht="16.5" customHeight="1">
      <c r="B216" s="40"/>
      <c r="C216" s="238" t="s">
        <v>414</v>
      </c>
      <c r="D216" s="238" t="s">
        <v>270</v>
      </c>
      <c r="E216" s="239" t="s">
        <v>1667</v>
      </c>
      <c r="F216" s="240" t="s">
        <v>1668</v>
      </c>
      <c r="G216" s="241" t="s">
        <v>396</v>
      </c>
      <c r="H216" s="242">
        <v>5</v>
      </c>
      <c r="I216" s="243"/>
      <c r="J216" s="244">
        <f t="shared" si="10"/>
        <v>0</v>
      </c>
      <c r="K216" s="240" t="s">
        <v>174</v>
      </c>
      <c r="L216" s="245"/>
      <c r="M216" s="246" t="s">
        <v>22</v>
      </c>
      <c r="N216" s="247" t="s">
        <v>48</v>
      </c>
      <c r="O216" s="41"/>
      <c r="P216" s="200">
        <f t="shared" si="11"/>
        <v>0</v>
      </c>
      <c r="Q216" s="200">
        <v>0.252</v>
      </c>
      <c r="R216" s="200">
        <f t="shared" si="12"/>
        <v>1.26</v>
      </c>
      <c r="S216" s="200">
        <v>0</v>
      </c>
      <c r="T216" s="201">
        <f t="shared" si="13"/>
        <v>0</v>
      </c>
      <c r="AR216" s="23" t="s">
        <v>214</v>
      </c>
      <c r="AT216" s="23" t="s">
        <v>270</v>
      </c>
      <c r="AU216" s="23" t="s">
        <v>86</v>
      </c>
      <c r="AY216" s="23" t="s">
        <v>168</v>
      </c>
      <c r="BE216" s="202">
        <f t="shared" si="14"/>
        <v>0</v>
      </c>
      <c r="BF216" s="202">
        <f t="shared" si="15"/>
        <v>0</v>
      </c>
      <c r="BG216" s="202">
        <f t="shared" si="16"/>
        <v>0</v>
      </c>
      <c r="BH216" s="202">
        <f t="shared" si="17"/>
        <v>0</v>
      </c>
      <c r="BI216" s="202">
        <f t="shared" si="18"/>
        <v>0</v>
      </c>
      <c r="BJ216" s="23" t="s">
        <v>24</v>
      </c>
      <c r="BK216" s="202">
        <f t="shared" si="19"/>
        <v>0</v>
      </c>
      <c r="BL216" s="23" t="s">
        <v>175</v>
      </c>
      <c r="BM216" s="23" t="s">
        <v>1669</v>
      </c>
    </row>
    <row r="217" spans="2:65" s="1" customFormat="1" ht="16.5" customHeight="1">
      <c r="B217" s="40"/>
      <c r="C217" s="238" t="s">
        <v>418</v>
      </c>
      <c r="D217" s="238" t="s">
        <v>270</v>
      </c>
      <c r="E217" s="239" t="s">
        <v>1670</v>
      </c>
      <c r="F217" s="240" t="s">
        <v>1671</v>
      </c>
      <c r="G217" s="241" t="s">
        <v>396</v>
      </c>
      <c r="H217" s="242">
        <v>6</v>
      </c>
      <c r="I217" s="243"/>
      <c r="J217" s="244">
        <f t="shared" si="10"/>
        <v>0</v>
      </c>
      <c r="K217" s="240" t="s">
        <v>174</v>
      </c>
      <c r="L217" s="245"/>
      <c r="M217" s="246" t="s">
        <v>22</v>
      </c>
      <c r="N217" s="247" t="s">
        <v>48</v>
      </c>
      <c r="O217" s="41"/>
      <c r="P217" s="200">
        <f t="shared" si="11"/>
        <v>0</v>
      </c>
      <c r="Q217" s="200">
        <v>0.504</v>
      </c>
      <c r="R217" s="200">
        <f t="shared" si="12"/>
        <v>3.024</v>
      </c>
      <c r="S217" s="200">
        <v>0</v>
      </c>
      <c r="T217" s="201">
        <f t="shared" si="13"/>
        <v>0</v>
      </c>
      <c r="AR217" s="23" t="s">
        <v>214</v>
      </c>
      <c r="AT217" s="23" t="s">
        <v>270</v>
      </c>
      <c r="AU217" s="23" t="s">
        <v>86</v>
      </c>
      <c r="AY217" s="23" t="s">
        <v>168</v>
      </c>
      <c r="BE217" s="202">
        <f t="shared" si="14"/>
        <v>0</v>
      </c>
      <c r="BF217" s="202">
        <f t="shared" si="15"/>
        <v>0</v>
      </c>
      <c r="BG217" s="202">
        <f t="shared" si="16"/>
        <v>0</v>
      </c>
      <c r="BH217" s="202">
        <f t="shared" si="17"/>
        <v>0</v>
      </c>
      <c r="BI217" s="202">
        <f t="shared" si="18"/>
        <v>0</v>
      </c>
      <c r="BJ217" s="23" t="s">
        <v>24</v>
      </c>
      <c r="BK217" s="202">
        <f t="shared" si="19"/>
        <v>0</v>
      </c>
      <c r="BL217" s="23" t="s">
        <v>175</v>
      </c>
      <c r="BM217" s="23" t="s">
        <v>1672</v>
      </c>
    </row>
    <row r="218" spans="2:65" s="1" customFormat="1" ht="16.5" customHeight="1">
      <c r="B218" s="40"/>
      <c r="C218" s="238" t="s">
        <v>362</v>
      </c>
      <c r="D218" s="238" t="s">
        <v>270</v>
      </c>
      <c r="E218" s="239" t="s">
        <v>1673</v>
      </c>
      <c r="F218" s="240" t="s">
        <v>1674</v>
      </c>
      <c r="G218" s="241" t="s">
        <v>396</v>
      </c>
      <c r="H218" s="242">
        <v>10</v>
      </c>
      <c r="I218" s="243"/>
      <c r="J218" s="244">
        <f t="shared" si="10"/>
        <v>0</v>
      </c>
      <c r="K218" s="240" t="s">
        <v>174</v>
      </c>
      <c r="L218" s="245"/>
      <c r="M218" s="246" t="s">
        <v>22</v>
      </c>
      <c r="N218" s="247" t="s">
        <v>48</v>
      </c>
      <c r="O218" s="41"/>
      <c r="P218" s="200">
        <f t="shared" si="11"/>
        <v>0</v>
      </c>
      <c r="Q218" s="200">
        <v>0.585</v>
      </c>
      <c r="R218" s="200">
        <f t="shared" si="12"/>
        <v>5.85</v>
      </c>
      <c r="S218" s="200">
        <v>0</v>
      </c>
      <c r="T218" s="201">
        <f t="shared" si="13"/>
        <v>0</v>
      </c>
      <c r="AR218" s="23" t="s">
        <v>214</v>
      </c>
      <c r="AT218" s="23" t="s">
        <v>270</v>
      </c>
      <c r="AU218" s="23" t="s">
        <v>86</v>
      </c>
      <c r="AY218" s="23" t="s">
        <v>168</v>
      </c>
      <c r="BE218" s="202">
        <f t="shared" si="14"/>
        <v>0</v>
      </c>
      <c r="BF218" s="202">
        <f t="shared" si="15"/>
        <v>0</v>
      </c>
      <c r="BG218" s="202">
        <f t="shared" si="16"/>
        <v>0</v>
      </c>
      <c r="BH218" s="202">
        <f t="shared" si="17"/>
        <v>0</v>
      </c>
      <c r="BI218" s="202">
        <f t="shared" si="18"/>
        <v>0</v>
      </c>
      <c r="BJ218" s="23" t="s">
        <v>24</v>
      </c>
      <c r="BK218" s="202">
        <f t="shared" si="19"/>
        <v>0</v>
      </c>
      <c r="BL218" s="23" t="s">
        <v>175</v>
      </c>
      <c r="BM218" s="23" t="s">
        <v>1675</v>
      </c>
    </row>
    <row r="219" spans="2:65" s="1" customFormat="1" ht="16.5" customHeight="1">
      <c r="B219" s="40"/>
      <c r="C219" s="238" t="s">
        <v>425</v>
      </c>
      <c r="D219" s="238" t="s">
        <v>270</v>
      </c>
      <c r="E219" s="239" t="s">
        <v>1676</v>
      </c>
      <c r="F219" s="240" t="s">
        <v>1677</v>
      </c>
      <c r="G219" s="241" t="s">
        <v>294</v>
      </c>
      <c r="H219" s="242">
        <v>276.1</v>
      </c>
      <c r="I219" s="243"/>
      <c r="J219" s="244">
        <f t="shared" si="10"/>
        <v>0</v>
      </c>
      <c r="K219" s="240" t="s">
        <v>174</v>
      </c>
      <c r="L219" s="245"/>
      <c r="M219" s="246" t="s">
        <v>22</v>
      </c>
      <c r="N219" s="247" t="s">
        <v>48</v>
      </c>
      <c r="O219" s="41"/>
      <c r="P219" s="200">
        <f t="shared" si="11"/>
        <v>0</v>
      </c>
      <c r="Q219" s="200">
        <v>0.1</v>
      </c>
      <c r="R219" s="200">
        <f t="shared" si="12"/>
        <v>27.610000000000003</v>
      </c>
      <c r="S219" s="200">
        <v>0</v>
      </c>
      <c r="T219" s="201">
        <f t="shared" si="13"/>
        <v>0</v>
      </c>
      <c r="AR219" s="23" t="s">
        <v>214</v>
      </c>
      <c r="AT219" s="23" t="s">
        <v>270</v>
      </c>
      <c r="AU219" s="23" t="s">
        <v>86</v>
      </c>
      <c r="AY219" s="23" t="s">
        <v>168</v>
      </c>
      <c r="BE219" s="202">
        <f t="shared" si="14"/>
        <v>0</v>
      </c>
      <c r="BF219" s="202">
        <f t="shared" si="15"/>
        <v>0</v>
      </c>
      <c r="BG219" s="202">
        <f t="shared" si="16"/>
        <v>0</v>
      </c>
      <c r="BH219" s="202">
        <f t="shared" si="17"/>
        <v>0</v>
      </c>
      <c r="BI219" s="202">
        <f t="shared" si="18"/>
        <v>0</v>
      </c>
      <c r="BJ219" s="23" t="s">
        <v>24</v>
      </c>
      <c r="BK219" s="202">
        <f t="shared" si="19"/>
        <v>0</v>
      </c>
      <c r="BL219" s="23" t="s">
        <v>175</v>
      </c>
      <c r="BM219" s="23" t="s">
        <v>1678</v>
      </c>
    </row>
    <row r="220" spans="2:65" s="1" customFormat="1" ht="16.5" customHeight="1">
      <c r="B220" s="40"/>
      <c r="C220" s="238" t="s">
        <v>430</v>
      </c>
      <c r="D220" s="238" t="s">
        <v>270</v>
      </c>
      <c r="E220" s="239" t="s">
        <v>1679</v>
      </c>
      <c r="F220" s="240" t="s">
        <v>1680</v>
      </c>
      <c r="G220" s="241" t="s">
        <v>396</v>
      </c>
      <c r="H220" s="242">
        <v>9</v>
      </c>
      <c r="I220" s="243"/>
      <c r="J220" s="244">
        <f t="shared" si="10"/>
        <v>0</v>
      </c>
      <c r="K220" s="240" t="s">
        <v>174</v>
      </c>
      <c r="L220" s="245"/>
      <c r="M220" s="246" t="s">
        <v>22</v>
      </c>
      <c r="N220" s="247" t="s">
        <v>48</v>
      </c>
      <c r="O220" s="41"/>
      <c r="P220" s="200">
        <f t="shared" si="11"/>
        <v>0</v>
      </c>
      <c r="Q220" s="200">
        <v>0.073</v>
      </c>
      <c r="R220" s="200">
        <f t="shared" si="12"/>
        <v>0.6569999999999999</v>
      </c>
      <c r="S220" s="200">
        <v>0</v>
      </c>
      <c r="T220" s="201">
        <f t="shared" si="13"/>
        <v>0</v>
      </c>
      <c r="AR220" s="23" t="s">
        <v>214</v>
      </c>
      <c r="AT220" s="23" t="s">
        <v>270</v>
      </c>
      <c r="AU220" s="23" t="s">
        <v>86</v>
      </c>
      <c r="AY220" s="23" t="s">
        <v>168</v>
      </c>
      <c r="BE220" s="202">
        <f t="shared" si="14"/>
        <v>0</v>
      </c>
      <c r="BF220" s="202">
        <f t="shared" si="15"/>
        <v>0</v>
      </c>
      <c r="BG220" s="202">
        <f t="shared" si="16"/>
        <v>0</v>
      </c>
      <c r="BH220" s="202">
        <f t="shared" si="17"/>
        <v>0</v>
      </c>
      <c r="BI220" s="202">
        <f t="shared" si="18"/>
        <v>0</v>
      </c>
      <c r="BJ220" s="23" t="s">
        <v>24</v>
      </c>
      <c r="BK220" s="202">
        <f t="shared" si="19"/>
        <v>0</v>
      </c>
      <c r="BL220" s="23" t="s">
        <v>175</v>
      </c>
      <c r="BM220" s="23" t="s">
        <v>1681</v>
      </c>
    </row>
    <row r="221" spans="2:65" s="1" customFormat="1" ht="25.5" customHeight="1">
      <c r="B221" s="40"/>
      <c r="C221" s="238" t="s">
        <v>435</v>
      </c>
      <c r="D221" s="238" t="s">
        <v>270</v>
      </c>
      <c r="E221" s="239" t="s">
        <v>1682</v>
      </c>
      <c r="F221" s="240" t="s">
        <v>1683</v>
      </c>
      <c r="G221" s="241" t="s">
        <v>396</v>
      </c>
      <c r="H221" s="242">
        <v>10</v>
      </c>
      <c r="I221" s="243"/>
      <c r="J221" s="244">
        <f t="shared" si="10"/>
        <v>0</v>
      </c>
      <c r="K221" s="240" t="s">
        <v>174</v>
      </c>
      <c r="L221" s="245"/>
      <c r="M221" s="246" t="s">
        <v>22</v>
      </c>
      <c r="N221" s="247" t="s">
        <v>48</v>
      </c>
      <c r="O221" s="41"/>
      <c r="P221" s="200">
        <f t="shared" si="11"/>
        <v>0</v>
      </c>
      <c r="Q221" s="200">
        <v>0.056</v>
      </c>
      <c r="R221" s="200">
        <f t="shared" si="12"/>
        <v>0.56</v>
      </c>
      <c r="S221" s="200">
        <v>0</v>
      </c>
      <c r="T221" s="201">
        <f t="shared" si="13"/>
        <v>0</v>
      </c>
      <c r="AR221" s="23" t="s">
        <v>214</v>
      </c>
      <c r="AT221" s="23" t="s">
        <v>270</v>
      </c>
      <c r="AU221" s="23" t="s">
        <v>86</v>
      </c>
      <c r="AY221" s="23" t="s">
        <v>168</v>
      </c>
      <c r="BE221" s="202">
        <f t="shared" si="14"/>
        <v>0</v>
      </c>
      <c r="BF221" s="202">
        <f t="shared" si="15"/>
        <v>0</v>
      </c>
      <c r="BG221" s="202">
        <f t="shared" si="16"/>
        <v>0</v>
      </c>
      <c r="BH221" s="202">
        <f t="shared" si="17"/>
        <v>0</v>
      </c>
      <c r="BI221" s="202">
        <f t="shared" si="18"/>
        <v>0</v>
      </c>
      <c r="BJ221" s="23" t="s">
        <v>24</v>
      </c>
      <c r="BK221" s="202">
        <f t="shared" si="19"/>
        <v>0</v>
      </c>
      <c r="BL221" s="23" t="s">
        <v>175</v>
      </c>
      <c r="BM221" s="23" t="s">
        <v>1684</v>
      </c>
    </row>
    <row r="222" spans="2:65" s="1" customFormat="1" ht="25.5" customHeight="1">
      <c r="B222" s="40"/>
      <c r="C222" s="238" t="s">
        <v>439</v>
      </c>
      <c r="D222" s="238" t="s">
        <v>270</v>
      </c>
      <c r="E222" s="239" t="s">
        <v>1685</v>
      </c>
      <c r="F222" s="240" t="s">
        <v>1686</v>
      </c>
      <c r="G222" s="241" t="s">
        <v>396</v>
      </c>
      <c r="H222" s="242">
        <v>10</v>
      </c>
      <c r="I222" s="243"/>
      <c r="J222" s="244">
        <f t="shared" si="10"/>
        <v>0</v>
      </c>
      <c r="K222" s="240" t="s">
        <v>174</v>
      </c>
      <c r="L222" s="245"/>
      <c r="M222" s="246" t="s">
        <v>22</v>
      </c>
      <c r="N222" s="247" t="s">
        <v>48</v>
      </c>
      <c r="O222" s="41"/>
      <c r="P222" s="200">
        <f t="shared" si="11"/>
        <v>0</v>
      </c>
      <c r="Q222" s="200">
        <v>0.045</v>
      </c>
      <c r="R222" s="200">
        <f t="shared" si="12"/>
        <v>0.44999999999999996</v>
      </c>
      <c r="S222" s="200">
        <v>0</v>
      </c>
      <c r="T222" s="201">
        <f t="shared" si="13"/>
        <v>0</v>
      </c>
      <c r="AR222" s="23" t="s">
        <v>214</v>
      </c>
      <c r="AT222" s="23" t="s">
        <v>270</v>
      </c>
      <c r="AU222" s="23" t="s">
        <v>86</v>
      </c>
      <c r="AY222" s="23" t="s">
        <v>168</v>
      </c>
      <c r="BE222" s="202">
        <f t="shared" si="14"/>
        <v>0</v>
      </c>
      <c r="BF222" s="202">
        <f t="shared" si="15"/>
        <v>0</v>
      </c>
      <c r="BG222" s="202">
        <f t="shared" si="16"/>
        <v>0</v>
      </c>
      <c r="BH222" s="202">
        <f t="shared" si="17"/>
        <v>0</v>
      </c>
      <c r="BI222" s="202">
        <f t="shared" si="18"/>
        <v>0</v>
      </c>
      <c r="BJ222" s="23" t="s">
        <v>24</v>
      </c>
      <c r="BK222" s="202">
        <f t="shared" si="19"/>
        <v>0</v>
      </c>
      <c r="BL222" s="23" t="s">
        <v>175</v>
      </c>
      <c r="BM222" s="23" t="s">
        <v>1687</v>
      </c>
    </row>
    <row r="223" spans="2:65" s="1" customFormat="1" ht="25.5" customHeight="1">
      <c r="B223" s="40"/>
      <c r="C223" s="238" t="s">
        <v>443</v>
      </c>
      <c r="D223" s="238" t="s">
        <v>270</v>
      </c>
      <c r="E223" s="239" t="s">
        <v>1688</v>
      </c>
      <c r="F223" s="240" t="s">
        <v>1689</v>
      </c>
      <c r="G223" s="241" t="s">
        <v>396</v>
      </c>
      <c r="H223" s="242">
        <v>1</v>
      </c>
      <c r="I223" s="243"/>
      <c r="J223" s="244">
        <f t="shared" si="10"/>
        <v>0</v>
      </c>
      <c r="K223" s="240" t="s">
        <v>174</v>
      </c>
      <c r="L223" s="245"/>
      <c r="M223" s="246" t="s">
        <v>22</v>
      </c>
      <c r="N223" s="247" t="s">
        <v>48</v>
      </c>
      <c r="O223" s="41"/>
      <c r="P223" s="200">
        <f t="shared" si="11"/>
        <v>0</v>
      </c>
      <c r="Q223" s="200">
        <v>0.279</v>
      </c>
      <c r="R223" s="200">
        <f t="shared" si="12"/>
        <v>0.279</v>
      </c>
      <c r="S223" s="200">
        <v>0</v>
      </c>
      <c r="T223" s="201">
        <f t="shared" si="13"/>
        <v>0</v>
      </c>
      <c r="AR223" s="23" t="s">
        <v>214</v>
      </c>
      <c r="AT223" s="23" t="s">
        <v>270</v>
      </c>
      <c r="AU223" s="23" t="s">
        <v>86</v>
      </c>
      <c r="AY223" s="23" t="s">
        <v>168</v>
      </c>
      <c r="BE223" s="202">
        <f t="shared" si="14"/>
        <v>0</v>
      </c>
      <c r="BF223" s="202">
        <f t="shared" si="15"/>
        <v>0</v>
      </c>
      <c r="BG223" s="202">
        <f t="shared" si="16"/>
        <v>0</v>
      </c>
      <c r="BH223" s="202">
        <f t="shared" si="17"/>
        <v>0</v>
      </c>
      <c r="BI223" s="202">
        <f t="shared" si="18"/>
        <v>0</v>
      </c>
      <c r="BJ223" s="23" t="s">
        <v>24</v>
      </c>
      <c r="BK223" s="202">
        <f t="shared" si="19"/>
        <v>0</v>
      </c>
      <c r="BL223" s="23" t="s">
        <v>175</v>
      </c>
      <c r="BM223" s="23" t="s">
        <v>1690</v>
      </c>
    </row>
    <row r="224" spans="2:63" s="10" customFormat="1" ht="29.85" customHeight="1">
      <c r="B224" s="175"/>
      <c r="C224" s="176"/>
      <c r="D224" s="177" t="s">
        <v>76</v>
      </c>
      <c r="E224" s="189" t="s">
        <v>220</v>
      </c>
      <c r="F224" s="189" t="s">
        <v>429</v>
      </c>
      <c r="G224" s="176"/>
      <c r="H224" s="176"/>
      <c r="I224" s="179"/>
      <c r="J224" s="190">
        <f>BK224</f>
        <v>0</v>
      </c>
      <c r="K224" s="176"/>
      <c r="L224" s="181"/>
      <c r="M224" s="182"/>
      <c r="N224" s="183"/>
      <c r="O224" s="183"/>
      <c r="P224" s="184">
        <f>SUM(P225:P240)</f>
        <v>0</v>
      </c>
      <c r="Q224" s="183"/>
      <c r="R224" s="184">
        <f>SUM(R225:R240)</f>
        <v>0.0015252</v>
      </c>
      <c r="S224" s="183"/>
      <c r="T224" s="185">
        <f>SUM(T225:T240)</f>
        <v>18.1152</v>
      </c>
      <c r="AR224" s="186" t="s">
        <v>24</v>
      </c>
      <c r="AT224" s="187" t="s">
        <v>76</v>
      </c>
      <c r="AU224" s="187" t="s">
        <v>24</v>
      </c>
      <c r="AY224" s="186" t="s">
        <v>168</v>
      </c>
      <c r="BK224" s="188">
        <f>SUM(BK225:BK240)</f>
        <v>0</v>
      </c>
    </row>
    <row r="225" spans="2:65" s="1" customFormat="1" ht="16.5" customHeight="1">
      <c r="B225" s="40"/>
      <c r="C225" s="191" t="s">
        <v>447</v>
      </c>
      <c r="D225" s="191" t="s">
        <v>170</v>
      </c>
      <c r="E225" s="192" t="s">
        <v>1691</v>
      </c>
      <c r="F225" s="193" t="s">
        <v>1692</v>
      </c>
      <c r="G225" s="194" t="s">
        <v>198</v>
      </c>
      <c r="H225" s="195">
        <v>9</v>
      </c>
      <c r="I225" s="196"/>
      <c r="J225" s="197">
        <f>ROUND(I225*H225,2)</f>
        <v>0</v>
      </c>
      <c r="K225" s="193" t="s">
        <v>174</v>
      </c>
      <c r="L225" s="60"/>
      <c r="M225" s="198" t="s">
        <v>22</v>
      </c>
      <c r="N225" s="199" t="s">
        <v>48</v>
      </c>
      <c r="O225" s="41"/>
      <c r="P225" s="200">
        <f>O225*H225</f>
        <v>0</v>
      </c>
      <c r="Q225" s="200">
        <v>0</v>
      </c>
      <c r="R225" s="200">
        <f>Q225*H225</f>
        <v>0</v>
      </c>
      <c r="S225" s="200">
        <v>2</v>
      </c>
      <c r="T225" s="201">
        <f>S225*H225</f>
        <v>18</v>
      </c>
      <c r="AR225" s="23" t="s">
        <v>175</v>
      </c>
      <c r="AT225" s="23" t="s">
        <v>170</v>
      </c>
      <c r="AU225" s="23" t="s">
        <v>86</v>
      </c>
      <c r="AY225" s="23" t="s">
        <v>168</v>
      </c>
      <c r="BE225" s="202">
        <f>IF(N225="základní",J225,0)</f>
        <v>0</v>
      </c>
      <c r="BF225" s="202">
        <f>IF(N225="snížená",J225,0)</f>
        <v>0</v>
      </c>
      <c r="BG225" s="202">
        <f>IF(N225="zákl. přenesená",J225,0)</f>
        <v>0</v>
      </c>
      <c r="BH225" s="202">
        <f>IF(N225="sníž. přenesená",J225,0)</f>
        <v>0</v>
      </c>
      <c r="BI225" s="202">
        <f>IF(N225="nulová",J225,0)</f>
        <v>0</v>
      </c>
      <c r="BJ225" s="23" t="s">
        <v>24</v>
      </c>
      <c r="BK225" s="202">
        <f>ROUND(I225*H225,2)</f>
        <v>0</v>
      </c>
      <c r="BL225" s="23" t="s">
        <v>175</v>
      </c>
      <c r="BM225" s="23" t="s">
        <v>1693</v>
      </c>
    </row>
    <row r="226" spans="2:51" s="11" customFormat="1" ht="13.5">
      <c r="B226" s="206"/>
      <c r="C226" s="207"/>
      <c r="D226" s="203" t="s">
        <v>179</v>
      </c>
      <c r="E226" s="208" t="s">
        <v>22</v>
      </c>
      <c r="F226" s="209" t="s">
        <v>1694</v>
      </c>
      <c r="G226" s="207"/>
      <c r="H226" s="210">
        <v>7.2</v>
      </c>
      <c r="I226" s="211"/>
      <c r="J226" s="207"/>
      <c r="K226" s="207"/>
      <c r="L226" s="212"/>
      <c r="M226" s="213"/>
      <c r="N226" s="214"/>
      <c r="O226" s="214"/>
      <c r="P226" s="214"/>
      <c r="Q226" s="214"/>
      <c r="R226" s="214"/>
      <c r="S226" s="214"/>
      <c r="T226" s="215"/>
      <c r="AT226" s="216" t="s">
        <v>179</v>
      </c>
      <c r="AU226" s="216" t="s">
        <v>86</v>
      </c>
      <c r="AV226" s="11" t="s">
        <v>86</v>
      </c>
      <c r="AW226" s="11" t="s">
        <v>41</v>
      </c>
      <c r="AX226" s="11" t="s">
        <v>77</v>
      </c>
      <c r="AY226" s="216" t="s">
        <v>168</v>
      </c>
    </row>
    <row r="227" spans="2:51" s="12" customFormat="1" ht="13.5">
      <c r="B227" s="217"/>
      <c r="C227" s="218"/>
      <c r="D227" s="203" t="s">
        <v>179</v>
      </c>
      <c r="E227" s="219" t="s">
        <v>22</v>
      </c>
      <c r="F227" s="220" t="s">
        <v>1695</v>
      </c>
      <c r="G227" s="218"/>
      <c r="H227" s="219" t="s">
        <v>22</v>
      </c>
      <c r="I227" s="221"/>
      <c r="J227" s="218"/>
      <c r="K227" s="218"/>
      <c r="L227" s="222"/>
      <c r="M227" s="223"/>
      <c r="N227" s="224"/>
      <c r="O227" s="224"/>
      <c r="P227" s="224"/>
      <c r="Q227" s="224"/>
      <c r="R227" s="224"/>
      <c r="S227" s="224"/>
      <c r="T227" s="225"/>
      <c r="AT227" s="226" t="s">
        <v>179</v>
      </c>
      <c r="AU227" s="226" t="s">
        <v>86</v>
      </c>
      <c r="AV227" s="12" t="s">
        <v>24</v>
      </c>
      <c r="AW227" s="12" t="s">
        <v>41</v>
      </c>
      <c r="AX227" s="12" t="s">
        <v>77</v>
      </c>
      <c r="AY227" s="226" t="s">
        <v>168</v>
      </c>
    </row>
    <row r="228" spans="2:51" s="11" customFormat="1" ht="13.5">
      <c r="B228" s="206"/>
      <c r="C228" s="207"/>
      <c r="D228" s="203" t="s">
        <v>179</v>
      </c>
      <c r="E228" s="208" t="s">
        <v>22</v>
      </c>
      <c r="F228" s="209" t="s">
        <v>1696</v>
      </c>
      <c r="G228" s="207"/>
      <c r="H228" s="210">
        <v>1.8</v>
      </c>
      <c r="I228" s="211"/>
      <c r="J228" s="207"/>
      <c r="K228" s="207"/>
      <c r="L228" s="212"/>
      <c r="M228" s="213"/>
      <c r="N228" s="214"/>
      <c r="O228" s="214"/>
      <c r="P228" s="214"/>
      <c r="Q228" s="214"/>
      <c r="R228" s="214"/>
      <c r="S228" s="214"/>
      <c r="T228" s="215"/>
      <c r="AT228" s="216" t="s">
        <v>179</v>
      </c>
      <c r="AU228" s="216" t="s">
        <v>86</v>
      </c>
      <c r="AV228" s="11" t="s">
        <v>86</v>
      </c>
      <c r="AW228" s="11" t="s">
        <v>41</v>
      </c>
      <c r="AX228" s="11" t="s">
        <v>77</v>
      </c>
      <c r="AY228" s="216" t="s">
        <v>168</v>
      </c>
    </row>
    <row r="229" spans="2:51" s="12" customFormat="1" ht="13.5">
      <c r="B229" s="217"/>
      <c r="C229" s="218"/>
      <c r="D229" s="203" t="s">
        <v>179</v>
      </c>
      <c r="E229" s="219" t="s">
        <v>22</v>
      </c>
      <c r="F229" s="220" t="s">
        <v>1697</v>
      </c>
      <c r="G229" s="218"/>
      <c r="H229" s="219" t="s">
        <v>22</v>
      </c>
      <c r="I229" s="221"/>
      <c r="J229" s="218"/>
      <c r="K229" s="218"/>
      <c r="L229" s="222"/>
      <c r="M229" s="223"/>
      <c r="N229" s="224"/>
      <c r="O229" s="224"/>
      <c r="P229" s="224"/>
      <c r="Q229" s="224"/>
      <c r="R229" s="224"/>
      <c r="S229" s="224"/>
      <c r="T229" s="225"/>
      <c r="AT229" s="226" t="s">
        <v>179</v>
      </c>
      <c r="AU229" s="226" t="s">
        <v>86</v>
      </c>
      <c r="AV229" s="12" t="s">
        <v>24</v>
      </c>
      <c r="AW229" s="12" t="s">
        <v>41</v>
      </c>
      <c r="AX229" s="12" t="s">
        <v>77</v>
      </c>
      <c r="AY229" s="226" t="s">
        <v>168</v>
      </c>
    </row>
    <row r="230" spans="2:51" s="13" customFormat="1" ht="13.5">
      <c r="B230" s="227"/>
      <c r="C230" s="228"/>
      <c r="D230" s="203" t="s">
        <v>179</v>
      </c>
      <c r="E230" s="229" t="s">
        <v>22</v>
      </c>
      <c r="F230" s="230" t="s">
        <v>182</v>
      </c>
      <c r="G230" s="228"/>
      <c r="H230" s="231">
        <v>9</v>
      </c>
      <c r="I230" s="232"/>
      <c r="J230" s="228"/>
      <c r="K230" s="228"/>
      <c r="L230" s="233"/>
      <c r="M230" s="234"/>
      <c r="N230" s="235"/>
      <c r="O230" s="235"/>
      <c r="P230" s="235"/>
      <c r="Q230" s="235"/>
      <c r="R230" s="235"/>
      <c r="S230" s="235"/>
      <c r="T230" s="236"/>
      <c r="AT230" s="237" t="s">
        <v>179</v>
      </c>
      <c r="AU230" s="237" t="s">
        <v>86</v>
      </c>
      <c r="AV230" s="13" t="s">
        <v>175</v>
      </c>
      <c r="AW230" s="13" t="s">
        <v>41</v>
      </c>
      <c r="AX230" s="13" t="s">
        <v>24</v>
      </c>
      <c r="AY230" s="237" t="s">
        <v>168</v>
      </c>
    </row>
    <row r="231" spans="2:65" s="1" customFormat="1" ht="16.5" customHeight="1">
      <c r="B231" s="40"/>
      <c r="C231" s="191" t="s">
        <v>450</v>
      </c>
      <c r="D231" s="191" t="s">
        <v>170</v>
      </c>
      <c r="E231" s="192" t="s">
        <v>1698</v>
      </c>
      <c r="F231" s="193" t="s">
        <v>1699</v>
      </c>
      <c r="G231" s="194" t="s">
        <v>294</v>
      </c>
      <c r="H231" s="195">
        <v>0.3</v>
      </c>
      <c r="I231" s="196"/>
      <c r="J231" s="197">
        <f>ROUND(I231*H231,2)</f>
        <v>0</v>
      </c>
      <c r="K231" s="193" t="s">
        <v>174</v>
      </c>
      <c r="L231" s="60"/>
      <c r="M231" s="198" t="s">
        <v>22</v>
      </c>
      <c r="N231" s="199" t="s">
        <v>48</v>
      </c>
      <c r="O231" s="41"/>
      <c r="P231" s="200">
        <f>O231*H231</f>
        <v>0</v>
      </c>
      <c r="Q231" s="200">
        <v>0.00477</v>
      </c>
      <c r="R231" s="200">
        <f>Q231*H231</f>
        <v>0.001431</v>
      </c>
      <c r="S231" s="200">
        <v>0.384</v>
      </c>
      <c r="T231" s="201">
        <f>S231*H231</f>
        <v>0.1152</v>
      </c>
      <c r="AR231" s="23" t="s">
        <v>175</v>
      </c>
      <c r="AT231" s="23" t="s">
        <v>170</v>
      </c>
      <c r="AU231" s="23" t="s">
        <v>86</v>
      </c>
      <c r="AY231" s="23" t="s">
        <v>168</v>
      </c>
      <c r="BE231" s="202">
        <f>IF(N231="základní",J231,0)</f>
        <v>0</v>
      </c>
      <c r="BF231" s="202">
        <f>IF(N231="snížená",J231,0)</f>
        <v>0</v>
      </c>
      <c r="BG231" s="202">
        <f>IF(N231="zákl. přenesená",J231,0)</f>
        <v>0</v>
      </c>
      <c r="BH231" s="202">
        <f>IF(N231="sníž. přenesená",J231,0)</f>
        <v>0</v>
      </c>
      <c r="BI231" s="202">
        <f>IF(N231="nulová",J231,0)</f>
        <v>0</v>
      </c>
      <c r="BJ231" s="23" t="s">
        <v>24</v>
      </c>
      <c r="BK231" s="202">
        <f>ROUND(I231*H231,2)</f>
        <v>0</v>
      </c>
      <c r="BL231" s="23" t="s">
        <v>175</v>
      </c>
      <c r="BM231" s="23" t="s">
        <v>1700</v>
      </c>
    </row>
    <row r="232" spans="2:51" s="11" customFormat="1" ht="13.5">
      <c r="B232" s="206"/>
      <c r="C232" s="207"/>
      <c r="D232" s="203" t="s">
        <v>179</v>
      </c>
      <c r="E232" s="208" t="s">
        <v>22</v>
      </c>
      <c r="F232" s="209" t="s">
        <v>1701</v>
      </c>
      <c r="G232" s="207"/>
      <c r="H232" s="210">
        <v>0.3</v>
      </c>
      <c r="I232" s="211"/>
      <c r="J232" s="207"/>
      <c r="K232" s="207"/>
      <c r="L232" s="212"/>
      <c r="M232" s="213"/>
      <c r="N232" s="214"/>
      <c r="O232" s="214"/>
      <c r="P232" s="214"/>
      <c r="Q232" s="214"/>
      <c r="R232" s="214"/>
      <c r="S232" s="214"/>
      <c r="T232" s="215"/>
      <c r="AT232" s="216" t="s">
        <v>179</v>
      </c>
      <c r="AU232" s="216" t="s">
        <v>86</v>
      </c>
      <c r="AV232" s="11" t="s">
        <v>86</v>
      </c>
      <c r="AW232" s="11" t="s">
        <v>41</v>
      </c>
      <c r="AX232" s="11" t="s">
        <v>77</v>
      </c>
      <c r="AY232" s="216" t="s">
        <v>168</v>
      </c>
    </row>
    <row r="233" spans="2:51" s="12" customFormat="1" ht="13.5">
      <c r="B233" s="217"/>
      <c r="C233" s="218"/>
      <c r="D233" s="203" t="s">
        <v>179</v>
      </c>
      <c r="E233" s="219" t="s">
        <v>22</v>
      </c>
      <c r="F233" s="220" t="s">
        <v>1702</v>
      </c>
      <c r="G233" s="218"/>
      <c r="H233" s="219" t="s">
        <v>22</v>
      </c>
      <c r="I233" s="221"/>
      <c r="J233" s="218"/>
      <c r="K233" s="218"/>
      <c r="L233" s="222"/>
      <c r="M233" s="223"/>
      <c r="N233" s="224"/>
      <c r="O233" s="224"/>
      <c r="P233" s="224"/>
      <c r="Q233" s="224"/>
      <c r="R233" s="224"/>
      <c r="S233" s="224"/>
      <c r="T233" s="225"/>
      <c r="AT233" s="226" t="s">
        <v>179</v>
      </c>
      <c r="AU233" s="226" t="s">
        <v>86</v>
      </c>
      <c r="AV233" s="12" t="s">
        <v>24</v>
      </c>
      <c r="AW233" s="12" t="s">
        <v>41</v>
      </c>
      <c r="AX233" s="12" t="s">
        <v>77</v>
      </c>
      <c r="AY233" s="226" t="s">
        <v>168</v>
      </c>
    </row>
    <row r="234" spans="2:51" s="13" customFormat="1" ht="13.5">
      <c r="B234" s="227"/>
      <c r="C234" s="228"/>
      <c r="D234" s="203" t="s">
        <v>179</v>
      </c>
      <c r="E234" s="229" t="s">
        <v>22</v>
      </c>
      <c r="F234" s="230" t="s">
        <v>182</v>
      </c>
      <c r="G234" s="228"/>
      <c r="H234" s="231">
        <v>0.3</v>
      </c>
      <c r="I234" s="232"/>
      <c r="J234" s="228"/>
      <c r="K234" s="228"/>
      <c r="L234" s="233"/>
      <c r="M234" s="234"/>
      <c r="N234" s="235"/>
      <c r="O234" s="235"/>
      <c r="P234" s="235"/>
      <c r="Q234" s="235"/>
      <c r="R234" s="235"/>
      <c r="S234" s="235"/>
      <c r="T234" s="236"/>
      <c r="AT234" s="237" t="s">
        <v>179</v>
      </c>
      <c r="AU234" s="237" t="s">
        <v>86</v>
      </c>
      <c r="AV234" s="13" t="s">
        <v>175</v>
      </c>
      <c r="AW234" s="13" t="s">
        <v>41</v>
      </c>
      <c r="AX234" s="13" t="s">
        <v>24</v>
      </c>
      <c r="AY234" s="237" t="s">
        <v>168</v>
      </c>
    </row>
    <row r="235" spans="2:65" s="1" customFormat="1" ht="16.5" customHeight="1">
      <c r="B235" s="40"/>
      <c r="C235" s="191" t="s">
        <v>454</v>
      </c>
      <c r="D235" s="191" t="s">
        <v>170</v>
      </c>
      <c r="E235" s="192" t="s">
        <v>1703</v>
      </c>
      <c r="F235" s="193" t="s">
        <v>1704</v>
      </c>
      <c r="G235" s="194" t="s">
        <v>294</v>
      </c>
      <c r="H235" s="195">
        <v>3.14</v>
      </c>
      <c r="I235" s="196"/>
      <c r="J235" s="197">
        <f>ROUND(I235*H235,2)</f>
        <v>0</v>
      </c>
      <c r="K235" s="193" t="s">
        <v>174</v>
      </c>
      <c r="L235" s="60"/>
      <c r="M235" s="198" t="s">
        <v>22</v>
      </c>
      <c r="N235" s="199" t="s">
        <v>48</v>
      </c>
      <c r="O235" s="41"/>
      <c r="P235" s="200">
        <f>O235*H235</f>
        <v>0</v>
      </c>
      <c r="Q235" s="200">
        <v>3E-05</v>
      </c>
      <c r="R235" s="200">
        <f>Q235*H235</f>
        <v>9.420000000000001E-05</v>
      </c>
      <c r="S235" s="200">
        <v>0</v>
      </c>
      <c r="T235" s="201">
        <f>S235*H235</f>
        <v>0</v>
      </c>
      <c r="AR235" s="23" t="s">
        <v>175</v>
      </c>
      <c r="AT235" s="23" t="s">
        <v>170</v>
      </c>
      <c r="AU235" s="23" t="s">
        <v>86</v>
      </c>
      <c r="AY235" s="23" t="s">
        <v>168</v>
      </c>
      <c r="BE235" s="202">
        <f>IF(N235="základní",J235,0)</f>
        <v>0</v>
      </c>
      <c r="BF235" s="202">
        <f>IF(N235="snížená",J235,0)</f>
        <v>0</v>
      </c>
      <c r="BG235" s="202">
        <f>IF(N235="zákl. přenesená",J235,0)</f>
        <v>0</v>
      </c>
      <c r="BH235" s="202">
        <f>IF(N235="sníž. přenesená",J235,0)</f>
        <v>0</v>
      </c>
      <c r="BI235" s="202">
        <f>IF(N235="nulová",J235,0)</f>
        <v>0</v>
      </c>
      <c r="BJ235" s="23" t="s">
        <v>24</v>
      </c>
      <c r="BK235" s="202">
        <f>ROUND(I235*H235,2)</f>
        <v>0</v>
      </c>
      <c r="BL235" s="23" t="s">
        <v>175</v>
      </c>
      <c r="BM235" s="23" t="s">
        <v>1705</v>
      </c>
    </row>
    <row r="236" spans="2:51" s="11" customFormat="1" ht="13.5">
      <c r="B236" s="206"/>
      <c r="C236" s="207"/>
      <c r="D236" s="203" t="s">
        <v>179</v>
      </c>
      <c r="E236" s="208" t="s">
        <v>22</v>
      </c>
      <c r="F236" s="209" t="s">
        <v>1706</v>
      </c>
      <c r="G236" s="207"/>
      <c r="H236" s="210">
        <v>3.14</v>
      </c>
      <c r="I236" s="211"/>
      <c r="J236" s="207"/>
      <c r="K236" s="207"/>
      <c r="L236" s="212"/>
      <c r="M236" s="213"/>
      <c r="N236" s="214"/>
      <c r="O236" s="214"/>
      <c r="P236" s="214"/>
      <c r="Q236" s="214"/>
      <c r="R236" s="214"/>
      <c r="S236" s="214"/>
      <c r="T236" s="215"/>
      <c r="AT236" s="216" t="s">
        <v>179</v>
      </c>
      <c r="AU236" s="216" t="s">
        <v>86</v>
      </c>
      <c r="AV236" s="11" t="s">
        <v>86</v>
      </c>
      <c r="AW236" s="11" t="s">
        <v>41</v>
      </c>
      <c r="AX236" s="11" t="s">
        <v>77</v>
      </c>
      <c r="AY236" s="216" t="s">
        <v>168</v>
      </c>
    </row>
    <row r="237" spans="2:51" s="11" customFormat="1" ht="13.5">
      <c r="B237" s="206"/>
      <c r="C237" s="207"/>
      <c r="D237" s="203" t="s">
        <v>179</v>
      </c>
      <c r="E237" s="208" t="s">
        <v>22</v>
      </c>
      <c r="F237" s="209" t="s">
        <v>22</v>
      </c>
      <c r="G237" s="207"/>
      <c r="H237" s="210">
        <v>0</v>
      </c>
      <c r="I237" s="211"/>
      <c r="J237" s="207"/>
      <c r="K237" s="207"/>
      <c r="L237" s="212"/>
      <c r="M237" s="213"/>
      <c r="N237" s="214"/>
      <c r="O237" s="214"/>
      <c r="P237" s="214"/>
      <c r="Q237" s="214"/>
      <c r="R237" s="214"/>
      <c r="S237" s="214"/>
      <c r="T237" s="215"/>
      <c r="AT237" s="216" t="s">
        <v>179</v>
      </c>
      <c r="AU237" s="216" t="s">
        <v>86</v>
      </c>
      <c r="AV237" s="11" t="s">
        <v>86</v>
      </c>
      <c r="AW237" s="11" t="s">
        <v>41</v>
      </c>
      <c r="AX237" s="11" t="s">
        <v>77</v>
      </c>
      <c r="AY237" s="216" t="s">
        <v>168</v>
      </c>
    </row>
    <row r="238" spans="2:51" s="11" customFormat="1" ht="13.5">
      <c r="B238" s="206"/>
      <c r="C238" s="207"/>
      <c r="D238" s="203" t="s">
        <v>179</v>
      </c>
      <c r="E238" s="208" t="s">
        <v>22</v>
      </c>
      <c r="F238" s="209" t="s">
        <v>22</v>
      </c>
      <c r="G238" s="207"/>
      <c r="H238" s="210">
        <v>0</v>
      </c>
      <c r="I238" s="211"/>
      <c r="J238" s="207"/>
      <c r="K238" s="207"/>
      <c r="L238" s="212"/>
      <c r="M238" s="213"/>
      <c r="N238" s="214"/>
      <c r="O238" s="214"/>
      <c r="P238" s="214"/>
      <c r="Q238" s="214"/>
      <c r="R238" s="214"/>
      <c r="S238" s="214"/>
      <c r="T238" s="215"/>
      <c r="AT238" s="216" t="s">
        <v>179</v>
      </c>
      <c r="AU238" s="216" t="s">
        <v>86</v>
      </c>
      <c r="AV238" s="11" t="s">
        <v>86</v>
      </c>
      <c r="AW238" s="11" t="s">
        <v>41</v>
      </c>
      <c r="AX238" s="11" t="s">
        <v>77</v>
      </c>
      <c r="AY238" s="216" t="s">
        <v>168</v>
      </c>
    </row>
    <row r="239" spans="2:51" s="11" customFormat="1" ht="13.5">
      <c r="B239" s="206"/>
      <c r="C239" s="207"/>
      <c r="D239" s="203" t="s">
        <v>179</v>
      </c>
      <c r="E239" s="208" t="s">
        <v>22</v>
      </c>
      <c r="F239" s="209" t="s">
        <v>22</v>
      </c>
      <c r="G239" s="207"/>
      <c r="H239" s="210">
        <v>0</v>
      </c>
      <c r="I239" s="211"/>
      <c r="J239" s="207"/>
      <c r="K239" s="207"/>
      <c r="L239" s="212"/>
      <c r="M239" s="213"/>
      <c r="N239" s="214"/>
      <c r="O239" s="214"/>
      <c r="P239" s="214"/>
      <c r="Q239" s="214"/>
      <c r="R239" s="214"/>
      <c r="S239" s="214"/>
      <c r="T239" s="215"/>
      <c r="AT239" s="216" t="s">
        <v>179</v>
      </c>
      <c r="AU239" s="216" t="s">
        <v>86</v>
      </c>
      <c r="AV239" s="11" t="s">
        <v>86</v>
      </c>
      <c r="AW239" s="11" t="s">
        <v>41</v>
      </c>
      <c r="AX239" s="11" t="s">
        <v>77</v>
      </c>
      <c r="AY239" s="216" t="s">
        <v>168</v>
      </c>
    </row>
    <row r="240" spans="2:51" s="13" customFormat="1" ht="13.5">
      <c r="B240" s="227"/>
      <c r="C240" s="228"/>
      <c r="D240" s="203" t="s">
        <v>179</v>
      </c>
      <c r="E240" s="229" t="s">
        <v>22</v>
      </c>
      <c r="F240" s="230" t="s">
        <v>182</v>
      </c>
      <c r="G240" s="228"/>
      <c r="H240" s="231">
        <v>3.14</v>
      </c>
      <c r="I240" s="232"/>
      <c r="J240" s="228"/>
      <c r="K240" s="228"/>
      <c r="L240" s="233"/>
      <c r="M240" s="234"/>
      <c r="N240" s="235"/>
      <c r="O240" s="235"/>
      <c r="P240" s="235"/>
      <c r="Q240" s="235"/>
      <c r="R240" s="235"/>
      <c r="S240" s="235"/>
      <c r="T240" s="236"/>
      <c r="AT240" s="237" t="s">
        <v>179</v>
      </c>
      <c r="AU240" s="237" t="s">
        <v>86</v>
      </c>
      <c r="AV240" s="13" t="s">
        <v>175</v>
      </c>
      <c r="AW240" s="13" t="s">
        <v>41</v>
      </c>
      <c r="AX240" s="13" t="s">
        <v>24</v>
      </c>
      <c r="AY240" s="237" t="s">
        <v>168</v>
      </c>
    </row>
    <row r="241" spans="2:63" s="10" customFormat="1" ht="29.85" customHeight="1">
      <c r="B241" s="175"/>
      <c r="C241" s="176"/>
      <c r="D241" s="177" t="s">
        <v>76</v>
      </c>
      <c r="E241" s="189" t="s">
        <v>534</v>
      </c>
      <c r="F241" s="189" t="s">
        <v>535</v>
      </c>
      <c r="G241" s="176"/>
      <c r="H241" s="176"/>
      <c r="I241" s="179"/>
      <c r="J241" s="190">
        <f>BK241</f>
        <v>0</v>
      </c>
      <c r="K241" s="176"/>
      <c r="L241" s="181"/>
      <c r="M241" s="182"/>
      <c r="N241" s="183"/>
      <c r="O241" s="183"/>
      <c r="P241" s="184">
        <f>SUM(P242:P247)</f>
        <v>0</v>
      </c>
      <c r="Q241" s="183"/>
      <c r="R241" s="184">
        <f>SUM(R242:R247)</f>
        <v>0</v>
      </c>
      <c r="S241" s="183"/>
      <c r="T241" s="185">
        <f>SUM(T242:T247)</f>
        <v>0</v>
      </c>
      <c r="AR241" s="186" t="s">
        <v>24</v>
      </c>
      <c r="AT241" s="187" t="s">
        <v>76</v>
      </c>
      <c r="AU241" s="187" t="s">
        <v>24</v>
      </c>
      <c r="AY241" s="186" t="s">
        <v>168</v>
      </c>
      <c r="BK241" s="188">
        <f>SUM(BK242:BK247)</f>
        <v>0</v>
      </c>
    </row>
    <row r="242" spans="2:65" s="1" customFormat="1" ht="16.5" customHeight="1">
      <c r="B242" s="40"/>
      <c r="C242" s="191" t="s">
        <v>458</v>
      </c>
      <c r="D242" s="191" t="s">
        <v>170</v>
      </c>
      <c r="E242" s="192" t="s">
        <v>1062</v>
      </c>
      <c r="F242" s="193" t="s">
        <v>1063</v>
      </c>
      <c r="G242" s="194" t="s">
        <v>261</v>
      </c>
      <c r="H242" s="195">
        <v>18.115</v>
      </c>
      <c r="I242" s="196"/>
      <c r="J242" s="197">
        <f>ROUND(I242*H242,2)</f>
        <v>0</v>
      </c>
      <c r="K242" s="193" t="s">
        <v>174</v>
      </c>
      <c r="L242" s="60"/>
      <c r="M242" s="198" t="s">
        <v>22</v>
      </c>
      <c r="N242" s="199" t="s">
        <v>48</v>
      </c>
      <c r="O242" s="41"/>
      <c r="P242" s="200">
        <f>O242*H242</f>
        <v>0</v>
      </c>
      <c r="Q242" s="200">
        <v>0</v>
      </c>
      <c r="R242" s="200">
        <f>Q242*H242</f>
        <v>0</v>
      </c>
      <c r="S242" s="200">
        <v>0</v>
      </c>
      <c r="T242" s="201">
        <f>S242*H242</f>
        <v>0</v>
      </c>
      <c r="AR242" s="23" t="s">
        <v>175</v>
      </c>
      <c r="AT242" s="23" t="s">
        <v>170</v>
      </c>
      <c r="AU242" s="23" t="s">
        <v>86</v>
      </c>
      <c r="AY242" s="23" t="s">
        <v>168</v>
      </c>
      <c r="BE242" s="202">
        <f>IF(N242="základní",J242,0)</f>
        <v>0</v>
      </c>
      <c r="BF242" s="202">
        <f>IF(N242="snížená",J242,0)</f>
        <v>0</v>
      </c>
      <c r="BG242" s="202">
        <f>IF(N242="zákl. přenesená",J242,0)</f>
        <v>0</v>
      </c>
      <c r="BH242" s="202">
        <f>IF(N242="sníž. přenesená",J242,0)</f>
        <v>0</v>
      </c>
      <c r="BI242" s="202">
        <f>IF(N242="nulová",J242,0)</f>
        <v>0</v>
      </c>
      <c r="BJ242" s="23" t="s">
        <v>24</v>
      </c>
      <c r="BK242" s="202">
        <f>ROUND(I242*H242,2)</f>
        <v>0</v>
      </c>
      <c r="BL242" s="23" t="s">
        <v>175</v>
      </c>
      <c r="BM242" s="23" t="s">
        <v>1707</v>
      </c>
    </row>
    <row r="243" spans="2:65" s="1" customFormat="1" ht="16.5" customHeight="1">
      <c r="B243" s="40"/>
      <c r="C243" s="191" t="s">
        <v>462</v>
      </c>
      <c r="D243" s="191" t="s">
        <v>170</v>
      </c>
      <c r="E243" s="192" t="s">
        <v>1066</v>
      </c>
      <c r="F243" s="193" t="s">
        <v>1067</v>
      </c>
      <c r="G243" s="194" t="s">
        <v>261</v>
      </c>
      <c r="H243" s="195">
        <v>525.335</v>
      </c>
      <c r="I243" s="196"/>
      <c r="J243" s="197">
        <f>ROUND(I243*H243,2)</f>
        <v>0</v>
      </c>
      <c r="K243" s="193" t="s">
        <v>174</v>
      </c>
      <c r="L243" s="60"/>
      <c r="M243" s="198" t="s">
        <v>22</v>
      </c>
      <c r="N243" s="199" t="s">
        <v>48</v>
      </c>
      <c r="O243" s="41"/>
      <c r="P243" s="200">
        <f>O243*H243</f>
        <v>0</v>
      </c>
      <c r="Q243" s="200">
        <v>0</v>
      </c>
      <c r="R243" s="200">
        <f>Q243*H243</f>
        <v>0</v>
      </c>
      <c r="S243" s="200">
        <v>0</v>
      </c>
      <c r="T243" s="201">
        <f>S243*H243</f>
        <v>0</v>
      </c>
      <c r="AR243" s="23" t="s">
        <v>175</v>
      </c>
      <c r="AT243" s="23" t="s">
        <v>170</v>
      </c>
      <c r="AU243" s="23" t="s">
        <v>86</v>
      </c>
      <c r="AY243" s="23" t="s">
        <v>168</v>
      </c>
      <c r="BE243" s="202">
        <f>IF(N243="základní",J243,0)</f>
        <v>0</v>
      </c>
      <c r="BF243" s="202">
        <f>IF(N243="snížená",J243,0)</f>
        <v>0</v>
      </c>
      <c r="BG243" s="202">
        <f>IF(N243="zákl. přenesená",J243,0)</f>
        <v>0</v>
      </c>
      <c r="BH243" s="202">
        <f>IF(N243="sníž. přenesená",J243,0)</f>
        <v>0</v>
      </c>
      <c r="BI243" s="202">
        <f>IF(N243="nulová",J243,0)</f>
        <v>0</v>
      </c>
      <c r="BJ243" s="23" t="s">
        <v>24</v>
      </c>
      <c r="BK243" s="202">
        <f>ROUND(I243*H243,2)</f>
        <v>0</v>
      </c>
      <c r="BL243" s="23" t="s">
        <v>175</v>
      </c>
      <c r="BM243" s="23" t="s">
        <v>1708</v>
      </c>
    </row>
    <row r="244" spans="2:51" s="11" customFormat="1" ht="13.5">
      <c r="B244" s="206"/>
      <c r="C244" s="207"/>
      <c r="D244" s="203" t="s">
        <v>179</v>
      </c>
      <c r="E244" s="208" t="s">
        <v>22</v>
      </c>
      <c r="F244" s="209" t="s">
        <v>1709</v>
      </c>
      <c r="G244" s="207"/>
      <c r="H244" s="210">
        <v>525.335</v>
      </c>
      <c r="I244" s="211"/>
      <c r="J244" s="207"/>
      <c r="K244" s="207"/>
      <c r="L244" s="212"/>
      <c r="M244" s="213"/>
      <c r="N244" s="214"/>
      <c r="O244" s="214"/>
      <c r="P244" s="214"/>
      <c r="Q244" s="214"/>
      <c r="R244" s="214"/>
      <c r="S244" s="214"/>
      <c r="T244" s="215"/>
      <c r="AT244" s="216" t="s">
        <v>179</v>
      </c>
      <c r="AU244" s="216" t="s">
        <v>86</v>
      </c>
      <c r="AV244" s="11" t="s">
        <v>86</v>
      </c>
      <c r="AW244" s="11" t="s">
        <v>41</v>
      </c>
      <c r="AX244" s="11" t="s">
        <v>77</v>
      </c>
      <c r="AY244" s="216" t="s">
        <v>168</v>
      </c>
    </row>
    <row r="245" spans="2:51" s="13" customFormat="1" ht="13.5">
      <c r="B245" s="227"/>
      <c r="C245" s="228"/>
      <c r="D245" s="203" t="s">
        <v>179</v>
      </c>
      <c r="E245" s="229" t="s">
        <v>22</v>
      </c>
      <c r="F245" s="230" t="s">
        <v>182</v>
      </c>
      <c r="G245" s="228"/>
      <c r="H245" s="231">
        <v>525.335</v>
      </c>
      <c r="I245" s="232"/>
      <c r="J245" s="228"/>
      <c r="K245" s="228"/>
      <c r="L245" s="233"/>
      <c r="M245" s="234"/>
      <c r="N245" s="235"/>
      <c r="O245" s="235"/>
      <c r="P245" s="235"/>
      <c r="Q245" s="235"/>
      <c r="R245" s="235"/>
      <c r="S245" s="235"/>
      <c r="T245" s="236"/>
      <c r="AT245" s="237" t="s">
        <v>179</v>
      </c>
      <c r="AU245" s="237" t="s">
        <v>86</v>
      </c>
      <c r="AV245" s="13" t="s">
        <v>175</v>
      </c>
      <c r="AW245" s="13" t="s">
        <v>41</v>
      </c>
      <c r="AX245" s="13" t="s">
        <v>24</v>
      </c>
      <c r="AY245" s="237" t="s">
        <v>168</v>
      </c>
    </row>
    <row r="246" spans="2:65" s="1" customFormat="1" ht="16.5" customHeight="1">
      <c r="B246" s="40"/>
      <c r="C246" s="191" t="s">
        <v>466</v>
      </c>
      <c r="D246" s="191" t="s">
        <v>170</v>
      </c>
      <c r="E246" s="192" t="s">
        <v>550</v>
      </c>
      <c r="F246" s="193" t="s">
        <v>551</v>
      </c>
      <c r="G246" s="194" t="s">
        <v>261</v>
      </c>
      <c r="H246" s="195">
        <v>18.115</v>
      </c>
      <c r="I246" s="196"/>
      <c r="J246" s="197">
        <f>ROUND(I246*H246,2)</f>
        <v>0</v>
      </c>
      <c r="K246" s="193" t="s">
        <v>174</v>
      </c>
      <c r="L246" s="60"/>
      <c r="M246" s="198" t="s">
        <v>22</v>
      </c>
      <c r="N246" s="199" t="s">
        <v>48</v>
      </c>
      <c r="O246" s="41"/>
      <c r="P246" s="200">
        <f>O246*H246</f>
        <v>0</v>
      </c>
      <c r="Q246" s="200">
        <v>0</v>
      </c>
      <c r="R246" s="200">
        <f>Q246*H246</f>
        <v>0</v>
      </c>
      <c r="S246" s="200">
        <v>0</v>
      </c>
      <c r="T246" s="201">
        <f>S246*H246</f>
        <v>0</v>
      </c>
      <c r="AR246" s="23" t="s">
        <v>175</v>
      </c>
      <c r="AT246" s="23" t="s">
        <v>170</v>
      </c>
      <c r="AU246" s="23" t="s">
        <v>86</v>
      </c>
      <c r="AY246" s="23" t="s">
        <v>168</v>
      </c>
      <c r="BE246" s="202">
        <f>IF(N246="základní",J246,0)</f>
        <v>0</v>
      </c>
      <c r="BF246" s="202">
        <f>IF(N246="snížená",J246,0)</f>
        <v>0</v>
      </c>
      <c r="BG246" s="202">
        <f>IF(N246="zákl. přenesená",J246,0)</f>
        <v>0</v>
      </c>
      <c r="BH246" s="202">
        <f>IF(N246="sníž. přenesená",J246,0)</f>
        <v>0</v>
      </c>
      <c r="BI246" s="202">
        <f>IF(N246="nulová",J246,0)</f>
        <v>0</v>
      </c>
      <c r="BJ246" s="23" t="s">
        <v>24</v>
      </c>
      <c r="BK246" s="202">
        <f>ROUND(I246*H246,2)</f>
        <v>0</v>
      </c>
      <c r="BL246" s="23" t="s">
        <v>175</v>
      </c>
      <c r="BM246" s="23" t="s">
        <v>1710</v>
      </c>
    </row>
    <row r="247" spans="2:65" s="1" customFormat="1" ht="16.5" customHeight="1">
      <c r="B247" s="40"/>
      <c r="C247" s="191" t="s">
        <v>470</v>
      </c>
      <c r="D247" s="191" t="s">
        <v>170</v>
      </c>
      <c r="E247" s="192" t="s">
        <v>1076</v>
      </c>
      <c r="F247" s="193" t="s">
        <v>1077</v>
      </c>
      <c r="G247" s="194" t="s">
        <v>261</v>
      </c>
      <c r="H247" s="195">
        <v>18.115</v>
      </c>
      <c r="I247" s="196"/>
      <c r="J247" s="197">
        <f>ROUND(I247*H247,2)</f>
        <v>0</v>
      </c>
      <c r="K247" s="193" t="s">
        <v>174</v>
      </c>
      <c r="L247" s="60"/>
      <c r="M247" s="198" t="s">
        <v>22</v>
      </c>
      <c r="N247" s="199" t="s">
        <v>48</v>
      </c>
      <c r="O247" s="41"/>
      <c r="P247" s="200">
        <f>O247*H247</f>
        <v>0</v>
      </c>
      <c r="Q247" s="200">
        <v>0</v>
      </c>
      <c r="R247" s="200">
        <f>Q247*H247</f>
        <v>0</v>
      </c>
      <c r="S247" s="200">
        <v>0</v>
      </c>
      <c r="T247" s="201">
        <f>S247*H247</f>
        <v>0</v>
      </c>
      <c r="AR247" s="23" t="s">
        <v>175</v>
      </c>
      <c r="AT247" s="23" t="s">
        <v>170</v>
      </c>
      <c r="AU247" s="23" t="s">
        <v>86</v>
      </c>
      <c r="AY247" s="23" t="s">
        <v>168</v>
      </c>
      <c r="BE247" s="202">
        <f>IF(N247="základní",J247,0)</f>
        <v>0</v>
      </c>
      <c r="BF247" s="202">
        <f>IF(N247="snížená",J247,0)</f>
        <v>0</v>
      </c>
      <c r="BG247" s="202">
        <f>IF(N247="zákl. přenesená",J247,0)</f>
        <v>0</v>
      </c>
      <c r="BH247" s="202">
        <f>IF(N247="sníž. přenesená",J247,0)</f>
        <v>0</v>
      </c>
      <c r="BI247" s="202">
        <f>IF(N247="nulová",J247,0)</f>
        <v>0</v>
      </c>
      <c r="BJ247" s="23" t="s">
        <v>24</v>
      </c>
      <c r="BK247" s="202">
        <f>ROUND(I247*H247,2)</f>
        <v>0</v>
      </c>
      <c r="BL247" s="23" t="s">
        <v>175</v>
      </c>
      <c r="BM247" s="23" t="s">
        <v>1711</v>
      </c>
    </row>
    <row r="248" spans="2:63" s="10" customFormat="1" ht="29.85" customHeight="1">
      <c r="B248" s="175"/>
      <c r="C248" s="176"/>
      <c r="D248" s="177" t="s">
        <v>76</v>
      </c>
      <c r="E248" s="189" t="s">
        <v>567</v>
      </c>
      <c r="F248" s="189" t="s">
        <v>568</v>
      </c>
      <c r="G248" s="176"/>
      <c r="H248" s="176"/>
      <c r="I248" s="179"/>
      <c r="J248" s="190">
        <f>BK248</f>
        <v>0</v>
      </c>
      <c r="K248" s="176"/>
      <c r="L248" s="181"/>
      <c r="M248" s="182"/>
      <c r="N248" s="183"/>
      <c r="O248" s="183"/>
      <c r="P248" s="184">
        <f>P249</f>
        <v>0</v>
      </c>
      <c r="Q248" s="183"/>
      <c r="R248" s="184">
        <f>R249</f>
        <v>0</v>
      </c>
      <c r="S248" s="183"/>
      <c r="T248" s="185">
        <f>T249</f>
        <v>0</v>
      </c>
      <c r="AR248" s="186" t="s">
        <v>24</v>
      </c>
      <c r="AT248" s="187" t="s">
        <v>76</v>
      </c>
      <c r="AU248" s="187" t="s">
        <v>24</v>
      </c>
      <c r="AY248" s="186" t="s">
        <v>168</v>
      </c>
      <c r="BK248" s="188">
        <f>BK249</f>
        <v>0</v>
      </c>
    </row>
    <row r="249" spans="2:65" s="1" customFormat="1" ht="16.5" customHeight="1">
      <c r="B249" s="40"/>
      <c r="C249" s="191" t="s">
        <v>474</v>
      </c>
      <c r="D249" s="191" t="s">
        <v>170</v>
      </c>
      <c r="E249" s="192" t="s">
        <v>1712</v>
      </c>
      <c r="F249" s="193" t="s">
        <v>1713</v>
      </c>
      <c r="G249" s="194" t="s">
        <v>261</v>
      </c>
      <c r="H249" s="195">
        <v>1087.39</v>
      </c>
      <c r="I249" s="196"/>
      <c r="J249" s="197">
        <f>ROUND(I249*H249,2)</f>
        <v>0</v>
      </c>
      <c r="K249" s="193" t="s">
        <v>174</v>
      </c>
      <c r="L249" s="60"/>
      <c r="M249" s="198" t="s">
        <v>22</v>
      </c>
      <c r="N249" s="199" t="s">
        <v>48</v>
      </c>
      <c r="O249" s="41"/>
      <c r="P249" s="200">
        <f>O249*H249</f>
        <v>0</v>
      </c>
      <c r="Q249" s="200">
        <v>0</v>
      </c>
      <c r="R249" s="200">
        <f>Q249*H249</f>
        <v>0</v>
      </c>
      <c r="S249" s="200">
        <v>0</v>
      </c>
      <c r="T249" s="201">
        <f>S249*H249</f>
        <v>0</v>
      </c>
      <c r="AR249" s="23" t="s">
        <v>175</v>
      </c>
      <c r="AT249" s="23" t="s">
        <v>170</v>
      </c>
      <c r="AU249" s="23" t="s">
        <v>86</v>
      </c>
      <c r="AY249" s="23" t="s">
        <v>168</v>
      </c>
      <c r="BE249" s="202">
        <f>IF(N249="základní",J249,0)</f>
        <v>0</v>
      </c>
      <c r="BF249" s="202">
        <f>IF(N249="snížená",J249,0)</f>
        <v>0</v>
      </c>
      <c r="BG249" s="202">
        <f>IF(N249="zákl. přenesená",J249,0)</f>
        <v>0</v>
      </c>
      <c r="BH249" s="202">
        <f>IF(N249="sníž. přenesená",J249,0)</f>
        <v>0</v>
      </c>
      <c r="BI249" s="202">
        <f>IF(N249="nulová",J249,0)</f>
        <v>0</v>
      </c>
      <c r="BJ249" s="23" t="s">
        <v>24</v>
      </c>
      <c r="BK249" s="202">
        <f>ROUND(I249*H249,2)</f>
        <v>0</v>
      </c>
      <c r="BL249" s="23" t="s">
        <v>175</v>
      </c>
      <c r="BM249" s="23" t="s">
        <v>1714</v>
      </c>
    </row>
    <row r="250" spans="2:63" s="10" customFormat="1" ht="37.35" customHeight="1">
      <c r="B250" s="175"/>
      <c r="C250" s="176"/>
      <c r="D250" s="177" t="s">
        <v>76</v>
      </c>
      <c r="E250" s="178" t="s">
        <v>1715</v>
      </c>
      <c r="F250" s="178" t="s">
        <v>1716</v>
      </c>
      <c r="G250" s="176"/>
      <c r="H250" s="176"/>
      <c r="I250" s="179"/>
      <c r="J250" s="180">
        <f>BK250</f>
        <v>0</v>
      </c>
      <c r="K250" s="176"/>
      <c r="L250" s="181"/>
      <c r="M250" s="182"/>
      <c r="N250" s="183"/>
      <c r="O250" s="183"/>
      <c r="P250" s="184">
        <f>P251</f>
        <v>0</v>
      </c>
      <c r="Q250" s="183"/>
      <c r="R250" s="184">
        <f>R251</f>
        <v>0</v>
      </c>
      <c r="S250" s="183"/>
      <c r="T250" s="185">
        <f>T251</f>
        <v>0</v>
      </c>
      <c r="AR250" s="186" t="s">
        <v>195</v>
      </c>
      <c r="AT250" s="187" t="s">
        <v>76</v>
      </c>
      <c r="AU250" s="187" t="s">
        <v>77</v>
      </c>
      <c r="AY250" s="186" t="s">
        <v>168</v>
      </c>
      <c r="BK250" s="188">
        <f>BK251</f>
        <v>0</v>
      </c>
    </row>
    <row r="251" spans="2:63" s="10" customFormat="1" ht="19.9" customHeight="1">
      <c r="B251" s="175"/>
      <c r="C251" s="176"/>
      <c r="D251" s="177" t="s">
        <v>76</v>
      </c>
      <c r="E251" s="189" t="s">
        <v>1717</v>
      </c>
      <c r="F251" s="189" t="s">
        <v>1718</v>
      </c>
      <c r="G251" s="176"/>
      <c r="H251" s="176"/>
      <c r="I251" s="179"/>
      <c r="J251" s="190">
        <f>BK251</f>
        <v>0</v>
      </c>
      <c r="K251" s="176"/>
      <c r="L251" s="181"/>
      <c r="M251" s="182"/>
      <c r="N251" s="183"/>
      <c r="O251" s="183"/>
      <c r="P251" s="184">
        <f>P252</f>
        <v>0</v>
      </c>
      <c r="Q251" s="183"/>
      <c r="R251" s="184">
        <f>R252</f>
        <v>0</v>
      </c>
      <c r="S251" s="183"/>
      <c r="T251" s="185">
        <f>T252</f>
        <v>0</v>
      </c>
      <c r="AR251" s="186" t="s">
        <v>195</v>
      </c>
      <c r="AT251" s="187" t="s">
        <v>76</v>
      </c>
      <c r="AU251" s="187" t="s">
        <v>24</v>
      </c>
      <c r="AY251" s="186" t="s">
        <v>168</v>
      </c>
      <c r="BK251" s="188">
        <f>BK252</f>
        <v>0</v>
      </c>
    </row>
    <row r="252" spans="2:65" s="1" customFormat="1" ht="16.5" customHeight="1">
      <c r="B252" s="40"/>
      <c r="C252" s="191" t="s">
        <v>480</v>
      </c>
      <c r="D252" s="191" t="s">
        <v>170</v>
      </c>
      <c r="E252" s="192" t="s">
        <v>1719</v>
      </c>
      <c r="F252" s="193" t="s">
        <v>1720</v>
      </c>
      <c r="G252" s="194" t="s">
        <v>396</v>
      </c>
      <c r="H252" s="195">
        <v>6</v>
      </c>
      <c r="I252" s="196"/>
      <c r="J252" s="197">
        <f>ROUND(I252*H252,2)</f>
        <v>0</v>
      </c>
      <c r="K252" s="193" t="s">
        <v>174</v>
      </c>
      <c r="L252" s="60"/>
      <c r="M252" s="198" t="s">
        <v>22</v>
      </c>
      <c r="N252" s="248" t="s">
        <v>48</v>
      </c>
      <c r="O252" s="249"/>
      <c r="P252" s="250">
        <f>O252*H252</f>
        <v>0</v>
      </c>
      <c r="Q252" s="250">
        <v>0</v>
      </c>
      <c r="R252" s="250">
        <f>Q252*H252</f>
        <v>0</v>
      </c>
      <c r="S252" s="250">
        <v>0</v>
      </c>
      <c r="T252" s="251">
        <f>S252*H252</f>
        <v>0</v>
      </c>
      <c r="AR252" s="23" t="s">
        <v>1721</v>
      </c>
      <c r="AT252" s="23" t="s">
        <v>170</v>
      </c>
      <c r="AU252" s="23" t="s">
        <v>86</v>
      </c>
      <c r="AY252" s="23" t="s">
        <v>168</v>
      </c>
      <c r="BE252" s="202">
        <f>IF(N252="základní",J252,0)</f>
        <v>0</v>
      </c>
      <c r="BF252" s="202">
        <f>IF(N252="snížená",J252,0)</f>
        <v>0</v>
      </c>
      <c r="BG252" s="202">
        <f>IF(N252="zákl. přenesená",J252,0)</f>
        <v>0</v>
      </c>
      <c r="BH252" s="202">
        <f>IF(N252="sníž. přenesená",J252,0)</f>
        <v>0</v>
      </c>
      <c r="BI252" s="202">
        <f>IF(N252="nulová",J252,0)</f>
        <v>0</v>
      </c>
      <c r="BJ252" s="23" t="s">
        <v>24</v>
      </c>
      <c r="BK252" s="202">
        <f>ROUND(I252*H252,2)</f>
        <v>0</v>
      </c>
      <c r="BL252" s="23" t="s">
        <v>1721</v>
      </c>
      <c r="BM252" s="23" t="s">
        <v>1722</v>
      </c>
    </row>
    <row r="253" spans="2:12" s="1" customFormat="1" ht="6.95" customHeight="1">
      <c r="B253" s="55"/>
      <c r="C253" s="56"/>
      <c r="D253" s="56"/>
      <c r="E253" s="56"/>
      <c r="F253" s="56"/>
      <c r="G253" s="56"/>
      <c r="H253" s="56"/>
      <c r="I253" s="138"/>
      <c r="J253" s="56"/>
      <c r="K253" s="56"/>
      <c r="L253" s="60"/>
    </row>
  </sheetData>
  <sheetProtection algorithmName="SHA-512" hashValue="UzBZvYtkY2/SHHmWEcR4mUrSddWnQkgCJTd1l66XAN1hmK3uWpjUI2/IKVG8VjHEPa2LKX0dN83H0hm5MPQBQQ==" saltValue="PWslNX6gzwHMjrHA3nuSHvYHETofAf5VCDwT95s9BCXSeekWMI9Lwgc7N9YuaAxlOqn7Jgw5HskuWl7AuufzaQ==" spinCount="100000" sheet="1" objects="1" scenarios="1" formatColumns="0" formatRows="0" autoFilter="0"/>
  <autoFilter ref="C86:K252"/>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skubalova</cp:lastModifiedBy>
  <dcterms:created xsi:type="dcterms:W3CDTF">2018-02-16T05:49:54Z</dcterms:created>
  <dcterms:modified xsi:type="dcterms:W3CDTF">2018-02-16T06:22:18Z</dcterms:modified>
  <cp:category/>
  <cp:version/>
  <cp:contentType/>
  <cp:contentStatus/>
</cp:coreProperties>
</file>