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76" windowWidth="22716" windowHeight="11316"/>
  </bookViews>
  <sheets>
    <sheet name="Rekapitulace stavby" sheetId="1" r:id="rId1"/>
    <sheet name="01 - SO 01 Stavební úprav..." sheetId="2" r:id="rId2"/>
    <sheet name="Pokyny pro vyplnění" sheetId="3" r:id="rId3"/>
  </sheets>
  <definedNames>
    <definedName name="_xlnm._FilterDatabase" localSheetId="1" hidden="1">'01 - SO 01 Stavební úprav...'!$C$103:$K$432</definedName>
    <definedName name="_xlnm.Print_Titles" localSheetId="1">'01 - SO 01 Stavební úprav...'!$103:$103</definedName>
    <definedName name="_xlnm.Print_Titles" localSheetId="0">'Rekapitulace stavby'!$49:$49</definedName>
    <definedName name="_xlnm.Print_Area" localSheetId="1">'01 - SO 01 Stavební úprav...'!$C$4:$J$36,'01 - SO 01 Stavební úprav...'!$C$42:$J$85,'01 - SO 01 Stavební úprav...'!$C$91:$K$432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</workbook>
</file>

<file path=xl/calcChain.xml><?xml version="1.0" encoding="utf-8"?>
<calcChain xmlns="http://schemas.openxmlformats.org/spreadsheetml/2006/main">
  <c r="AY52" i="1"/>
  <c r="AX52"/>
  <c r="BI432" i="2"/>
  <c r="BH432"/>
  <c r="BG432"/>
  <c r="BF432"/>
  <c r="T432"/>
  <c r="T431" s="1"/>
  <c r="R432"/>
  <c r="R431" s="1"/>
  <c r="P432"/>
  <c r="P431" s="1"/>
  <c r="BK432"/>
  <c r="BK431" s="1"/>
  <c r="J431" s="1"/>
  <c r="J84" s="1"/>
  <c r="J432"/>
  <c r="BE432" s="1"/>
  <c r="BI430"/>
  <c r="BH430"/>
  <c r="BG430"/>
  <c r="BF430"/>
  <c r="T430"/>
  <c r="T429" s="1"/>
  <c r="R430"/>
  <c r="R429" s="1"/>
  <c r="P430"/>
  <c r="P429" s="1"/>
  <c r="BK430"/>
  <c r="BK429" s="1"/>
  <c r="J430"/>
  <c r="BE430" s="1"/>
  <c r="BI427"/>
  <c r="BH427"/>
  <c r="BG427"/>
  <c r="BF427"/>
  <c r="BE427"/>
  <c r="T427"/>
  <c r="T426" s="1"/>
  <c r="T425" s="1"/>
  <c r="R427"/>
  <c r="R426" s="1"/>
  <c r="R425" s="1"/>
  <c r="P427"/>
  <c r="P426" s="1"/>
  <c r="P425" s="1"/>
  <c r="BK427"/>
  <c r="BK426" s="1"/>
  <c r="J427"/>
  <c r="BI424"/>
  <c r="BH424"/>
  <c r="BG424"/>
  <c r="BF424"/>
  <c r="BE424"/>
  <c r="T424"/>
  <c r="R424"/>
  <c r="P424"/>
  <c r="BK424"/>
  <c r="J424"/>
  <c r="BI423"/>
  <c r="BH423"/>
  <c r="BG423"/>
  <c r="BF423"/>
  <c r="BE423"/>
  <c r="T423"/>
  <c r="R423"/>
  <c r="P423"/>
  <c r="BK423"/>
  <c r="J423"/>
  <c r="BI422"/>
  <c r="BH422"/>
  <c r="BG422"/>
  <c r="BF422"/>
  <c r="BE422"/>
  <c r="T422"/>
  <c r="R422"/>
  <c r="P422"/>
  <c r="BK422"/>
  <c r="J422"/>
  <c r="BI421"/>
  <c r="BH421"/>
  <c r="BG421"/>
  <c r="BF421"/>
  <c r="BE421"/>
  <c r="T421"/>
  <c r="R421"/>
  <c r="P421"/>
  <c r="BK421"/>
  <c r="J421"/>
  <c r="BI420"/>
  <c r="BH420"/>
  <c r="BG420"/>
  <c r="BF420"/>
  <c r="BE420"/>
  <c r="T420"/>
  <c r="T419" s="1"/>
  <c r="R420"/>
  <c r="R419" s="1"/>
  <c r="P420"/>
  <c r="P419" s="1"/>
  <c r="BK420"/>
  <c r="BK419" s="1"/>
  <c r="J419" s="1"/>
  <c r="J79" s="1"/>
  <c r="J420"/>
  <c r="BI418"/>
  <c r="BH418"/>
  <c r="BG418"/>
  <c r="BF418"/>
  <c r="T418"/>
  <c r="R418"/>
  <c r="P418"/>
  <c r="BK418"/>
  <c r="J418"/>
  <c r="BE418" s="1"/>
  <c r="BI417"/>
  <c r="BH417"/>
  <c r="BG417"/>
  <c r="BF417"/>
  <c r="BE417"/>
  <c r="T417"/>
  <c r="R417"/>
  <c r="P417"/>
  <c r="BK417"/>
  <c r="J417"/>
  <c r="BI416"/>
  <c r="BH416"/>
  <c r="BG416"/>
  <c r="BF416"/>
  <c r="T416"/>
  <c r="R416"/>
  <c r="P416"/>
  <c r="BK416"/>
  <c r="J416"/>
  <c r="BE416" s="1"/>
  <c r="BI415"/>
  <c r="BH415"/>
  <c r="BG415"/>
  <c r="BF415"/>
  <c r="BE415"/>
  <c r="T415"/>
  <c r="R415"/>
  <c r="P415"/>
  <c r="BK415"/>
  <c r="J415"/>
  <c r="BI414"/>
  <c r="BH414"/>
  <c r="BG414"/>
  <c r="BF414"/>
  <c r="T414"/>
  <c r="R414"/>
  <c r="P414"/>
  <c r="BK414"/>
  <c r="J414"/>
  <c r="BE414" s="1"/>
  <c r="BI413"/>
  <c r="BH413"/>
  <c r="BG413"/>
  <c r="BF413"/>
  <c r="BE413"/>
  <c r="T413"/>
  <c r="R413"/>
  <c r="P413"/>
  <c r="BK413"/>
  <c r="J413"/>
  <c r="BI412"/>
  <c r="BH412"/>
  <c r="BG412"/>
  <c r="BF412"/>
  <c r="T412"/>
  <c r="T411" s="1"/>
  <c r="R412"/>
  <c r="R411" s="1"/>
  <c r="P412"/>
  <c r="P411" s="1"/>
  <c r="BK412"/>
  <c r="BK411" s="1"/>
  <c r="J411" s="1"/>
  <c r="J78" s="1"/>
  <c r="J412"/>
  <c r="BE412" s="1"/>
  <c r="BI410"/>
  <c r="BH410"/>
  <c r="BG410"/>
  <c r="BF410"/>
  <c r="T410"/>
  <c r="R410"/>
  <c r="P410"/>
  <c r="BK410"/>
  <c r="J410"/>
  <c r="BE410" s="1"/>
  <c r="BI409"/>
  <c r="BH409"/>
  <c r="BG409"/>
  <c r="BF409"/>
  <c r="BE409"/>
  <c r="T409"/>
  <c r="R409"/>
  <c r="P409"/>
  <c r="BK409"/>
  <c r="J409"/>
  <c r="BI408"/>
  <c r="BH408"/>
  <c r="BG408"/>
  <c r="BF408"/>
  <c r="T408"/>
  <c r="R408"/>
  <c r="P408"/>
  <c r="BK408"/>
  <c r="J408"/>
  <c r="BE408" s="1"/>
  <c r="BI407"/>
  <c r="BH407"/>
  <c r="BG407"/>
  <c r="BF407"/>
  <c r="BE407"/>
  <c r="T407"/>
  <c r="T406" s="1"/>
  <c r="R407"/>
  <c r="R406" s="1"/>
  <c r="P407"/>
  <c r="P406" s="1"/>
  <c r="BK407"/>
  <c r="BK406" s="1"/>
  <c r="J406" s="1"/>
  <c r="J77" s="1"/>
  <c r="J407"/>
  <c r="BI405"/>
  <c r="BH405"/>
  <c r="BG405"/>
  <c r="BF405"/>
  <c r="T405"/>
  <c r="R405"/>
  <c r="P405"/>
  <c r="BK405"/>
  <c r="J405"/>
  <c r="BE405" s="1"/>
  <c r="BI404"/>
  <c r="BH404"/>
  <c r="BG404"/>
  <c r="BF404"/>
  <c r="BE404"/>
  <c r="T404"/>
  <c r="R404"/>
  <c r="P404"/>
  <c r="BK404"/>
  <c r="J404"/>
  <c r="BI403"/>
  <c r="BH403"/>
  <c r="BG403"/>
  <c r="BF403"/>
  <c r="T403"/>
  <c r="R403"/>
  <c r="P403"/>
  <c r="BK403"/>
  <c r="J403"/>
  <c r="BE403" s="1"/>
  <c r="BI402"/>
  <c r="BH402"/>
  <c r="BG402"/>
  <c r="BF402"/>
  <c r="BE402"/>
  <c r="T402"/>
  <c r="R402"/>
  <c r="P402"/>
  <c r="BK402"/>
  <c r="J402"/>
  <c r="BI401"/>
  <c r="BH401"/>
  <c r="BG401"/>
  <c r="BF401"/>
  <c r="T401"/>
  <c r="R401"/>
  <c r="P401"/>
  <c r="BK401"/>
  <c r="J401"/>
  <c r="BE401" s="1"/>
  <c r="BI400"/>
  <c r="BH400"/>
  <c r="BG400"/>
  <c r="BF400"/>
  <c r="BE400"/>
  <c r="T400"/>
  <c r="R400"/>
  <c r="P400"/>
  <c r="BK400"/>
  <c r="J400"/>
  <c r="BI399"/>
  <c r="BH399"/>
  <c r="BG399"/>
  <c r="BF399"/>
  <c r="T399"/>
  <c r="R399"/>
  <c r="P399"/>
  <c r="BK399"/>
  <c r="J399"/>
  <c r="BE399" s="1"/>
  <c r="BI398"/>
  <c r="BH398"/>
  <c r="BG398"/>
  <c r="BF398"/>
  <c r="BE398"/>
  <c r="T398"/>
  <c r="R398"/>
  <c r="P398"/>
  <c r="BK398"/>
  <c r="J398"/>
  <c r="BI397"/>
  <c r="BH397"/>
  <c r="BG397"/>
  <c r="BF397"/>
  <c r="T397"/>
  <c r="T396" s="1"/>
  <c r="R397"/>
  <c r="R396" s="1"/>
  <c r="P397"/>
  <c r="P396" s="1"/>
  <c r="BK397"/>
  <c r="BK396" s="1"/>
  <c r="J396" s="1"/>
  <c r="J76" s="1"/>
  <c r="J397"/>
  <c r="BE397" s="1"/>
  <c r="BI395"/>
  <c r="BH395"/>
  <c r="BG395"/>
  <c r="BF395"/>
  <c r="T395"/>
  <c r="T394" s="1"/>
  <c r="R395"/>
  <c r="R394" s="1"/>
  <c r="P395"/>
  <c r="P394" s="1"/>
  <c r="BK395"/>
  <c r="BK394" s="1"/>
  <c r="J394" s="1"/>
  <c r="J75" s="1"/>
  <c r="J395"/>
  <c r="BE395" s="1"/>
  <c r="BI393"/>
  <c r="BH393"/>
  <c r="BG393"/>
  <c r="BF393"/>
  <c r="BE393"/>
  <c r="T393"/>
  <c r="R393"/>
  <c r="P393"/>
  <c r="BK393"/>
  <c r="J393"/>
  <c r="BI392"/>
  <c r="BH392"/>
  <c r="BG392"/>
  <c r="BF392"/>
  <c r="T392"/>
  <c r="R392"/>
  <c r="P392"/>
  <c r="BK392"/>
  <c r="J392"/>
  <c r="BE392" s="1"/>
  <c r="BI391"/>
  <c r="BH391"/>
  <c r="BG391"/>
  <c r="BF391"/>
  <c r="BE391"/>
  <c r="T391"/>
  <c r="R391"/>
  <c r="P391"/>
  <c r="BK391"/>
  <c r="J391"/>
  <c r="BI390"/>
  <c r="BH390"/>
  <c r="BG390"/>
  <c r="BF390"/>
  <c r="T390"/>
  <c r="R390"/>
  <c r="P390"/>
  <c r="BK390"/>
  <c r="J390"/>
  <c r="BE390" s="1"/>
  <c r="BI389"/>
  <c r="BH389"/>
  <c r="BG389"/>
  <c r="BF389"/>
  <c r="BE389"/>
  <c r="T389"/>
  <c r="R389"/>
  <c r="P389"/>
  <c r="BK389"/>
  <c r="J389"/>
  <c r="BI388"/>
  <c r="BH388"/>
  <c r="BG388"/>
  <c r="BF388"/>
  <c r="T388"/>
  <c r="R388"/>
  <c r="P388"/>
  <c r="BK388"/>
  <c r="J388"/>
  <c r="BE388" s="1"/>
  <c r="BI387"/>
  <c r="BH387"/>
  <c r="BG387"/>
  <c r="BF387"/>
  <c r="BE387"/>
  <c r="T387"/>
  <c r="R387"/>
  <c r="P387"/>
  <c r="BK387"/>
  <c r="J387"/>
  <c r="BI386"/>
  <c r="BH386"/>
  <c r="BG386"/>
  <c r="BF386"/>
  <c r="T386"/>
  <c r="R386"/>
  <c r="P386"/>
  <c r="BK386"/>
  <c r="J386"/>
  <c r="BE386" s="1"/>
  <c r="BI385"/>
  <c r="BH385"/>
  <c r="BG385"/>
  <c r="BF385"/>
  <c r="BE385"/>
  <c r="T385"/>
  <c r="R385"/>
  <c r="P385"/>
  <c r="BK385"/>
  <c r="J385"/>
  <c r="BI384"/>
  <c r="BH384"/>
  <c r="BG384"/>
  <c r="BF384"/>
  <c r="T384"/>
  <c r="R384"/>
  <c r="P384"/>
  <c r="BK384"/>
  <c r="J384"/>
  <c r="BE384" s="1"/>
  <c r="BI383"/>
  <c r="BH383"/>
  <c r="BG383"/>
  <c r="BF383"/>
  <c r="BE383"/>
  <c r="T383"/>
  <c r="R383"/>
  <c r="P383"/>
  <c r="BK383"/>
  <c r="J383"/>
  <c r="BI382"/>
  <c r="BH382"/>
  <c r="BG382"/>
  <c r="BF382"/>
  <c r="T382"/>
  <c r="R382"/>
  <c r="P382"/>
  <c r="BK382"/>
  <c r="J382"/>
  <c r="BE382" s="1"/>
  <c r="BI381"/>
  <c r="BH381"/>
  <c r="BG381"/>
  <c r="BF381"/>
  <c r="BE381"/>
  <c r="T381"/>
  <c r="R381"/>
  <c r="P381"/>
  <c r="BK381"/>
  <c r="J381"/>
  <c r="BI380"/>
  <c r="BH380"/>
  <c r="BG380"/>
  <c r="BF380"/>
  <c r="T380"/>
  <c r="R380"/>
  <c r="P380"/>
  <c r="BK380"/>
  <c r="J380"/>
  <c r="BE380" s="1"/>
  <c r="BI379"/>
  <c r="BH379"/>
  <c r="BG379"/>
  <c r="BF379"/>
  <c r="BE379"/>
  <c r="T379"/>
  <c r="R379"/>
  <c r="P379"/>
  <c r="BK379"/>
  <c r="J379"/>
  <c r="BI378"/>
  <c r="BH378"/>
  <c r="BG378"/>
  <c r="BF378"/>
  <c r="T378"/>
  <c r="R378"/>
  <c r="P378"/>
  <c r="BK378"/>
  <c r="J378"/>
  <c r="BE378" s="1"/>
  <c r="BI377"/>
  <c r="BH377"/>
  <c r="BG377"/>
  <c r="BF377"/>
  <c r="BE377"/>
  <c r="T377"/>
  <c r="T376" s="1"/>
  <c r="R377"/>
  <c r="R376" s="1"/>
  <c r="P377"/>
  <c r="P376" s="1"/>
  <c r="BK377"/>
  <c r="BK376" s="1"/>
  <c r="J376" s="1"/>
  <c r="J74" s="1"/>
  <c r="J377"/>
  <c r="BI375"/>
  <c r="BH375"/>
  <c r="BG375"/>
  <c r="BF375"/>
  <c r="BE375"/>
  <c r="T375"/>
  <c r="R375"/>
  <c r="P375"/>
  <c r="BK375"/>
  <c r="J375"/>
  <c r="BI374"/>
  <c r="BH374"/>
  <c r="BG374"/>
  <c r="BF374"/>
  <c r="T374"/>
  <c r="T373" s="1"/>
  <c r="R374"/>
  <c r="R373" s="1"/>
  <c r="P374"/>
  <c r="P373" s="1"/>
  <c r="BK374"/>
  <c r="BK373" s="1"/>
  <c r="J373" s="1"/>
  <c r="J73" s="1"/>
  <c r="J374"/>
  <c r="BE374" s="1"/>
  <c r="BI372"/>
  <c r="BH372"/>
  <c r="BG372"/>
  <c r="BF372"/>
  <c r="BE372"/>
  <c r="T372"/>
  <c r="R372"/>
  <c r="P372"/>
  <c r="BK372"/>
  <c r="J372"/>
  <c r="BI371"/>
  <c r="BH371"/>
  <c r="BG371"/>
  <c r="BF371"/>
  <c r="T371"/>
  <c r="T370" s="1"/>
  <c r="R371"/>
  <c r="R370" s="1"/>
  <c r="P371"/>
  <c r="P370" s="1"/>
  <c r="BK371"/>
  <c r="BK370" s="1"/>
  <c r="J370" s="1"/>
  <c r="J72" s="1"/>
  <c r="J371"/>
  <c r="BE371" s="1"/>
  <c r="BI369"/>
  <c r="BH369"/>
  <c r="BG369"/>
  <c r="BF369"/>
  <c r="T369"/>
  <c r="R369"/>
  <c r="P369"/>
  <c r="BK369"/>
  <c r="J369"/>
  <c r="BE369" s="1"/>
  <c r="BI368"/>
  <c r="BH368"/>
  <c r="BG368"/>
  <c r="BF368"/>
  <c r="BE368"/>
  <c r="T368"/>
  <c r="R368"/>
  <c r="P368"/>
  <c r="BK368"/>
  <c r="J368"/>
  <c r="BI367"/>
  <c r="BH367"/>
  <c r="BG367"/>
  <c r="BF367"/>
  <c r="T367"/>
  <c r="R367"/>
  <c r="P367"/>
  <c r="BK367"/>
  <c r="J367"/>
  <c r="BE367" s="1"/>
  <c r="BI366"/>
  <c r="BH366"/>
  <c r="BG366"/>
  <c r="BF366"/>
  <c r="BE366"/>
  <c r="T366"/>
  <c r="R366"/>
  <c r="P366"/>
  <c r="BK366"/>
  <c r="J366"/>
  <c r="BI365"/>
  <c r="BH365"/>
  <c r="BG365"/>
  <c r="BF365"/>
  <c r="T365"/>
  <c r="R365"/>
  <c r="P365"/>
  <c r="BK365"/>
  <c r="J365"/>
  <c r="BE365" s="1"/>
  <c r="BI364"/>
  <c r="BH364"/>
  <c r="BG364"/>
  <c r="BF364"/>
  <c r="BE364"/>
  <c r="T364"/>
  <c r="R364"/>
  <c r="P364"/>
  <c r="BK364"/>
  <c r="J364"/>
  <c r="BI363"/>
  <c r="BH363"/>
  <c r="BG363"/>
  <c r="BF363"/>
  <c r="T363"/>
  <c r="R363"/>
  <c r="P363"/>
  <c r="BK363"/>
  <c r="J363"/>
  <c r="BE363" s="1"/>
  <c r="BI362"/>
  <c r="BH362"/>
  <c r="BG362"/>
  <c r="BF362"/>
  <c r="BE362"/>
  <c r="T362"/>
  <c r="R362"/>
  <c r="P362"/>
  <c r="BK362"/>
  <c r="J362"/>
  <c r="BI361"/>
  <c r="BH361"/>
  <c r="BG361"/>
  <c r="BF361"/>
  <c r="T361"/>
  <c r="R361"/>
  <c r="P361"/>
  <c r="BK361"/>
  <c r="J361"/>
  <c r="BE361" s="1"/>
  <c r="BI360"/>
  <c r="BH360"/>
  <c r="BG360"/>
  <c r="BF360"/>
  <c r="BE360"/>
  <c r="T360"/>
  <c r="R360"/>
  <c r="P360"/>
  <c r="BK360"/>
  <c r="J360"/>
  <c r="BI359"/>
  <c r="BH359"/>
  <c r="BG359"/>
  <c r="BF359"/>
  <c r="T359"/>
  <c r="R359"/>
  <c r="P359"/>
  <c r="BK359"/>
  <c r="J359"/>
  <c r="BE359" s="1"/>
  <c r="BI358"/>
  <c r="BH358"/>
  <c r="BG358"/>
  <c r="BF358"/>
  <c r="BE358"/>
  <c r="T358"/>
  <c r="R358"/>
  <c r="P358"/>
  <c r="BK358"/>
  <c r="J358"/>
  <c r="BI357"/>
  <c r="BH357"/>
  <c r="BG357"/>
  <c r="BF357"/>
  <c r="T357"/>
  <c r="R357"/>
  <c r="P357"/>
  <c r="BK357"/>
  <c r="J357"/>
  <c r="BE357" s="1"/>
  <c r="BI356"/>
  <c r="BH356"/>
  <c r="BG356"/>
  <c r="BF356"/>
  <c r="BE356"/>
  <c r="T356"/>
  <c r="R356"/>
  <c r="P356"/>
  <c r="BK356"/>
  <c r="J356"/>
  <c r="BI355"/>
  <c r="BH355"/>
  <c r="BG355"/>
  <c r="BF355"/>
  <c r="T355"/>
  <c r="R355"/>
  <c r="P355"/>
  <c r="BK355"/>
  <c r="J355"/>
  <c r="BE355" s="1"/>
  <c r="BI354"/>
  <c r="BH354"/>
  <c r="BG354"/>
  <c r="BF354"/>
  <c r="BE354"/>
  <c r="T354"/>
  <c r="R354"/>
  <c r="P354"/>
  <c r="BK354"/>
  <c r="J354"/>
  <c r="BI353"/>
  <c r="BH353"/>
  <c r="BG353"/>
  <c r="BF353"/>
  <c r="T353"/>
  <c r="R353"/>
  <c r="P353"/>
  <c r="BK353"/>
  <c r="J353"/>
  <c r="BE353" s="1"/>
  <c r="BI352"/>
  <c r="BH352"/>
  <c r="BG352"/>
  <c r="BF352"/>
  <c r="BE352"/>
  <c r="T352"/>
  <c r="R352"/>
  <c r="P352"/>
  <c r="BK352"/>
  <c r="J352"/>
  <c r="BI351"/>
  <c r="BH351"/>
  <c r="BG351"/>
  <c r="BF351"/>
  <c r="T351"/>
  <c r="R351"/>
  <c r="P351"/>
  <c r="BK351"/>
  <c r="J351"/>
  <c r="BE351" s="1"/>
  <c r="BI350"/>
  <c r="BH350"/>
  <c r="BG350"/>
  <c r="BF350"/>
  <c r="BE350"/>
  <c r="T350"/>
  <c r="R350"/>
  <c r="P350"/>
  <c r="BK350"/>
  <c r="J350"/>
  <c r="BI349"/>
  <c r="BH349"/>
  <c r="BG349"/>
  <c r="BF349"/>
  <c r="T349"/>
  <c r="R349"/>
  <c r="P349"/>
  <c r="BK349"/>
  <c r="J349"/>
  <c r="BE349" s="1"/>
  <c r="BI348"/>
  <c r="BH348"/>
  <c r="BG348"/>
  <c r="BF348"/>
  <c r="BE348"/>
  <c r="T348"/>
  <c r="R348"/>
  <c r="P348"/>
  <c r="BK348"/>
  <c r="J348"/>
  <c r="BI347"/>
  <c r="BH347"/>
  <c r="BG347"/>
  <c r="BF347"/>
  <c r="T347"/>
  <c r="R347"/>
  <c r="P347"/>
  <c r="BK347"/>
  <c r="J347"/>
  <c r="BE347" s="1"/>
  <c r="BI346"/>
  <c r="BH346"/>
  <c r="BG346"/>
  <c r="BF346"/>
  <c r="BE346"/>
  <c r="T346"/>
  <c r="R346"/>
  <c r="P346"/>
  <c r="BK346"/>
  <c r="J346"/>
  <c r="BI345"/>
  <c r="BH345"/>
  <c r="BG345"/>
  <c r="BF345"/>
  <c r="T345"/>
  <c r="R345"/>
  <c r="P345"/>
  <c r="BK345"/>
  <c r="J345"/>
  <c r="BE345" s="1"/>
  <c r="BI344"/>
  <c r="BH344"/>
  <c r="BG344"/>
  <c r="BF344"/>
  <c r="BE344"/>
  <c r="T344"/>
  <c r="R344"/>
  <c r="P344"/>
  <c r="BK344"/>
  <c r="J344"/>
  <c r="BI343"/>
  <c r="BH343"/>
  <c r="BG343"/>
  <c r="BF343"/>
  <c r="T343"/>
  <c r="R343"/>
  <c r="P343"/>
  <c r="BK343"/>
  <c r="J343"/>
  <c r="BE343" s="1"/>
  <c r="BI342"/>
  <c r="BH342"/>
  <c r="BG342"/>
  <c r="BF342"/>
  <c r="BE342"/>
  <c r="T342"/>
  <c r="R342"/>
  <c r="P342"/>
  <c r="BK342"/>
  <c r="J342"/>
  <c r="BI341"/>
  <c r="BH341"/>
  <c r="BG341"/>
  <c r="BF341"/>
  <c r="T341"/>
  <c r="R341"/>
  <c r="P341"/>
  <c r="BK341"/>
  <c r="J341"/>
  <c r="BE341" s="1"/>
  <c r="BI340"/>
  <c r="BH340"/>
  <c r="BG340"/>
  <c r="BF340"/>
  <c r="BE340"/>
  <c r="T340"/>
  <c r="R340"/>
  <c r="P340"/>
  <c r="BK340"/>
  <c r="J340"/>
  <c r="BI339"/>
  <c r="BH339"/>
  <c r="BG339"/>
  <c r="BF339"/>
  <c r="T339"/>
  <c r="R339"/>
  <c r="P339"/>
  <c r="BK339"/>
  <c r="J339"/>
  <c r="BE339" s="1"/>
  <c r="BI338"/>
  <c r="BH338"/>
  <c r="BG338"/>
  <c r="BF338"/>
  <c r="BE338"/>
  <c r="T338"/>
  <c r="R338"/>
  <c r="P338"/>
  <c r="BK338"/>
  <c r="J338"/>
  <c r="BI337"/>
  <c r="BH337"/>
  <c r="BG337"/>
  <c r="BF337"/>
  <c r="T337"/>
  <c r="R337"/>
  <c r="P337"/>
  <c r="BK337"/>
  <c r="J337"/>
  <c r="BE337" s="1"/>
  <c r="BI336"/>
  <c r="BH336"/>
  <c r="BG336"/>
  <c r="BF336"/>
  <c r="BE336"/>
  <c r="T336"/>
  <c r="T335" s="1"/>
  <c r="R336"/>
  <c r="R335" s="1"/>
  <c r="P336"/>
  <c r="P335" s="1"/>
  <c r="BK336"/>
  <c r="BK335" s="1"/>
  <c r="J335" s="1"/>
  <c r="J71" s="1"/>
  <c r="J336"/>
  <c r="BI334"/>
  <c r="BH334"/>
  <c r="BG334"/>
  <c r="BF334"/>
  <c r="T334"/>
  <c r="R334"/>
  <c r="P334"/>
  <c r="BK334"/>
  <c r="J334"/>
  <c r="BE334" s="1"/>
  <c r="BI333"/>
  <c r="BH333"/>
  <c r="BG333"/>
  <c r="BF333"/>
  <c r="BE333"/>
  <c r="T333"/>
  <c r="R333"/>
  <c r="P333"/>
  <c r="BK333"/>
  <c r="J333"/>
  <c r="BI332"/>
  <c r="BH332"/>
  <c r="BG332"/>
  <c r="BF332"/>
  <c r="T332"/>
  <c r="R332"/>
  <c r="P332"/>
  <c r="BK332"/>
  <c r="J332"/>
  <c r="BE332" s="1"/>
  <c r="BI331"/>
  <c r="BH331"/>
  <c r="BG331"/>
  <c r="BF331"/>
  <c r="BE331"/>
  <c r="T331"/>
  <c r="R331"/>
  <c r="P331"/>
  <c r="BK331"/>
  <c r="J331"/>
  <c r="BI330"/>
  <c r="BH330"/>
  <c r="BG330"/>
  <c r="BF330"/>
  <c r="T330"/>
  <c r="R330"/>
  <c r="P330"/>
  <c r="BK330"/>
  <c r="J330"/>
  <c r="BE330" s="1"/>
  <c r="BI329"/>
  <c r="BH329"/>
  <c r="BG329"/>
  <c r="BF329"/>
  <c r="BE329"/>
  <c r="T329"/>
  <c r="R329"/>
  <c r="P329"/>
  <c r="BK329"/>
  <c r="J329"/>
  <c r="BI328"/>
  <c r="BH328"/>
  <c r="BG328"/>
  <c r="BF328"/>
  <c r="T328"/>
  <c r="R328"/>
  <c r="P328"/>
  <c r="BK328"/>
  <c r="J328"/>
  <c r="BE328" s="1"/>
  <c r="BI327"/>
  <c r="BH327"/>
  <c r="BG327"/>
  <c r="BF327"/>
  <c r="BE327"/>
  <c r="T327"/>
  <c r="R327"/>
  <c r="P327"/>
  <c r="BK327"/>
  <c r="J327"/>
  <c r="BI326"/>
  <c r="BH326"/>
  <c r="BG326"/>
  <c r="BF326"/>
  <c r="T326"/>
  <c r="R326"/>
  <c r="P326"/>
  <c r="BK326"/>
  <c r="J326"/>
  <c r="BE326" s="1"/>
  <c r="BI325"/>
  <c r="BH325"/>
  <c r="BG325"/>
  <c r="BF325"/>
  <c r="BE325"/>
  <c r="T325"/>
  <c r="R325"/>
  <c r="P325"/>
  <c r="BK325"/>
  <c r="J325"/>
  <c r="BI324"/>
  <c r="BH324"/>
  <c r="BG324"/>
  <c r="BF324"/>
  <c r="T324"/>
  <c r="R324"/>
  <c r="P324"/>
  <c r="BK324"/>
  <c r="J324"/>
  <c r="BE324" s="1"/>
  <c r="BI323"/>
  <c r="BH323"/>
  <c r="BG323"/>
  <c r="BF323"/>
  <c r="BE323"/>
  <c r="T323"/>
  <c r="R323"/>
  <c r="P323"/>
  <c r="BK323"/>
  <c r="J323"/>
  <c r="BI322"/>
  <c r="BH322"/>
  <c r="BG322"/>
  <c r="BF322"/>
  <c r="T322"/>
  <c r="R322"/>
  <c r="P322"/>
  <c r="BK322"/>
  <c r="J322"/>
  <c r="BE322" s="1"/>
  <c r="BI321"/>
  <c r="BH321"/>
  <c r="BG321"/>
  <c r="BF321"/>
  <c r="BE321"/>
  <c r="T321"/>
  <c r="R321"/>
  <c r="P321"/>
  <c r="BK321"/>
  <c r="J321"/>
  <c r="BI320"/>
  <c r="BH320"/>
  <c r="BG320"/>
  <c r="BF320"/>
  <c r="T320"/>
  <c r="R320"/>
  <c r="P320"/>
  <c r="BK320"/>
  <c r="J320"/>
  <c r="BE320" s="1"/>
  <c r="BI319"/>
  <c r="BH319"/>
  <c r="BG319"/>
  <c r="BF319"/>
  <c r="BE319"/>
  <c r="T319"/>
  <c r="R319"/>
  <c r="P319"/>
  <c r="BK319"/>
  <c r="J319"/>
  <c r="BI318"/>
  <c r="BH318"/>
  <c r="BG318"/>
  <c r="BF318"/>
  <c r="T318"/>
  <c r="R318"/>
  <c r="P318"/>
  <c r="BK318"/>
  <c r="J318"/>
  <c r="BE318" s="1"/>
  <c r="BI317"/>
  <c r="BH317"/>
  <c r="BG317"/>
  <c r="BF317"/>
  <c r="BE317"/>
  <c r="T317"/>
  <c r="R317"/>
  <c r="P317"/>
  <c r="BK317"/>
  <c r="J317"/>
  <c r="BI316"/>
  <c r="BH316"/>
  <c r="BG316"/>
  <c r="BF316"/>
  <c r="T316"/>
  <c r="R316"/>
  <c r="P316"/>
  <c r="BK316"/>
  <c r="J316"/>
  <c r="BE316" s="1"/>
  <c r="BI315"/>
  <c r="BH315"/>
  <c r="BG315"/>
  <c r="BF315"/>
  <c r="BE315"/>
  <c r="T315"/>
  <c r="R315"/>
  <c r="P315"/>
  <c r="BK315"/>
  <c r="J315"/>
  <c r="BI314"/>
  <c r="BH314"/>
  <c r="BG314"/>
  <c r="BF314"/>
  <c r="T314"/>
  <c r="R314"/>
  <c r="P314"/>
  <c r="BK314"/>
  <c r="J314"/>
  <c r="BE314" s="1"/>
  <c r="BI313"/>
  <c r="BH313"/>
  <c r="BG313"/>
  <c r="BF313"/>
  <c r="BE313"/>
  <c r="T313"/>
  <c r="R313"/>
  <c r="P313"/>
  <c r="BK313"/>
  <c r="J313"/>
  <c r="BI312"/>
  <c r="BH312"/>
  <c r="BG312"/>
  <c r="BF312"/>
  <c r="T312"/>
  <c r="R312"/>
  <c r="P312"/>
  <c r="BK312"/>
  <c r="J312"/>
  <c r="BE312" s="1"/>
  <c r="BI311"/>
  <c r="BH311"/>
  <c r="BG311"/>
  <c r="BF311"/>
  <c r="BE311"/>
  <c r="T311"/>
  <c r="R311"/>
  <c r="P311"/>
  <c r="BK311"/>
  <c r="J311"/>
  <c r="BI310"/>
  <c r="BH310"/>
  <c r="BG310"/>
  <c r="BF310"/>
  <c r="T310"/>
  <c r="R310"/>
  <c r="P310"/>
  <c r="BK310"/>
  <c r="J310"/>
  <c r="BE310" s="1"/>
  <c r="BI309"/>
  <c r="BH309"/>
  <c r="BG309"/>
  <c r="BF309"/>
  <c r="BE309"/>
  <c r="T309"/>
  <c r="R309"/>
  <c r="P309"/>
  <c r="BK309"/>
  <c r="J309"/>
  <c r="BI308"/>
  <c r="BH308"/>
  <c r="BG308"/>
  <c r="BF308"/>
  <c r="T308"/>
  <c r="R308"/>
  <c r="P308"/>
  <c r="BK308"/>
  <c r="J308"/>
  <c r="BE308" s="1"/>
  <c r="BI307"/>
  <c r="BH307"/>
  <c r="BG307"/>
  <c r="BF307"/>
  <c r="BE307"/>
  <c r="T307"/>
  <c r="R307"/>
  <c r="P307"/>
  <c r="BK307"/>
  <c r="J307"/>
  <c r="BI306"/>
  <c r="BH306"/>
  <c r="BG306"/>
  <c r="BF306"/>
  <c r="T306"/>
  <c r="R306"/>
  <c r="P306"/>
  <c r="BK306"/>
  <c r="J306"/>
  <c r="BE306" s="1"/>
  <c r="BI305"/>
  <c r="BH305"/>
  <c r="BG305"/>
  <c r="BF305"/>
  <c r="BE305"/>
  <c r="T305"/>
  <c r="R305"/>
  <c r="P305"/>
  <c r="BK305"/>
  <c r="J305"/>
  <c r="BI304"/>
  <c r="BH304"/>
  <c r="BG304"/>
  <c r="BF304"/>
  <c r="T304"/>
  <c r="R304"/>
  <c r="P304"/>
  <c r="BK304"/>
  <c r="J304"/>
  <c r="BE304" s="1"/>
  <c r="BI303"/>
  <c r="BH303"/>
  <c r="BG303"/>
  <c r="BF303"/>
  <c r="BE303"/>
  <c r="T303"/>
  <c r="R303"/>
  <c r="P303"/>
  <c r="BK303"/>
  <c r="J303"/>
  <c r="BI302"/>
  <c r="BH302"/>
  <c r="BG302"/>
  <c r="BF302"/>
  <c r="T302"/>
  <c r="R302"/>
  <c r="P302"/>
  <c r="BK302"/>
  <c r="J302"/>
  <c r="BE302" s="1"/>
  <c r="BI301"/>
  <c r="BH301"/>
  <c r="BG301"/>
  <c r="BF301"/>
  <c r="BE301"/>
  <c r="T301"/>
  <c r="R301"/>
  <c r="P301"/>
  <c r="BK301"/>
  <c r="J301"/>
  <c r="BI300"/>
  <c r="BH300"/>
  <c r="BG300"/>
  <c r="BF300"/>
  <c r="T300"/>
  <c r="R300"/>
  <c r="P300"/>
  <c r="BK300"/>
  <c r="J300"/>
  <c r="BE300" s="1"/>
  <c r="BI299"/>
  <c r="BH299"/>
  <c r="BG299"/>
  <c r="BF299"/>
  <c r="BE299"/>
  <c r="T299"/>
  <c r="R299"/>
  <c r="P299"/>
  <c r="BK299"/>
  <c r="J299"/>
  <c r="BI298"/>
  <c r="BH298"/>
  <c r="BG298"/>
  <c r="BF298"/>
  <c r="T298"/>
  <c r="R298"/>
  <c r="P298"/>
  <c r="BK298"/>
  <c r="J298"/>
  <c r="BE298" s="1"/>
  <c r="BI297"/>
  <c r="BH297"/>
  <c r="BG297"/>
  <c r="BF297"/>
  <c r="BE297"/>
  <c r="T297"/>
  <c r="R297"/>
  <c r="P297"/>
  <c r="BK297"/>
  <c r="J297"/>
  <c r="BI296"/>
  <c r="BH296"/>
  <c r="BG296"/>
  <c r="BF296"/>
  <c r="T296"/>
  <c r="R296"/>
  <c r="P296"/>
  <c r="BK296"/>
  <c r="J296"/>
  <c r="BE296" s="1"/>
  <c r="BI295"/>
  <c r="BH295"/>
  <c r="BG295"/>
  <c r="BF295"/>
  <c r="BE295"/>
  <c r="T295"/>
  <c r="R295"/>
  <c r="P295"/>
  <c r="BK295"/>
  <c r="J295"/>
  <c r="BI294"/>
  <c r="BH294"/>
  <c r="BG294"/>
  <c r="BF294"/>
  <c r="T294"/>
  <c r="R294"/>
  <c r="P294"/>
  <c r="BK294"/>
  <c r="J294"/>
  <c r="BE294" s="1"/>
  <c r="BI293"/>
  <c r="BH293"/>
  <c r="BG293"/>
  <c r="BF293"/>
  <c r="BE293"/>
  <c r="T293"/>
  <c r="R293"/>
  <c r="P293"/>
  <c r="BK293"/>
  <c r="J293"/>
  <c r="BI292"/>
  <c r="BH292"/>
  <c r="BG292"/>
  <c r="BF292"/>
  <c r="T292"/>
  <c r="R292"/>
  <c r="P292"/>
  <c r="BK292"/>
  <c r="J292"/>
  <c r="BE292" s="1"/>
  <c r="BI291"/>
  <c r="BH291"/>
  <c r="BG291"/>
  <c r="BF291"/>
  <c r="BE291"/>
  <c r="T291"/>
  <c r="R291"/>
  <c r="P291"/>
  <c r="BK291"/>
  <c r="J291"/>
  <c r="BI290"/>
  <c r="BH290"/>
  <c r="BG290"/>
  <c r="BF290"/>
  <c r="T290"/>
  <c r="R290"/>
  <c r="P290"/>
  <c r="BK290"/>
  <c r="J290"/>
  <c r="BE290" s="1"/>
  <c r="BI289"/>
  <c r="BH289"/>
  <c r="BG289"/>
  <c r="BF289"/>
  <c r="BE289"/>
  <c r="T289"/>
  <c r="R289"/>
  <c r="P289"/>
  <c r="BK289"/>
  <c r="J289"/>
  <c r="BI288"/>
  <c r="BH288"/>
  <c r="BG288"/>
  <c r="BF288"/>
  <c r="T288"/>
  <c r="R288"/>
  <c r="P288"/>
  <c r="BK288"/>
  <c r="J288"/>
  <c r="BE288" s="1"/>
  <c r="BI287"/>
  <c r="BH287"/>
  <c r="BG287"/>
  <c r="BF287"/>
  <c r="BE287"/>
  <c r="T287"/>
  <c r="T286" s="1"/>
  <c r="R287"/>
  <c r="R286" s="1"/>
  <c r="P287"/>
  <c r="P286" s="1"/>
  <c r="BK287"/>
  <c r="BK286" s="1"/>
  <c r="J286" s="1"/>
  <c r="J70" s="1"/>
  <c r="J287"/>
  <c r="BI285"/>
  <c r="BH285"/>
  <c r="BG285"/>
  <c r="BF285"/>
  <c r="T285"/>
  <c r="R285"/>
  <c r="P285"/>
  <c r="BK285"/>
  <c r="J285"/>
  <c r="BE285" s="1"/>
  <c r="BI284"/>
  <c r="BH284"/>
  <c r="BG284"/>
  <c r="BF284"/>
  <c r="T284"/>
  <c r="T283" s="1"/>
  <c r="R284"/>
  <c r="R283" s="1"/>
  <c r="P284"/>
  <c r="P283" s="1"/>
  <c r="BK284"/>
  <c r="BK283" s="1"/>
  <c r="J283" s="1"/>
  <c r="J69" s="1"/>
  <c r="J284"/>
  <c r="BE284" s="1"/>
  <c r="BI282"/>
  <c r="BH282"/>
  <c r="BG282"/>
  <c r="BF282"/>
  <c r="BE282"/>
  <c r="T282"/>
  <c r="R282"/>
  <c r="P282"/>
  <c r="BK282"/>
  <c r="J282"/>
  <c r="BI281"/>
  <c r="BH281"/>
  <c r="BG281"/>
  <c r="BF281"/>
  <c r="T281"/>
  <c r="R281"/>
  <c r="P281"/>
  <c r="BK281"/>
  <c r="J281"/>
  <c r="BE281" s="1"/>
  <c r="BI280"/>
  <c r="BH280"/>
  <c r="BG280"/>
  <c r="BF280"/>
  <c r="BE280"/>
  <c r="T280"/>
  <c r="R280"/>
  <c r="P280"/>
  <c r="BK280"/>
  <c r="J280"/>
  <c r="BI279"/>
  <c r="BH279"/>
  <c r="BG279"/>
  <c r="BF279"/>
  <c r="T279"/>
  <c r="R279"/>
  <c r="P279"/>
  <c r="BK279"/>
  <c r="J279"/>
  <c r="BE279" s="1"/>
  <c r="BI278"/>
  <c r="BH278"/>
  <c r="BG278"/>
  <c r="BF278"/>
  <c r="BE278"/>
  <c r="T278"/>
  <c r="R278"/>
  <c r="P278"/>
  <c r="BK278"/>
  <c r="J278"/>
  <c r="BI277"/>
  <c r="BH277"/>
  <c r="BG277"/>
  <c r="BF277"/>
  <c r="T277"/>
  <c r="R277"/>
  <c r="P277"/>
  <c r="BK277"/>
  <c r="J277"/>
  <c r="BE277" s="1"/>
  <c r="BI276"/>
  <c r="BH276"/>
  <c r="BG276"/>
  <c r="BF276"/>
  <c r="BE276"/>
  <c r="T276"/>
  <c r="R276"/>
  <c r="P276"/>
  <c r="BK276"/>
  <c r="J276"/>
  <c r="BI275"/>
  <c r="BH275"/>
  <c r="BG275"/>
  <c r="BF275"/>
  <c r="T275"/>
  <c r="R275"/>
  <c r="P275"/>
  <c r="BK275"/>
  <c r="J275"/>
  <c r="BE275" s="1"/>
  <c r="BI274"/>
  <c r="BH274"/>
  <c r="BG274"/>
  <c r="BF274"/>
  <c r="BE274"/>
  <c r="T274"/>
  <c r="R274"/>
  <c r="P274"/>
  <c r="BK274"/>
  <c r="J274"/>
  <c r="BI273"/>
  <c r="BH273"/>
  <c r="BG273"/>
  <c r="BF273"/>
  <c r="T273"/>
  <c r="R273"/>
  <c r="P273"/>
  <c r="BK273"/>
  <c r="J273"/>
  <c r="BE273" s="1"/>
  <c r="BI272"/>
  <c r="BH272"/>
  <c r="BG272"/>
  <c r="BF272"/>
  <c r="BE272"/>
  <c r="T272"/>
  <c r="R272"/>
  <c r="P272"/>
  <c r="BK272"/>
  <c r="J272"/>
  <c r="BI271"/>
  <c r="BH271"/>
  <c r="BG271"/>
  <c r="BF271"/>
  <c r="T271"/>
  <c r="R271"/>
  <c r="P271"/>
  <c r="BK271"/>
  <c r="J271"/>
  <c r="BE271" s="1"/>
  <c r="BI270"/>
  <c r="BH270"/>
  <c r="BG270"/>
  <c r="BF270"/>
  <c r="BE270"/>
  <c r="T270"/>
  <c r="R270"/>
  <c r="P270"/>
  <c r="BK270"/>
  <c r="J270"/>
  <c r="BI269"/>
  <c r="BH269"/>
  <c r="BG269"/>
  <c r="BF269"/>
  <c r="T269"/>
  <c r="R269"/>
  <c r="P269"/>
  <c r="BK269"/>
  <c r="J269"/>
  <c r="BE269" s="1"/>
  <c r="BI268"/>
  <c r="BH268"/>
  <c r="BG268"/>
  <c r="BF268"/>
  <c r="BE268"/>
  <c r="T268"/>
  <c r="R268"/>
  <c r="P268"/>
  <c r="BK268"/>
  <c r="J268"/>
  <c r="BI267"/>
  <c r="BH267"/>
  <c r="BG267"/>
  <c r="BF267"/>
  <c r="T267"/>
  <c r="R267"/>
  <c r="P267"/>
  <c r="BK267"/>
  <c r="J267"/>
  <c r="BE267" s="1"/>
  <c r="BI266"/>
  <c r="BH266"/>
  <c r="BG266"/>
  <c r="BF266"/>
  <c r="BE266"/>
  <c r="T266"/>
  <c r="R266"/>
  <c r="P266"/>
  <c r="BK266"/>
  <c r="J266"/>
  <c r="BI265"/>
  <c r="BH265"/>
  <c r="BG265"/>
  <c r="BF265"/>
  <c r="T265"/>
  <c r="R265"/>
  <c r="P265"/>
  <c r="BK265"/>
  <c r="J265"/>
  <c r="BE265" s="1"/>
  <c r="BI264"/>
  <c r="BH264"/>
  <c r="BG264"/>
  <c r="BF264"/>
  <c r="BE264"/>
  <c r="T264"/>
  <c r="R264"/>
  <c r="P264"/>
  <c r="BK264"/>
  <c r="J264"/>
  <c r="BI263"/>
  <c r="BH263"/>
  <c r="BG263"/>
  <c r="BF263"/>
  <c r="T263"/>
  <c r="R263"/>
  <c r="P263"/>
  <c r="BK263"/>
  <c r="J263"/>
  <c r="BE263" s="1"/>
  <c r="BI262"/>
  <c r="BH262"/>
  <c r="BG262"/>
  <c r="BF262"/>
  <c r="BE262"/>
  <c r="T262"/>
  <c r="R262"/>
  <c r="P262"/>
  <c r="BK262"/>
  <c r="J262"/>
  <c r="BI261"/>
  <c r="BH261"/>
  <c r="BG261"/>
  <c r="BF261"/>
  <c r="BE261"/>
  <c r="T261"/>
  <c r="R261"/>
  <c r="P261"/>
  <c r="BK261"/>
  <c r="J261"/>
  <c r="BI260"/>
  <c r="BH260"/>
  <c r="BG260"/>
  <c r="BF260"/>
  <c r="BE260"/>
  <c r="T260"/>
  <c r="R260"/>
  <c r="P260"/>
  <c r="BK260"/>
  <c r="J260"/>
  <c r="BI259"/>
  <c r="BH259"/>
  <c r="BG259"/>
  <c r="BF259"/>
  <c r="BE259"/>
  <c r="T259"/>
  <c r="R259"/>
  <c r="P259"/>
  <c r="BK259"/>
  <c r="J259"/>
  <c r="BI258"/>
  <c r="BH258"/>
  <c r="BG258"/>
  <c r="BF258"/>
  <c r="BE258"/>
  <c r="T258"/>
  <c r="R258"/>
  <c r="P258"/>
  <c r="BK258"/>
  <c r="J258"/>
  <c r="BI257"/>
  <c r="BH257"/>
  <c r="BG257"/>
  <c r="BF257"/>
  <c r="BE257"/>
  <c r="T257"/>
  <c r="R257"/>
  <c r="P257"/>
  <c r="BK257"/>
  <c r="J257"/>
  <c r="BI256"/>
  <c r="BH256"/>
  <c r="BG256"/>
  <c r="BF256"/>
  <c r="BE256"/>
  <c r="T256"/>
  <c r="R256"/>
  <c r="P256"/>
  <c r="BK256"/>
  <c r="J256"/>
  <c r="BI255"/>
  <c r="BH255"/>
  <c r="BG255"/>
  <c r="BF255"/>
  <c r="BE255"/>
  <c r="T255"/>
  <c r="R255"/>
  <c r="P255"/>
  <c r="BK255"/>
  <c r="J255"/>
  <c r="BI254"/>
  <c r="BH254"/>
  <c r="BG254"/>
  <c r="BF254"/>
  <c r="BE254"/>
  <c r="T254"/>
  <c r="R254"/>
  <c r="P254"/>
  <c r="BK254"/>
  <c r="J254"/>
  <c r="BI253"/>
  <c r="BH253"/>
  <c r="BG253"/>
  <c r="BF253"/>
  <c r="BE253"/>
  <c r="T253"/>
  <c r="T252" s="1"/>
  <c r="R253"/>
  <c r="R252" s="1"/>
  <c r="P253"/>
  <c r="P252" s="1"/>
  <c r="BK253"/>
  <c r="BK252" s="1"/>
  <c r="J252" s="1"/>
  <c r="J68" s="1"/>
  <c r="J253"/>
  <c r="BI251"/>
  <c r="BH251"/>
  <c r="BG251"/>
  <c r="BF251"/>
  <c r="T251"/>
  <c r="R251"/>
  <c r="P251"/>
  <c r="BK251"/>
  <c r="J251"/>
  <c r="BE251" s="1"/>
  <c r="BI250"/>
  <c r="BH250"/>
  <c r="BG250"/>
  <c r="BF250"/>
  <c r="T250"/>
  <c r="R250"/>
  <c r="P250"/>
  <c r="BK250"/>
  <c r="J250"/>
  <c r="BE250" s="1"/>
  <c r="BI249"/>
  <c r="BH249"/>
  <c r="BG249"/>
  <c r="BF249"/>
  <c r="T249"/>
  <c r="R249"/>
  <c r="P249"/>
  <c r="BK249"/>
  <c r="J249"/>
  <c r="BE249" s="1"/>
  <c r="BI248"/>
  <c r="BH248"/>
  <c r="BG248"/>
  <c r="BF248"/>
  <c r="T248"/>
  <c r="R248"/>
  <c r="P248"/>
  <c r="BK248"/>
  <c r="J248"/>
  <c r="BE248" s="1"/>
  <c r="BI247"/>
  <c r="BH247"/>
  <c r="BG247"/>
  <c r="BF247"/>
  <c r="T247"/>
  <c r="R247"/>
  <c r="P247"/>
  <c r="BK247"/>
  <c r="J247"/>
  <c r="BE247" s="1"/>
  <c r="BI246"/>
  <c r="BH246"/>
  <c r="BG246"/>
  <c r="BF246"/>
  <c r="T246"/>
  <c r="R246"/>
  <c r="P246"/>
  <c r="BK246"/>
  <c r="J246"/>
  <c r="BE246" s="1"/>
  <c r="BI245"/>
  <c r="BH245"/>
  <c r="BG245"/>
  <c r="BF245"/>
  <c r="T245"/>
  <c r="T244" s="1"/>
  <c r="R245"/>
  <c r="R244" s="1"/>
  <c r="P245"/>
  <c r="P244" s="1"/>
  <c r="BK245"/>
  <c r="BK244" s="1"/>
  <c r="J244" s="1"/>
  <c r="J67" s="1"/>
  <c r="J245"/>
  <c r="BE245" s="1"/>
  <c r="BI243"/>
  <c r="BH243"/>
  <c r="BG243"/>
  <c r="BF243"/>
  <c r="BE243"/>
  <c r="T243"/>
  <c r="R243"/>
  <c r="P243"/>
  <c r="BK243"/>
  <c r="J243"/>
  <c r="BI242"/>
  <c r="BH242"/>
  <c r="BG242"/>
  <c r="BF242"/>
  <c r="BE242"/>
  <c r="T242"/>
  <c r="R242"/>
  <c r="P242"/>
  <c r="BK242"/>
  <c r="J242"/>
  <c r="BI241"/>
  <c r="BH241"/>
  <c r="BG241"/>
  <c r="BF241"/>
  <c r="BE241"/>
  <c r="T241"/>
  <c r="R241"/>
  <c r="P241"/>
  <c r="BK241"/>
  <c r="J241"/>
  <c r="BI240"/>
  <c r="BH240"/>
  <c r="BG240"/>
  <c r="BF240"/>
  <c r="BE240"/>
  <c r="T240"/>
  <c r="R240"/>
  <c r="P240"/>
  <c r="BK240"/>
  <c r="J240"/>
  <c r="BI239"/>
  <c r="BH239"/>
  <c r="BG239"/>
  <c r="BF239"/>
  <c r="BE239"/>
  <c r="T239"/>
  <c r="R239"/>
  <c r="P239"/>
  <c r="BK239"/>
  <c r="J239"/>
  <c r="BI238"/>
  <c r="BH238"/>
  <c r="BG238"/>
  <c r="BF238"/>
  <c r="BE238"/>
  <c r="T238"/>
  <c r="R238"/>
  <c r="P238"/>
  <c r="BK238"/>
  <c r="J238"/>
  <c r="BI237"/>
  <c r="BH237"/>
  <c r="BG237"/>
  <c r="BF237"/>
  <c r="BE237"/>
  <c r="T237"/>
  <c r="R237"/>
  <c r="P237"/>
  <c r="BK237"/>
  <c r="J237"/>
  <c r="BI236"/>
  <c r="BH236"/>
  <c r="BG236"/>
  <c r="BF236"/>
  <c r="BE236"/>
  <c r="T236"/>
  <c r="R236"/>
  <c r="P236"/>
  <c r="BK236"/>
  <c r="J236"/>
  <c r="BI235"/>
  <c r="BH235"/>
  <c r="BG235"/>
  <c r="BF235"/>
  <c r="BE235"/>
  <c r="T235"/>
  <c r="R235"/>
  <c r="P235"/>
  <c r="BK235"/>
  <c r="J235"/>
  <c r="BI234"/>
  <c r="BH234"/>
  <c r="BG234"/>
  <c r="BF234"/>
  <c r="BE234"/>
  <c r="T234"/>
  <c r="R234"/>
  <c r="P234"/>
  <c r="BK234"/>
  <c r="J234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9"/>
  <c r="BH229"/>
  <c r="BG229"/>
  <c r="BF229"/>
  <c r="BE229"/>
  <c r="T229"/>
  <c r="R229"/>
  <c r="P229"/>
  <c r="BK229"/>
  <c r="J229"/>
  <c r="BI228"/>
  <c r="BH228"/>
  <c r="BG228"/>
  <c r="BF228"/>
  <c r="BE228"/>
  <c r="T228"/>
  <c r="T227" s="1"/>
  <c r="R228"/>
  <c r="R227" s="1"/>
  <c r="P228"/>
  <c r="P227" s="1"/>
  <c r="BK228"/>
  <c r="BK227" s="1"/>
  <c r="J227" s="1"/>
  <c r="J66" s="1"/>
  <c r="J228"/>
  <c r="BI226"/>
  <c r="BH226"/>
  <c r="BG226"/>
  <c r="BF226"/>
  <c r="T226"/>
  <c r="R226"/>
  <c r="P226"/>
  <c r="BK226"/>
  <c r="J226"/>
  <c r="BE226" s="1"/>
  <c r="BI225"/>
  <c r="BH225"/>
  <c r="BG225"/>
  <c r="BF225"/>
  <c r="T225"/>
  <c r="R225"/>
  <c r="P225"/>
  <c r="BK225"/>
  <c r="J225"/>
  <c r="BE225" s="1"/>
  <c r="BI224"/>
  <c r="BH224"/>
  <c r="BG224"/>
  <c r="BF224"/>
  <c r="T224"/>
  <c r="T223" s="1"/>
  <c r="R224"/>
  <c r="R223" s="1"/>
  <c r="P224"/>
  <c r="P223" s="1"/>
  <c r="BK224"/>
  <c r="BK223" s="1"/>
  <c r="J223" s="1"/>
  <c r="J65" s="1"/>
  <c r="J224"/>
  <c r="BE224" s="1"/>
  <c r="BI222"/>
  <c r="BH222"/>
  <c r="BG222"/>
  <c r="BF222"/>
  <c r="BE222"/>
  <c r="T222"/>
  <c r="R222"/>
  <c r="P222"/>
  <c r="BK222"/>
  <c r="J222"/>
  <c r="BI221"/>
  <c r="BH221"/>
  <c r="BG221"/>
  <c r="BF221"/>
  <c r="BE221"/>
  <c r="T221"/>
  <c r="T220" s="1"/>
  <c r="T219" s="1"/>
  <c r="R221"/>
  <c r="R220" s="1"/>
  <c r="R219" s="1"/>
  <c r="P221"/>
  <c r="P220" s="1"/>
  <c r="BK221"/>
  <c r="BK220" s="1"/>
  <c r="J221"/>
  <c r="BI218"/>
  <c r="BH218"/>
  <c r="BG218"/>
  <c r="BF218"/>
  <c r="BE218"/>
  <c r="T218"/>
  <c r="R218"/>
  <c r="P218"/>
  <c r="BK218"/>
  <c r="J218"/>
  <c r="BI217"/>
  <c r="BH217"/>
  <c r="BG217"/>
  <c r="BF217"/>
  <c r="BE217"/>
  <c r="T217"/>
  <c r="R217"/>
  <c r="P217"/>
  <c r="BK217"/>
  <c r="J217"/>
  <c r="BI216"/>
  <c r="BH216"/>
  <c r="BG216"/>
  <c r="BF216"/>
  <c r="BE216"/>
  <c r="T216"/>
  <c r="R216"/>
  <c r="P216"/>
  <c r="BK216"/>
  <c r="J216"/>
  <c r="BI215"/>
  <c r="BH215"/>
  <c r="BG215"/>
  <c r="BF215"/>
  <c r="BE215"/>
  <c r="T215"/>
  <c r="T214" s="1"/>
  <c r="R215"/>
  <c r="R214" s="1"/>
  <c r="P215"/>
  <c r="P214" s="1"/>
  <c r="BK215"/>
  <c r="BK214" s="1"/>
  <c r="J214" s="1"/>
  <c r="J62" s="1"/>
  <c r="J215"/>
  <c r="BI213"/>
  <c r="BH213"/>
  <c r="BG213"/>
  <c r="BF213"/>
  <c r="T213"/>
  <c r="R213"/>
  <c r="P213"/>
  <c r="BK213"/>
  <c r="J213"/>
  <c r="BE213" s="1"/>
  <c r="BI212"/>
  <c r="BH212"/>
  <c r="BG212"/>
  <c r="BF212"/>
  <c r="T212"/>
  <c r="R212"/>
  <c r="P212"/>
  <c r="BK212"/>
  <c r="J212"/>
  <c r="BE212" s="1"/>
  <c r="BI211"/>
  <c r="BH211"/>
  <c r="BG211"/>
  <c r="BF211"/>
  <c r="T211"/>
  <c r="R211"/>
  <c r="P211"/>
  <c r="BK211"/>
  <c r="J211"/>
  <c r="BE211" s="1"/>
  <c r="BI210"/>
  <c r="BH210"/>
  <c r="BG210"/>
  <c r="BF210"/>
  <c r="T210"/>
  <c r="R210"/>
  <c r="P210"/>
  <c r="BK210"/>
  <c r="J210"/>
  <c r="BE210" s="1"/>
  <c r="BI209"/>
  <c r="BH209"/>
  <c r="BG209"/>
  <c r="BF209"/>
  <c r="T209"/>
  <c r="R209"/>
  <c r="P209"/>
  <c r="BK209"/>
  <c r="J209"/>
  <c r="BE209" s="1"/>
  <c r="BI208"/>
  <c r="BH208"/>
  <c r="BG208"/>
  <c r="BF208"/>
  <c r="T208"/>
  <c r="R208"/>
  <c r="P208"/>
  <c r="BK208"/>
  <c r="J208"/>
  <c r="BE208" s="1"/>
  <c r="BI207"/>
  <c r="BH207"/>
  <c r="BG207"/>
  <c r="BF207"/>
  <c r="T207"/>
  <c r="R207"/>
  <c r="P207"/>
  <c r="BK207"/>
  <c r="J207"/>
  <c r="BE207" s="1"/>
  <c r="BI206"/>
  <c r="BH206"/>
  <c r="BG206"/>
  <c r="BF206"/>
  <c r="T206"/>
  <c r="R206"/>
  <c r="P206"/>
  <c r="BK206"/>
  <c r="J206"/>
  <c r="BE206" s="1"/>
  <c r="BI205"/>
  <c r="BH205"/>
  <c r="BG205"/>
  <c r="BF205"/>
  <c r="T205"/>
  <c r="R205"/>
  <c r="P205"/>
  <c r="BK205"/>
  <c r="J205"/>
  <c r="BE205" s="1"/>
  <c r="BI204"/>
  <c r="BH204"/>
  <c r="BG204"/>
  <c r="BF204"/>
  <c r="T204"/>
  <c r="R204"/>
  <c r="P204"/>
  <c r="BK204"/>
  <c r="J204"/>
  <c r="BE204" s="1"/>
  <c r="BI203"/>
  <c r="BH203"/>
  <c r="BG203"/>
  <c r="BF203"/>
  <c r="T203"/>
  <c r="R203"/>
  <c r="P203"/>
  <c r="BK203"/>
  <c r="J203"/>
  <c r="BE203" s="1"/>
  <c r="BI202"/>
  <c r="BH202"/>
  <c r="BG202"/>
  <c r="BF202"/>
  <c r="T202"/>
  <c r="R202"/>
  <c r="P202"/>
  <c r="BK202"/>
  <c r="J202"/>
  <c r="BE202" s="1"/>
  <c r="BI201"/>
  <c r="BH201"/>
  <c r="BG201"/>
  <c r="BF201"/>
  <c r="T201"/>
  <c r="R201"/>
  <c r="P201"/>
  <c r="BK201"/>
  <c r="J201"/>
  <c r="BE201" s="1"/>
  <c r="BI200"/>
  <c r="BH200"/>
  <c r="BG200"/>
  <c r="BF200"/>
  <c r="T200"/>
  <c r="R200"/>
  <c r="P200"/>
  <c r="BK200"/>
  <c r="J200"/>
  <c r="BE200" s="1"/>
  <c r="BI199"/>
  <c r="BH199"/>
  <c r="BG199"/>
  <c r="BF199"/>
  <c r="T199"/>
  <c r="R199"/>
  <c r="P199"/>
  <c r="BK199"/>
  <c r="J199"/>
  <c r="BE199" s="1"/>
  <c r="BI198"/>
  <c r="BH198"/>
  <c r="BG198"/>
  <c r="BF198"/>
  <c r="T198"/>
  <c r="R198"/>
  <c r="P198"/>
  <c r="BK198"/>
  <c r="J198"/>
  <c r="BE198" s="1"/>
  <c r="BI197"/>
  <c r="BH197"/>
  <c r="BG197"/>
  <c r="BF197"/>
  <c r="T197"/>
  <c r="R197"/>
  <c r="P197"/>
  <c r="BK197"/>
  <c r="J197"/>
  <c r="BE197" s="1"/>
  <c r="BI196"/>
  <c r="BH196"/>
  <c r="BG196"/>
  <c r="BF196"/>
  <c r="T196"/>
  <c r="R196"/>
  <c r="P196"/>
  <c r="BK196"/>
  <c r="J196"/>
  <c r="BE196" s="1"/>
  <c r="BI195"/>
  <c r="BH195"/>
  <c r="BG195"/>
  <c r="BF195"/>
  <c r="T195"/>
  <c r="R195"/>
  <c r="P195"/>
  <c r="BK195"/>
  <c r="J195"/>
  <c r="BE195" s="1"/>
  <c r="BI194"/>
  <c r="BH194"/>
  <c r="BG194"/>
  <c r="BF194"/>
  <c r="T194"/>
  <c r="T193" s="1"/>
  <c r="R194"/>
  <c r="R193" s="1"/>
  <c r="P194"/>
  <c r="P193" s="1"/>
  <c r="BK194"/>
  <c r="BK193" s="1"/>
  <c r="J193" s="1"/>
  <c r="J61" s="1"/>
  <c r="J194"/>
  <c r="BE194" s="1"/>
  <c r="BI192"/>
  <c r="BH192"/>
  <c r="BG192"/>
  <c r="BF192"/>
  <c r="BE192"/>
  <c r="T192"/>
  <c r="R192"/>
  <c r="P192"/>
  <c r="BK192"/>
  <c r="J192"/>
  <c r="BI191"/>
  <c r="BH191"/>
  <c r="BG191"/>
  <c r="BF191"/>
  <c r="BE191"/>
  <c r="T191"/>
  <c r="R191"/>
  <c r="P191"/>
  <c r="BK191"/>
  <c r="J191"/>
  <c r="BI190"/>
  <c r="BH190"/>
  <c r="BG190"/>
  <c r="BF190"/>
  <c r="BE190"/>
  <c r="T190"/>
  <c r="R190"/>
  <c r="P190"/>
  <c r="BK190"/>
  <c r="J190"/>
  <c r="BI189"/>
  <c r="BH189"/>
  <c r="BG189"/>
  <c r="BF189"/>
  <c r="BE189"/>
  <c r="T189"/>
  <c r="R189"/>
  <c r="P189"/>
  <c r="BK189"/>
  <c r="J189"/>
  <c r="BI188"/>
  <c r="BH188"/>
  <c r="BG188"/>
  <c r="BF188"/>
  <c r="BE188"/>
  <c r="T188"/>
  <c r="R188"/>
  <c r="P188"/>
  <c r="BK188"/>
  <c r="J188"/>
  <c r="BI187"/>
  <c r="BH187"/>
  <c r="BG187"/>
  <c r="BF187"/>
  <c r="BE187"/>
  <c r="T187"/>
  <c r="R187"/>
  <c r="P187"/>
  <c r="BK187"/>
  <c r="J187"/>
  <c r="BI186"/>
  <c r="BH186"/>
  <c r="BG186"/>
  <c r="BF186"/>
  <c r="BE186"/>
  <c r="T186"/>
  <c r="R186"/>
  <c r="P186"/>
  <c r="BK186"/>
  <c r="J186"/>
  <c r="BI185"/>
  <c r="BH185"/>
  <c r="BG185"/>
  <c r="BF185"/>
  <c r="BE185"/>
  <c r="T185"/>
  <c r="R185"/>
  <c r="P185"/>
  <c r="BK185"/>
  <c r="J185"/>
  <c r="BI184"/>
  <c r="BH184"/>
  <c r="BG184"/>
  <c r="BF184"/>
  <c r="BE184"/>
  <c r="T184"/>
  <c r="R184"/>
  <c r="P184"/>
  <c r="BK184"/>
  <c r="J184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81"/>
  <c r="BH181"/>
  <c r="BG181"/>
  <c r="BF181"/>
  <c r="BE181"/>
  <c r="T181"/>
  <c r="R181"/>
  <c r="P181"/>
  <c r="BK181"/>
  <c r="J181"/>
  <c r="BI180"/>
  <c r="BH180"/>
  <c r="BG180"/>
  <c r="BF180"/>
  <c r="BE180"/>
  <c r="T180"/>
  <c r="R180"/>
  <c r="P180"/>
  <c r="BK180"/>
  <c r="J180"/>
  <c r="BI179"/>
  <c r="BH179"/>
  <c r="BG179"/>
  <c r="BF179"/>
  <c r="BE179"/>
  <c r="T179"/>
  <c r="R179"/>
  <c r="P179"/>
  <c r="BK179"/>
  <c r="J179"/>
  <c r="BI178"/>
  <c r="BH178"/>
  <c r="BG178"/>
  <c r="BF178"/>
  <c r="BE178"/>
  <c r="T178"/>
  <c r="R178"/>
  <c r="P178"/>
  <c r="BK178"/>
  <c r="J178"/>
  <c r="BI177"/>
  <c r="BH177"/>
  <c r="BG177"/>
  <c r="BF177"/>
  <c r="BE177"/>
  <c r="T177"/>
  <c r="T176" s="1"/>
  <c r="R177"/>
  <c r="R176" s="1"/>
  <c r="P177"/>
  <c r="P176" s="1"/>
  <c r="BK177"/>
  <c r="BK176" s="1"/>
  <c r="J176" s="1"/>
  <c r="J60" s="1"/>
  <c r="J177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J170"/>
  <c r="BE170" s="1"/>
  <c r="BI169"/>
  <c r="BH169"/>
  <c r="BG169"/>
  <c r="BF169"/>
  <c r="T169"/>
  <c r="R169"/>
  <c r="P169"/>
  <c r="BK169"/>
  <c r="J169"/>
  <c r="BE169" s="1"/>
  <c r="BI168"/>
  <c r="BH168"/>
  <c r="BG168"/>
  <c r="BF168"/>
  <c r="T168"/>
  <c r="R168"/>
  <c r="P168"/>
  <c r="BK168"/>
  <c r="J168"/>
  <c r="BE168" s="1"/>
  <c r="BI167"/>
  <c r="BH167"/>
  <c r="BG167"/>
  <c r="BF167"/>
  <c r="T167"/>
  <c r="R167"/>
  <c r="P167"/>
  <c r="BK167"/>
  <c r="J167"/>
  <c r="BE167" s="1"/>
  <c r="BI166"/>
  <c r="BH166"/>
  <c r="BG166"/>
  <c r="BF166"/>
  <c r="T166"/>
  <c r="R166"/>
  <c r="P166"/>
  <c r="BK166"/>
  <c r="J166"/>
  <c r="BE166" s="1"/>
  <c r="BI165"/>
  <c r="BH165"/>
  <c r="BG165"/>
  <c r="BF165"/>
  <c r="T165"/>
  <c r="R165"/>
  <c r="P165"/>
  <c r="BK165"/>
  <c r="J165"/>
  <c r="BE165" s="1"/>
  <c r="BI164"/>
  <c r="BH164"/>
  <c r="BG164"/>
  <c r="BF164"/>
  <c r="T164"/>
  <c r="R164"/>
  <c r="P164"/>
  <c r="BK164"/>
  <c r="J164"/>
  <c r="BE164" s="1"/>
  <c r="BI163"/>
  <c r="BH163"/>
  <c r="BG163"/>
  <c r="BF163"/>
  <c r="T163"/>
  <c r="R163"/>
  <c r="P163"/>
  <c r="BK163"/>
  <c r="J163"/>
  <c r="BE163" s="1"/>
  <c r="BI162"/>
  <c r="BH162"/>
  <c r="BG162"/>
  <c r="BF162"/>
  <c r="T162"/>
  <c r="R162"/>
  <c r="P162"/>
  <c r="BK162"/>
  <c r="J162"/>
  <c r="BE162" s="1"/>
  <c r="BI161"/>
  <c r="BH161"/>
  <c r="BG161"/>
  <c r="BF161"/>
  <c r="T161"/>
  <c r="R161"/>
  <c r="P161"/>
  <c r="BK161"/>
  <c r="J161"/>
  <c r="BE161" s="1"/>
  <c r="BI160"/>
  <c r="BH160"/>
  <c r="BG160"/>
  <c r="BF160"/>
  <c r="T160"/>
  <c r="R160"/>
  <c r="P160"/>
  <c r="BK160"/>
  <c r="J160"/>
  <c r="BE160" s="1"/>
  <c r="BI159"/>
  <c r="BH159"/>
  <c r="BG159"/>
  <c r="BF159"/>
  <c r="T159"/>
  <c r="R159"/>
  <c r="P159"/>
  <c r="BK159"/>
  <c r="J159"/>
  <c r="BE159" s="1"/>
  <c r="BI158"/>
  <c r="BH158"/>
  <c r="BG158"/>
  <c r="BF158"/>
  <c r="T158"/>
  <c r="T157" s="1"/>
  <c r="R158"/>
  <c r="R157" s="1"/>
  <c r="P158"/>
  <c r="P157" s="1"/>
  <c r="BK158"/>
  <c r="BK157" s="1"/>
  <c r="J157" s="1"/>
  <c r="J59" s="1"/>
  <c r="J158"/>
  <c r="BE158" s="1"/>
  <c r="BI156"/>
  <c r="BH156"/>
  <c r="BG156"/>
  <c r="BF156"/>
  <c r="T156"/>
  <c r="R156"/>
  <c r="P156"/>
  <c r="BK156"/>
  <c r="J156"/>
  <c r="BE156" s="1"/>
  <c r="BI155"/>
  <c r="BH155"/>
  <c r="BG155"/>
  <c r="BF155"/>
  <c r="BE155"/>
  <c r="T155"/>
  <c r="R155"/>
  <c r="P155"/>
  <c r="BK155"/>
  <c r="J155"/>
  <c r="BI154"/>
  <c r="BH154"/>
  <c r="BG154"/>
  <c r="BF154"/>
  <c r="T154"/>
  <c r="R154"/>
  <c r="P154"/>
  <c r="BK154"/>
  <c r="J154"/>
  <c r="BE154" s="1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2"/>
  <c r="BH142"/>
  <c r="BG142"/>
  <c r="BF142"/>
  <c r="BE142"/>
  <c r="T142"/>
  <c r="R142"/>
  <c r="P142"/>
  <c r="BK142"/>
  <c r="J142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9"/>
  <c r="BH139"/>
  <c r="BG139"/>
  <c r="BF139"/>
  <c r="BE139"/>
  <c r="T139"/>
  <c r="R139"/>
  <c r="P139"/>
  <c r="BK139"/>
  <c r="J139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9"/>
  <c r="BH129"/>
  <c r="BG129"/>
  <c r="BF129"/>
  <c r="BE129"/>
  <c r="T129"/>
  <c r="R129"/>
  <c r="P129"/>
  <c r="BK129"/>
  <c r="J129"/>
  <c r="BI128"/>
  <c r="BH128"/>
  <c r="BG128"/>
  <c r="BF128"/>
  <c r="BE128"/>
  <c r="T128"/>
  <c r="R128"/>
  <c r="P128"/>
  <c r="BK128"/>
  <c r="J128"/>
  <c r="BI127"/>
  <c r="BH127"/>
  <c r="BG127"/>
  <c r="BF127"/>
  <c r="BE127"/>
  <c r="T127"/>
  <c r="R127"/>
  <c r="P127"/>
  <c r="BK127"/>
  <c r="J127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BH115"/>
  <c r="BG115"/>
  <c r="BF115"/>
  <c r="BE115"/>
  <c r="T115"/>
  <c r="R115"/>
  <c r="P115"/>
  <c r="BK115"/>
  <c r="J115"/>
  <c r="BI114"/>
  <c r="BH114"/>
  <c r="BG114"/>
  <c r="BF114"/>
  <c r="BE114"/>
  <c r="T114"/>
  <c r="R114"/>
  <c r="P114"/>
  <c r="BK114"/>
  <c r="J114"/>
  <c r="BI113"/>
  <c r="BH113"/>
  <c r="BG113"/>
  <c r="BF113"/>
  <c r="BE113"/>
  <c r="T113"/>
  <c r="R113"/>
  <c r="P113"/>
  <c r="BK113"/>
  <c r="J113"/>
  <c r="BI112"/>
  <c r="BH112"/>
  <c r="BG112"/>
  <c r="BF112"/>
  <c r="BE112"/>
  <c r="T112"/>
  <c r="R112"/>
  <c r="P112"/>
  <c r="BK112"/>
  <c r="J112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7"/>
  <c r="F34" s="1"/>
  <c r="BD52" i="1" s="1"/>
  <c r="BD51" s="1"/>
  <c r="W30" s="1"/>
  <c r="BH107" i="2"/>
  <c r="F33" s="1"/>
  <c r="BC52" i="1" s="1"/>
  <c r="BC51" s="1"/>
  <c r="BG107" i="2"/>
  <c r="F32" s="1"/>
  <c r="BB52" i="1" s="1"/>
  <c r="BB51" s="1"/>
  <c r="BF107" i="2"/>
  <c r="F31" s="1"/>
  <c r="BA52" i="1" s="1"/>
  <c r="BA51" s="1"/>
  <c r="BE107" i="2"/>
  <c r="T107"/>
  <c r="T106" s="1"/>
  <c r="T105" s="1"/>
  <c r="R107"/>
  <c r="R106" s="1"/>
  <c r="R105" s="1"/>
  <c r="P107"/>
  <c r="P106" s="1"/>
  <c r="BK107"/>
  <c r="BK106" s="1"/>
  <c r="J107"/>
  <c r="F98"/>
  <c r="E96"/>
  <c r="E94"/>
  <c r="J49"/>
  <c r="F49"/>
  <c r="E47"/>
  <c r="J21"/>
  <c r="E21"/>
  <c r="J100" s="1"/>
  <c r="J20"/>
  <c r="J18"/>
  <c r="E18"/>
  <c r="F101" s="1"/>
  <c r="J17"/>
  <c r="J15"/>
  <c r="E15"/>
  <c r="F100" s="1"/>
  <c r="J14"/>
  <c r="J12"/>
  <c r="J98" s="1"/>
  <c r="E7"/>
  <c r="E45" s="1"/>
  <c r="AS51" i="1"/>
  <c r="L47"/>
  <c r="AM46"/>
  <c r="L46"/>
  <c r="AM44"/>
  <c r="L44"/>
  <c r="L42"/>
  <c r="L41"/>
  <c r="AW51" l="1"/>
  <c r="AK27" s="1"/>
  <c r="W27"/>
  <c r="J426" i="2"/>
  <c r="J81" s="1"/>
  <c r="BK425"/>
  <c r="J425" s="1"/>
  <c r="J80" s="1"/>
  <c r="P219"/>
  <c r="R428"/>
  <c r="W29" i="1"/>
  <c r="AY51"/>
  <c r="BK105" i="2"/>
  <c r="J106"/>
  <c r="J58" s="1"/>
  <c r="J220"/>
  <c r="J64" s="1"/>
  <c r="BK219"/>
  <c r="J219" s="1"/>
  <c r="J63" s="1"/>
  <c r="R104"/>
  <c r="P105"/>
  <c r="J30"/>
  <c r="AV52" i="1" s="1"/>
  <c r="AT52" s="1"/>
  <c r="P428" i="2"/>
  <c r="BK428"/>
  <c r="J428" s="1"/>
  <c r="J82" s="1"/>
  <c r="J429"/>
  <c r="J83" s="1"/>
  <c r="AX51" i="1"/>
  <c r="W28"/>
  <c r="T428" i="2"/>
  <c r="T104" s="1"/>
  <c r="F52"/>
  <c r="F30"/>
  <c r="AZ52" i="1" s="1"/>
  <c r="AZ51" s="1"/>
  <c r="J31" i="2"/>
  <c r="AW52" i="1" s="1"/>
  <c r="J51" i="2"/>
  <c r="F51"/>
  <c r="J105" l="1"/>
  <c r="J57" s="1"/>
  <c r="BK104"/>
  <c r="J104" s="1"/>
  <c r="W26" i="1"/>
  <c r="AV51"/>
  <c r="P104" i="2"/>
  <c r="AU52" i="1" s="1"/>
  <c r="AU51" s="1"/>
  <c r="J27" i="2" l="1"/>
  <c r="J56"/>
  <c r="AT51" i="1"/>
  <c r="AK26"/>
  <c r="AG52" l="1"/>
  <c r="J36" i="2"/>
  <c r="AN52" i="1" l="1"/>
  <c r="AG51"/>
  <c r="AK23" l="1"/>
  <c r="AK32" s="1"/>
  <c r="AN51"/>
</calcChain>
</file>

<file path=xl/sharedStrings.xml><?xml version="1.0" encoding="utf-8"?>
<sst xmlns="http://schemas.openxmlformats.org/spreadsheetml/2006/main" count="5420" uniqueCount="1409">
  <si>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</si>
  <si>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</si>
  <si>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</si>
  <si>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</si>
  <si>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</si>
  <si>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</si>
  <si>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</si>
  <si>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{0b501c45-9fc8-410b-a704-9bd46a0c9d12}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</si>
  <si>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</si>
  <si>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</si>
  <si>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</si>
  <si>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</si>
  <si>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</si>
  <si>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</si>
  <si>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</si>
  <si>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</si>
  <si>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19217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</si>
  <si>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</si>
  <si>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</si>
  <si>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Klatovy nemocnice - stavební úpravy objektu čp. 202</t>
  </si>
  <si>
    <t>0,1</t>
  </si>
  <si>
    <t>KSO:</t>
  </si>
  <si>
    <t/>
  </si>
  <si>
    <t>CC-CZ:</t>
  </si>
  <si>
    <t>Místo:</t>
  </si>
  <si>
    <t xml:space="preserve"> </t>
  </si>
  <si>
    <t>Datum:</t>
  </si>
  <si>
    <t>16. 12. 2017</t>
  </si>
  <si>
    <t>10</t>
  </si>
  <si>
    <t>100</t>
  </si>
  <si>
    <t>Zadavatel:</t>
  </si>
  <si>
    <t>IČ:</t>
  </si>
  <si>
    <t>DIČ:</t>
  </si>
  <si>
    <t>Uchazeč:</t>
  </si>
  <si>
    <t>Vyplň údaj</t>
  </si>
  <si>
    <t>True</t>
  </si>
  <si>
    <t>Projektant: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</si>
  <si>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</si>
  <si>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</si>
  <si>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</si>
  <si>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</si>
  <si>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</si>
  <si>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</si>
  <si>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</si>
  <si>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</si>
  <si>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</si>
  <si>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</si>
  <si>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</si>
  <si>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</si>
  <si>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</si>
  <si>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</si>
  <si>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</si>
  <si>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</si>
  <si>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</si>
  <si>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</si>
  <si>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</si>
  <si>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</si>
  <si>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</si>
  <si>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</si>
  <si>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</si>
  <si>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</si>
  <si>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</si>
  <si>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</si>
  <si>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</si>
  <si>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</si>
  <si>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</si>
  <si>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</si>
  <si>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</si>
  <si>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</si>
  <si>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</si>
  <si>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</si>
  <si>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</si>
  <si>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</si>
  <si>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</si>
  <si>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</si>
  <si>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</si>
  <si>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</si>
  <si>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</si>
  <si>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</si>
  <si>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Stavební úpravy objektu čp. 202</t>
  </si>
  <si>
    <t>STA</t>
  </si>
  <si>
    <t>{cb216140-d5c5-4d05-8db4-f0582a1aebf0}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</si>
  <si>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</si>
  <si>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</si>
  <si>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</si>
  <si>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</si>
  <si>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</si>
  <si>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</si>
  <si>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</si>
  <si>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</si>
  <si>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01 Stavební úpravy objektu čp. 202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</si>
  <si>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</si>
  <si>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</si>
  <si>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</si>
  <si>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</si>
  <si>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</si>
  <si>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</si>
  <si>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100 - Hřiště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</si>
  <si>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</si>
  <si>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</si>
  <si>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</si>
  <si>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</si>
  <si>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</si>
  <si>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</si>
  <si>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</si>
  <si>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</si>
  <si>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</si>
  <si>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</si>
  <si>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</t>
  </si>
  <si>
    <t xml:space="preserve">    741-1 - Elektroinstalace - dodávka</t>
  </si>
  <si>
    <t xml:space="preserve">    741-2 - Elektroinstalace - montáž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</si>
  <si>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</si>
  <si>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</si>
  <si>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</si>
  <si>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</si>
  <si>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</si>
  <si>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</si>
  <si>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</si>
  <si>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</si>
  <si>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M</t>
  </si>
  <si>
    <t xml:space="preserve">    20 - Potrubí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</si>
  <si>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</si>
  <si>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</si>
  <si>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</si>
  <si>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</si>
  <si>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</si>
  <si>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</si>
  <si>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</si>
  <si>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</si>
  <si>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</si>
  <si>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</si>
  <si>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</si>
  <si>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</si>
  <si>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</si>
  <si>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</si>
  <si>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</si>
  <si>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</si>
  <si>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</si>
  <si>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</si>
  <si>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</si>
  <si>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</si>
  <si>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Hřiště</t>
  </si>
  <si>
    <t>K</t>
  </si>
  <si>
    <t>180502212R00</t>
  </si>
  <si>
    <t>Založení hřišťového trávníku drnováním na substrát</t>
  </si>
  <si>
    <t>m2</t>
  </si>
  <si>
    <t>4</t>
  </si>
  <si>
    <t>1515281461</t>
  </si>
  <si>
    <t>767921101R00</t>
  </si>
  <si>
    <t>Montáž vrátek k oplocení typ VR 1 - 160, 1 - 200</t>
  </si>
  <si>
    <t>kus</t>
  </si>
  <si>
    <t>2007193768</t>
  </si>
  <si>
    <t>3</t>
  </si>
  <si>
    <t>900100001RA0</t>
  </si>
  <si>
    <t>Oplocení z drátěného pletiva, ocelové sloupky</t>
  </si>
  <si>
    <t>100 m</t>
  </si>
  <si>
    <t>-2117618436</t>
  </si>
  <si>
    <t>998011001R00</t>
  </si>
  <si>
    <t>Přesun hmot pro budovy zděné výšky do 6 m</t>
  </si>
  <si>
    <t>t</t>
  </si>
  <si>
    <t>-1868876609</t>
  </si>
  <si>
    <t>5</t>
  </si>
  <si>
    <t>900_M_002VD</t>
  </si>
  <si>
    <t>Montáž pískoviště</t>
  </si>
  <si>
    <t>Kč</t>
  </si>
  <si>
    <t>-2027143046</t>
  </si>
  <si>
    <t>6</t>
  </si>
  <si>
    <t>900_M_003VD</t>
  </si>
  <si>
    <t>Montáž pružinové houpačky</t>
  </si>
  <si>
    <t>-1685689860</t>
  </si>
  <si>
    <t>7</t>
  </si>
  <si>
    <t>900_M_004VD</t>
  </si>
  <si>
    <t>Montáž dvouhoupačky</t>
  </si>
  <si>
    <t>1521910561</t>
  </si>
  <si>
    <t>8</t>
  </si>
  <si>
    <t>900_M_001VD</t>
  </si>
  <si>
    <t>Montáž věže se skluzavkou</t>
  </si>
  <si>
    <t>-571661643</t>
  </si>
  <si>
    <t>9</t>
  </si>
  <si>
    <t>900_M_001VD.1</t>
  </si>
  <si>
    <t>-6909346</t>
  </si>
  <si>
    <t>31327500</t>
  </si>
  <si>
    <t>Pletivo 4hr drátěné poplastifik zelené</t>
  </si>
  <si>
    <t>m</t>
  </si>
  <si>
    <t>-129654031</t>
  </si>
  <si>
    <t>11</t>
  </si>
  <si>
    <t>900_002VD</t>
  </si>
  <si>
    <t>Pískoviště 4x4m</t>
  </si>
  <si>
    <t>kpl</t>
  </si>
  <si>
    <t>205482761</t>
  </si>
  <si>
    <t>12</t>
  </si>
  <si>
    <t>900_001VD</t>
  </si>
  <si>
    <t>Věž se skluzavkou (A)</t>
  </si>
  <si>
    <t>1079310091</t>
  </si>
  <si>
    <t>13</t>
  </si>
  <si>
    <t>900_003VD</t>
  </si>
  <si>
    <t>Plachta pískoviště (4x4m)</t>
  </si>
  <si>
    <t>753042999</t>
  </si>
  <si>
    <t>14</t>
  </si>
  <si>
    <t>900_004VD</t>
  </si>
  <si>
    <t>Pružinová houpačka - KONÍK</t>
  </si>
  <si>
    <t>-1551726867</t>
  </si>
  <si>
    <t>900_005VD</t>
  </si>
  <si>
    <t>Pružinová houpačka - AUTO</t>
  </si>
  <si>
    <t>-711734600</t>
  </si>
  <si>
    <t>16</t>
  </si>
  <si>
    <t>900_006VD</t>
  </si>
  <si>
    <t>Houpadlo na pružině - ČTYŘLÍSTEK</t>
  </si>
  <si>
    <t>1393693312</t>
  </si>
  <si>
    <t>17</t>
  </si>
  <si>
    <t>900_007VD</t>
  </si>
  <si>
    <t>Dvouhoupačka</t>
  </si>
  <si>
    <t>-1195851362</t>
  </si>
  <si>
    <t>18</t>
  </si>
  <si>
    <t>58341003.A</t>
  </si>
  <si>
    <t>Drť fr.2 - 4 (obsyp kolem zařízení hřiště)</t>
  </si>
  <si>
    <t>T</t>
  </si>
  <si>
    <t>-1536746088</t>
  </si>
  <si>
    <t>19</t>
  </si>
  <si>
    <t>59232535</t>
  </si>
  <si>
    <t>Patka plotová 250x250x800 mm</t>
  </si>
  <si>
    <t>262173705</t>
  </si>
  <si>
    <t>20</t>
  </si>
  <si>
    <t>59233120</t>
  </si>
  <si>
    <t>Deska plotová KZD 2-290 288/5/29,5 cm</t>
  </si>
  <si>
    <t>-1692848265</t>
  </si>
  <si>
    <t>900_008VD</t>
  </si>
  <si>
    <t>D+M vráterk (1x1m), včetně kování, do oplocení DH</t>
  </si>
  <si>
    <t>-18299301</t>
  </si>
  <si>
    <t>22</t>
  </si>
  <si>
    <t>121104111R00</t>
  </si>
  <si>
    <t>Sejmuti ornice premist 100m</t>
  </si>
  <si>
    <t>m3</t>
  </si>
  <si>
    <t>1583443296</t>
  </si>
  <si>
    <t>23</t>
  </si>
  <si>
    <t>132201201R00</t>
  </si>
  <si>
    <t>Hloubení rýh šířky do 200 cm v hor.3 do 100 m3</t>
  </si>
  <si>
    <t>1004806760</t>
  </si>
  <si>
    <t>24</t>
  </si>
  <si>
    <t>132201209R00</t>
  </si>
  <si>
    <t>Příplatek za lepivost - hloubení rýh 200cm v hor.3</t>
  </si>
  <si>
    <t>1538076067</t>
  </si>
  <si>
    <t>25</t>
  </si>
  <si>
    <t>161101101R00</t>
  </si>
  <si>
    <t>Svislé přemístění výkopku z hor.1-4 do 2,5 m</t>
  </si>
  <si>
    <t>-1723498517</t>
  </si>
  <si>
    <t>26</t>
  </si>
  <si>
    <t>162201102R00</t>
  </si>
  <si>
    <t>Vodorovné přemístění výkopku z hor.1-4 do 50 m</t>
  </si>
  <si>
    <t>1967323643</t>
  </si>
  <si>
    <t>27</t>
  </si>
  <si>
    <t>171101102R00</t>
  </si>
  <si>
    <t>Uložení sypaniny do násypů zhutněných na 96% PS</t>
  </si>
  <si>
    <t>-1929581325</t>
  </si>
  <si>
    <t>28</t>
  </si>
  <si>
    <t>175103111R00</t>
  </si>
  <si>
    <t>Obsyp objektu</t>
  </si>
  <si>
    <t>-1207625099</t>
  </si>
  <si>
    <t>29</t>
  </si>
  <si>
    <t>271531111R00</t>
  </si>
  <si>
    <t>Polštář základu z kameniva hr. drceného 16-63 mm</t>
  </si>
  <si>
    <t>2009468835</t>
  </si>
  <si>
    <t>30</t>
  </si>
  <si>
    <t>272311611R00</t>
  </si>
  <si>
    <t>Beton základ. kleneb prokl. kamenem B 20 (C 16/20)</t>
  </si>
  <si>
    <t>-628292981</t>
  </si>
  <si>
    <t>31</t>
  </si>
  <si>
    <t>274272140RT2</t>
  </si>
  <si>
    <t>Zdivo základové z bednicích tvárnic, tl. 30 cm</t>
  </si>
  <si>
    <t>-2008588318</t>
  </si>
  <si>
    <t>32</t>
  </si>
  <si>
    <t>330321310RT1</t>
  </si>
  <si>
    <t>Železobeton sloupů a pilířů B 20 (C 16/20)</t>
  </si>
  <si>
    <t>-1619209678</t>
  </si>
  <si>
    <t>33</t>
  </si>
  <si>
    <t>762083120R00</t>
  </si>
  <si>
    <t>Profilování zhlaví trámů do 160 cm2</t>
  </si>
  <si>
    <t>-966649993</t>
  </si>
  <si>
    <t>34</t>
  </si>
  <si>
    <t>762311103R00</t>
  </si>
  <si>
    <t>Montáž kotevních želez, příložek, patek, táhel</t>
  </si>
  <si>
    <t>-806185629</t>
  </si>
  <si>
    <t>35</t>
  </si>
  <si>
    <t>762332120R00</t>
  </si>
  <si>
    <t>Montáž vázaných krovů pravidelných do 224 cm2</t>
  </si>
  <si>
    <t>-1062135435</t>
  </si>
  <si>
    <t>36</t>
  </si>
  <si>
    <t>762523108RT3</t>
  </si>
  <si>
    <t>Položení podlah hoblovaných na sraz z fošen</t>
  </si>
  <si>
    <t>-83262076</t>
  </si>
  <si>
    <t>37</t>
  </si>
  <si>
    <t>763752111R00</t>
  </si>
  <si>
    <t>Montáž podlah - rámů, polštářů, pl. do 50 cm2</t>
  </si>
  <si>
    <t>-1341032783</t>
  </si>
  <si>
    <t>38</t>
  </si>
  <si>
    <t>767995105R00</t>
  </si>
  <si>
    <t>Montáž kovových atypických konstrukcí do 100 kg</t>
  </si>
  <si>
    <t>kg</t>
  </si>
  <si>
    <t>-294167930</t>
  </si>
  <si>
    <t>39</t>
  </si>
  <si>
    <t>767590120R00</t>
  </si>
  <si>
    <t>Montáž podlahových roštů - šroubováním</t>
  </si>
  <si>
    <t>1003843202</t>
  </si>
  <si>
    <t>40</t>
  </si>
  <si>
    <t>767238108R00</t>
  </si>
  <si>
    <t>Montáž zábradlí pro mateřské školy,</t>
  </si>
  <si>
    <t>1643397422</t>
  </si>
  <si>
    <t>41</t>
  </si>
  <si>
    <t>767237210R00</t>
  </si>
  <si>
    <t>Montáž zábrad.předložených schodů,OP1.1,ZPP 566</t>
  </si>
  <si>
    <t>-1314276007</t>
  </si>
  <si>
    <t>42</t>
  </si>
  <si>
    <t>767225110R00</t>
  </si>
  <si>
    <t>Montáž zábradlí - osazení samostatného sloupku</t>
  </si>
  <si>
    <t>-1008183585</t>
  </si>
  <si>
    <t>43</t>
  </si>
  <si>
    <t>767222220R00</t>
  </si>
  <si>
    <t>Montáž zábradlí z prof.oceli na oc.konstr.do 40 kg</t>
  </si>
  <si>
    <t>719957998</t>
  </si>
  <si>
    <t>44</t>
  </si>
  <si>
    <t>767213101R00</t>
  </si>
  <si>
    <t>Dodávka a Montáž únikového schodiště (pro jesle a MŠ)</t>
  </si>
  <si>
    <t>soubor</t>
  </si>
  <si>
    <t>592783708</t>
  </si>
  <si>
    <t>45</t>
  </si>
  <si>
    <t>767995108R00</t>
  </si>
  <si>
    <t>Montáž kovových atypických konstrukcí nad 500 kg</t>
  </si>
  <si>
    <t>-1229079747</t>
  </si>
  <si>
    <t>46</t>
  </si>
  <si>
    <t>-781963807</t>
  </si>
  <si>
    <t>47</t>
  </si>
  <si>
    <t>901_001VD</t>
  </si>
  <si>
    <t>Zábradlí výplň tahokov, pro MŠ - terasa, žárově zinkováno</t>
  </si>
  <si>
    <t>mb</t>
  </si>
  <si>
    <t>2072196310</t>
  </si>
  <si>
    <t>48</t>
  </si>
  <si>
    <t>901_002VD</t>
  </si>
  <si>
    <t>Konstrukce terasy svařenec U200 - žárově zinkováno</t>
  </si>
  <si>
    <t>2042486096</t>
  </si>
  <si>
    <t>49</t>
  </si>
  <si>
    <t>60511020</t>
  </si>
  <si>
    <t>Fošna SM severský (terasa, jemné drážkování ). I jak. tl. 35 mm L 2-3,5 m</t>
  </si>
  <si>
    <t>1955652765</t>
  </si>
  <si>
    <t>50</t>
  </si>
  <si>
    <t>60511060</t>
  </si>
  <si>
    <t>Řezivo jehličnaté střed omítané jakost I (nosné trámy), včetně impragnace</t>
  </si>
  <si>
    <t>-2105113599</t>
  </si>
  <si>
    <t>Svislé a kompletní konstrukce</t>
  </si>
  <si>
    <t>51</t>
  </si>
  <si>
    <t>310239211RT2</t>
  </si>
  <si>
    <t>Zazdívka otvorů plochy do 4 m2 cihlami na MVC</t>
  </si>
  <si>
    <t>52</t>
  </si>
  <si>
    <t>310237251RT1IM</t>
  </si>
  <si>
    <t>Zazdívka otvorů pl.0,25 m2 cihlami, tl.zdi 45 cm</t>
  </si>
  <si>
    <t>53</t>
  </si>
  <si>
    <t>317121013RV5IM</t>
  </si>
  <si>
    <t>Dodávka a osazení překladu keram. plochého sv. do 375 cm</t>
  </si>
  <si>
    <t>54</t>
  </si>
  <si>
    <t>317121351RT7IM</t>
  </si>
  <si>
    <t>Dodávka a Montáž překladů ocelových do sv.š. 340 cm</t>
  </si>
  <si>
    <t>55</t>
  </si>
  <si>
    <t>346244382RT2</t>
  </si>
  <si>
    <t>Plentování ocelových nosníků výšky 20 - 30 cm</t>
  </si>
  <si>
    <t>56</t>
  </si>
  <si>
    <t>340235211RT2</t>
  </si>
  <si>
    <t>Zazdívka otvorů 0,0225 m2 cihlami, tl.zdi do 10cm</t>
  </si>
  <si>
    <t>57</t>
  </si>
  <si>
    <t>340237212RT2IM</t>
  </si>
  <si>
    <t>Zazdívka otvorů pl.0,25m2,cihlami tl.zdi nad 10 cm</t>
  </si>
  <si>
    <t>58</t>
  </si>
  <si>
    <t>342255024RT1</t>
  </si>
  <si>
    <t>Příčky z desek tl. 10 cm</t>
  </si>
  <si>
    <t>59</t>
  </si>
  <si>
    <t>342255026RT1</t>
  </si>
  <si>
    <t>Příčky z desek tl. 12,5 cm</t>
  </si>
  <si>
    <t>60</t>
  </si>
  <si>
    <t>342263320RT1IM</t>
  </si>
  <si>
    <t>Úprava sádrokartonové příčky pro osazení WC</t>
  </si>
  <si>
    <t>61</t>
  </si>
  <si>
    <t>346244361RT2</t>
  </si>
  <si>
    <t>Zazdívka rýh, potrubí, kapes cihlami tl. 6,5 cm</t>
  </si>
  <si>
    <t>62</t>
  </si>
  <si>
    <t>346244371RT2</t>
  </si>
  <si>
    <t>Zazdívka rýh, potrubí, kapes cihlami tl. 14 cm</t>
  </si>
  <si>
    <t>63</t>
  </si>
  <si>
    <t>349231811RT2IM</t>
  </si>
  <si>
    <t>Přizdívka ostění s ozubem z cihel, kapsy do 15 cm</t>
  </si>
  <si>
    <t>64</t>
  </si>
  <si>
    <t>342261211RT2</t>
  </si>
  <si>
    <t>Příčka sádrokarton. ocel.kce, 2x oplášť. tl.100 mm</t>
  </si>
  <si>
    <t>65</t>
  </si>
  <si>
    <t>342241192R00IM</t>
  </si>
  <si>
    <t>Příplatek za vyzdívání do ocelové kostry</t>
  </si>
  <si>
    <t>66</t>
  </si>
  <si>
    <t>342241145RT1IM</t>
  </si>
  <si>
    <t>Příčky z tvárnic P+D tl. 17,5 cm</t>
  </si>
  <si>
    <t>67</t>
  </si>
  <si>
    <t>340238212RT2IM</t>
  </si>
  <si>
    <t>Zazdívka otvorů pl.1 m2,cihlami tl.zdi nad 10 cm</t>
  </si>
  <si>
    <t>68</t>
  </si>
  <si>
    <t>15425880IM</t>
  </si>
  <si>
    <t>Profil U- svařenec 2xU200</t>
  </si>
  <si>
    <t>326</t>
  </si>
  <si>
    <t>Úpravy povrchů, podlahy a osazování výplní</t>
  </si>
  <si>
    <t>69</t>
  </si>
  <si>
    <t>610991111R00</t>
  </si>
  <si>
    <t>Zakrývání výplní vnitřních otvorů</t>
  </si>
  <si>
    <t>70</t>
  </si>
  <si>
    <t>611401111R00</t>
  </si>
  <si>
    <t>Oprava omítky na stropech o ploše do 0,09 m2</t>
  </si>
  <si>
    <t>71</t>
  </si>
  <si>
    <t>611401211RT2</t>
  </si>
  <si>
    <t>Oprava omítky na stropech o ploše do 0,25 m2</t>
  </si>
  <si>
    <t>72</t>
  </si>
  <si>
    <t>611403399RT2</t>
  </si>
  <si>
    <t>Hrubá výplň rýh maltou ve stropech</t>
  </si>
  <si>
    <t>74</t>
  </si>
  <si>
    <t>73</t>
  </si>
  <si>
    <t>611471411R00</t>
  </si>
  <si>
    <t>Úprava stropů aktivovaným štukem tl. 2 - 3 mm</t>
  </si>
  <si>
    <t>76</t>
  </si>
  <si>
    <t>612403399R00</t>
  </si>
  <si>
    <t>Hrubá výplň rýh ve stěnách maltou</t>
  </si>
  <si>
    <t>78</t>
  </si>
  <si>
    <t>75</t>
  </si>
  <si>
    <t>612421331RT2</t>
  </si>
  <si>
    <t>Oprava vápen.omítek stěn do 30 % pl. - štukových</t>
  </si>
  <si>
    <t>82</t>
  </si>
  <si>
    <t>612431113R00IM</t>
  </si>
  <si>
    <t xml:space="preserve">Omítka sádrokartonových stěn </t>
  </si>
  <si>
    <t>84</t>
  </si>
  <si>
    <t>77</t>
  </si>
  <si>
    <t>612471411R00</t>
  </si>
  <si>
    <t>Úprava vnitřních stěn aktivovaným štukem</t>
  </si>
  <si>
    <t>86</t>
  </si>
  <si>
    <t>612481121R00IM</t>
  </si>
  <si>
    <t>Vytužení rohů a hran armovací sítí - bez dodávky</t>
  </si>
  <si>
    <t>90</t>
  </si>
  <si>
    <t>79</t>
  </si>
  <si>
    <t>642942111R00</t>
  </si>
  <si>
    <t>Osazení zárubní dveřních ocelových, pl. do 2,5 m2</t>
  </si>
  <si>
    <t>92</t>
  </si>
  <si>
    <t>80</t>
  </si>
  <si>
    <t>55330319</t>
  </si>
  <si>
    <t>Zárubeň ocelová H 110 800x1970x110 L</t>
  </si>
  <si>
    <t>316</t>
  </si>
  <si>
    <t>81</t>
  </si>
  <si>
    <t>55330323</t>
  </si>
  <si>
    <t>Zárubeň ocelová H 110 1100x1970x110 L</t>
  </si>
  <si>
    <t>318</t>
  </si>
  <si>
    <t>55330318</t>
  </si>
  <si>
    <t>Zárubeň ocelová H 110 700x1970x110 P</t>
  </si>
  <si>
    <t>320</t>
  </si>
  <si>
    <t>83</t>
  </si>
  <si>
    <t>612409991R00</t>
  </si>
  <si>
    <t>Začištění omítek kolem oken,dveří apod.</t>
  </si>
  <si>
    <t>612473182R00</t>
  </si>
  <si>
    <t>Omítka vnitř.zdiva ze such.směsi, štuková, strojně</t>
  </si>
  <si>
    <t>88</t>
  </si>
  <si>
    <t>Ostatní konstrukce a práce, bourání</t>
  </si>
  <si>
    <t>85</t>
  </si>
  <si>
    <t>953761161R00</t>
  </si>
  <si>
    <t>Odvětrání troubami z PVC, svislé, Js 100 mm</t>
  </si>
  <si>
    <t>270</t>
  </si>
  <si>
    <t>952901111R00</t>
  </si>
  <si>
    <t>Vyčištění budov o výšce podlaží do 4 m</t>
  </si>
  <si>
    <t>272</t>
  </si>
  <si>
    <t>87</t>
  </si>
  <si>
    <t>953942121R00</t>
  </si>
  <si>
    <t>Osazení ochranných úhelníků</t>
  </si>
  <si>
    <t>274</t>
  </si>
  <si>
    <t>953991111R00</t>
  </si>
  <si>
    <t>Osazení hmoždinek ve stěnách z cihel DN 6 - 8 mm</t>
  </si>
  <si>
    <t>276</t>
  </si>
  <si>
    <t>89</t>
  </si>
  <si>
    <t>965100032RAB</t>
  </si>
  <si>
    <t>Bourání dlažeb keramických</t>
  </si>
  <si>
    <t>278</t>
  </si>
  <si>
    <t>965200013RA0IM</t>
  </si>
  <si>
    <t>Bourání mazanin betonových s potěrem nebo teracem</t>
  </si>
  <si>
    <t>280</t>
  </si>
  <si>
    <t>91</t>
  </si>
  <si>
    <t>967031132R00</t>
  </si>
  <si>
    <t>Přisekání rovných ostění cihelných na MVC</t>
  </si>
  <si>
    <t>282</t>
  </si>
  <si>
    <t>968062355R00</t>
  </si>
  <si>
    <t>Vybourání dřevěných rámů oken dvojitých pl. 2 m2</t>
  </si>
  <si>
    <t>284</t>
  </si>
  <si>
    <t>93</t>
  </si>
  <si>
    <t>968061126R00</t>
  </si>
  <si>
    <t>Vyvěšení dřevěných dveřních křídel pl. nad 2 m2</t>
  </si>
  <si>
    <t>286</t>
  </si>
  <si>
    <t>94</t>
  </si>
  <si>
    <t>969011121R00</t>
  </si>
  <si>
    <t>Vybourání vodovod., plynového vedení DN do 52 mm</t>
  </si>
  <si>
    <t>288</t>
  </si>
  <si>
    <t>95</t>
  </si>
  <si>
    <t>969021111R00</t>
  </si>
  <si>
    <t>Vybourání kanalizačního potrubí DN do 100 mm</t>
  </si>
  <si>
    <t>290</t>
  </si>
  <si>
    <t>96</t>
  </si>
  <si>
    <t>962032231R00</t>
  </si>
  <si>
    <t>Bourání zdiva z cihel pálených na MVC</t>
  </si>
  <si>
    <t>292</t>
  </si>
  <si>
    <t>97</t>
  </si>
  <si>
    <t>978013141R00</t>
  </si>
  <si>
    <t>Otlučení omítek vnitřních stěn v rozsahu do 30 %</t>
  </si>
  <si>
    <t>294</t>
  </si>
  <si>
    <t>98</t>
  </si>
  <si>
    <t>972054141R00</t>
  </si>
  <si>
    <t>Vybourání otv. stropy ŽB pl. 0,0225 m2, tl. 15 cm</t>
  </si>
  <si>
    <t>296</t>
  </si>
  <si>
    <t>99</t>
  </si>
  <si>
    <t>298</t>
  </si>
  <si>
    <t>300</t>
  </si>
  <si>
    <t>101</t>
  </si>
  <si>
    <t>978059531R00</t>
  </si>
  <si>
    <t>Odsekání vnitřních obkladů stěn nad 2 m2</t>
  </si>
  <si>
    <t>302</t>
  </si>
  <si>
    <t>102</t>
  </si>
  <si>
    <t>978059511R00</t>
  </si>
  <si>
    <t>Odsekání vnitřních obkladů stěn do 1 m2</t>
  </si>
  <si>
    <t>304</t>
  </si>
  <si>
    <t>103</t>
  </si>
  <si>
    <t>999_002VDIM</t>
  </si>
  <si>
    <t>Ostatní drobné a nespecifikované bourací a demontážní práce dle PD a výkresů</t>
  </si>
  <si>
    <t>hod</t>
  </si>
  <si>
    <t>306</t>
  </si>
  <si>
    <t>104</t>
  </si>
  <si>
    <t>021_012VDIM</t>
  </si>
  <si>
    <t>Demontáže zařízení pro následné využití</t>
  </si>
  <si>
    <t>Přesuny hmot a suti</t>
  </si>
  <si>
    <t>105</t>
  </si>
  <si>
    <t>998011002R00</t>
  </si>
  <si>
    <t>Přesun hmot pro budovy zděné výšky do 12 m</t>
  </si>
  <si>
    <t>308</t>
  </si>
  <si>
    <t>106</t>
  </si>
  <si>
    <t>979081111R00</t>
  </si>
  <si>
    <t>Odvoz suti a vybour. hmot na skládku do 1 km</t>
  </si>
  <si>
    <t>310</t>
  </si>
  <si>
    <t>107</t>
  </si>
  <si>
    <t>979081121R00</t>
  </si>
  <si>
    <t>Příplatek k odvozu za každý další 1 km</t>
  </si>
  <si>
    <t>312</t>
  </si>
  <si>
    <t>108</t>
  </si>
  <si>
    <t>979017111R00</t>
  </si>
  <si>
    <t>Svislé přemístění suti nošením na H do 3,5 m</t>
  </si>
  <si>
    <t>314</t>
  </si>
  <si>
    <t>PSV</t>
  </si>
  <si>
    <t>Práce a dodávky PSV</t>
  </si>
  <si>
    <t>711</t>
  </si>
  <si>
    <t>Izolace proti vodě, vlhkosti a plynům</t>
  </si>
  <si>
    <t>109</t>
  </si>
  <si>
    <t>001_006VDIM</t>
  </si>
  <si>
    <t>Oprava a doplnění stávaíjí povlakové krytiny a soklů (D+M)</t>
  </si>
  <si>
    <t>110</t>
  </si>
  <si>
    <t>711212002R00IM</t>
  </si>
  <si>
    <t>Stěrka hydroizolační těsnící hmotou pod (obklady a dlažbu koupelen)</t>
  </si>
  <si>
    <t>713</t>
  </si>
  <si>
    <t>Izolace tepelné</t>
  </si>
  <si>
    <t>111</t>
  </si>
  <si>
    <t>713121111RU1</t>
  </si>
  <si>
    <t>Izolace tepelná podlah na sucho, jednovrstvá</t>
  </si>
  <si>
    <t>112</t>
  </si>
  <si>
    <t>713191100RT9IM</t>
  </si>
  <si>
    <t>Položení izolační fólie</t>
  </si>
  <si>
    <t>113</t>
  </si>
  <si>
    <t>713300843R00IM</t>
  </si>
  <si>
    <t>Odstranění izolace vláknité bez konstruk. bez úpr.</t>
  </si>
  <si>
    <t>721</t>
  </si>
  <si>
    <t>Zdravotechnika - vnitřní kanalizace</t>
  </si>
  <si>
    <t>114</t>
  </si>
  <si>
    <t>721100912R00IM</t>
  </si>
  <si>
    <t>Oprava - utěsnění víka čističe, otvoru, manžetou</t>
  </si>
  <si>
    <t>115</t>
  </si>
  <si>
    <t>721140915R00IM</t>
  </si>
  <si>
    <t>Oprava - propojení dosavadního potrubí DN 100</t>
  </si>
  <si>
    <t>116</t>
  </si>
  <si>
    <t>721140913R00IM</t>
  </si>
  <si>
    <t>Oprava - propojení dosavadního potrubí DN 70</t>
  </si>
  <si>
    <t>117</t>
  </si>
  <si>
    <t>721140912R00IM</t>
  </si>
  <si>
    <t>Oprava - propojení dosavadního potrubí DN 50</t>
  </si>
  <si>
    <t>118</t>
  </si>
  <si>
    <t>721170955R00IM</t>
  </si>
  <si>
    <t>Oprava-vsazení odbočky, potrubí PVC hrdlové DN 110</t>
  </si>
  <si>
    <t>119</t>
  </si>
  <si>
    <t>721171209R00IM</t>
  </si>
  <si>
    <t>Trubka pro připojení WC, HL202, DN 100/50</t>
  </si>
  <si>
    <t>120</t>
  </si>
  <si>
    <t>721171239R00IM</t>
  </si>
  <si>
    <t>Tvarovka k připojení závěsného WC , DN 80/100</t>
  </si>
  <si>
    <t>121</t>
  </si>
  <si>
    <t>721171808R00</t>
  </si>
  <si>
    <t>Demontáž potrubí z PVC do D 114 mm</t>
  </si>
  <si>
    <t>122</t>
  </si>
  <si>
    <t>721171809R00</t>
  </si>
  <si>
    <t>Demontáž potrubí z PVC do D 160 mm</t>
  </si>
  <si>
    <t>123</t>
  </si>
  <si>
    <t>721171803R00</t>
  </si>
  <si>
    <t>Demontáž potrubí z PVC do D 75 mm</t>
  </si>
  <si>
    <t>124</t>
  </si>
  <si>
    <t>721173204RM1IM</t>
  </si>
  <si>
    <t>Potrubí z PVC připojovací D 40 x 1,8</t>
  </si>
  <si>
    <t>125</t>
  </si>
  <si>
    <t>721173205RM1IM</t>
  </si>
  <si>
    <t>Potrubí z PVC připojovací D 50 x 1,8</t>
  </si>
  <si>
    <t>126</t>
  </si>
  <si>
    <t>721173206RM1IM</t>
  </si>
  <si>
    <t>Potrubí z PVC připojovací D 63 x 1,8</t>
  </si>
  <si>
    <t>127</t>
  </si>
  <si>
    <t>721173416R00IM</t>
  </si>
  <si>
    <t>Potrubí zvuk tlumicí svislé DN 100</t>
  </si>
  <si>
    <t>128</t>
  </si>
  <si>
    <t>721176115R00IM</t>
  </si>
  <si>
    <t>Potrubí HT odpadní svislé DN 100 x 2,7 mm</t>
  </si>
  <si>
    <t>130</t>
  </si>
  <si>
    <t>129</t>
  </si>
  <si>
    <t>721300932R00IM</t>
  </si>
  <si>
    <t>Pročištění připojovacího potrubí šikmého do DN 110</t>
  </si>
  <si>
    <t>132</t>
  </si>
  <si>
    <t>722</t>
  </si>
  <si>
    <t>Zdravotechnika - vnitřní vodovod</t>
  </si>
  <si>
    <t>722131932R00IM</t>
  </si>
  <si>
    <t>Oprava-propojení dosavadního potrubí závit. DN 20</t>
  </si>
  <si>
    <t>134</t>
  </si>
  <si>
    <t>131</t>
  </si>
  <si>
    <t>722131933R00IM</t>
  </si>
  <si>
    <t>Oprava-propojení dosavadního potrubí závit. DN 25</t>
  </si>
  <si>
    <t>136</t>
  </si>
  <si>
    <t>722131934R00IM</t>
  </si>
  <si>
    <t>Oprava-propojení dosavadního potrubí závit. DN 32</t>
  </si>
  <si>
    <t>138</t>
  </si>
  <si>
    <t>133</t>
  </si>
  <si>
    <t>722221117R00IM</t>
  </si>
  <si>
    <t>Armatury uzavírací - ventily výtokové K1d, G 1/2</t>
  </si>
  <si>
    <t>140</t>
  </si>
  <si>
    <t>722221134R00IM</t>
  </si>
  <si>
    <t>Armatury uzavírací- ventily výtokové Ke 3T,G 1/2</t>
  </si>
  <si>
    <t>142</t>
  </si>
  <si>
    <t>135</t>
  </si>
  <si>
    <t>722221135R00IM</t>
  </si>
  <si>
    <t>Armatury s uzavírací - ventily výtokové Ke 3T,G 3/4</t>
  </si>
  <si>
    <t>144</t>
  </si>
  <si>
    <t>722290234R00IM</t>
  </si>
  <si>
    <t>Proplach a dezinfekce vodovod.potrubí DN 80</t>
  </si>
  <si>
    <t>146</t>
  </si>
  <si>
    <t>725</t>
  </si>
  <si>
    <t>Zdravotechnika - zařizovací předměty</t>
  </si>
  <si>
    <t>137</t>
  </si>
  <si>
    <t>725239103R00</t>
  </si>
  <si>
    <t>Montáž bidetu závěsného</t>
  </si>
  <si>
    <t>148</t>
  </si>
  <si>
    <t>725014102R00IM</t>
  </si>
  <si>
    <t>Klozet závěsný + sedátko</t>
  </si>
  <si>
    <t>150</t>
  </si>
  <si>
    <t>139</t>
  </si>
  <si>
    <t>725017103R00IM</t>
  </si>
  <si>
    <t>Umyvadlo na šrouby, 60 cm, bílé</t>
  </si>
  <si>
    <t>152</t>
  </si>
  <si>
    <t>725017101R00IM</t>
  </si>
  <si>
    <t>Umyvadlo na šrouby, 50 cm, bílé</t>
  </si>
  <si>
    <t>154</t>
  </si>
  <si>
    <t>141</t>
  </si>
  <si>
    <t>725119306R00IM</t>
  </si>
  <si>
    <t>Montáž klozetu závěsného</t>
  </si>
  <si>
    <t>156</t>
  </si>
  <si>
    <t>725210913R00IM</t>
  </si>
  <si>
    <t>Demontáž a zpět.montáž umyvadla s 2 stoj.ventily</t>
  </si>
  <si>
    <t>160</t>
  </si>
  <si>
    <t>143</t>
  </si>
  <si>
    <t>725210982R00IM</t>
  </si>
  <si>
    <t>Odmontování zápachové uzávěrky</t>
  </si>
  <si>
    <t>162</t>
  </si>
  <si>
    <t>725210983R00IM</t>
  </si>
  <si>
    <t>Zpětná montáž zápachové uzávěrky</t>
  </si>
  <si>
    <t>164</t>
  </si>
  <si>
    <t>145</t>
  </si>
  <si>
    <t>725210985R00IM</t>
  </si>
  <si>
    <t>Zpětná montáž rohového ventilu G 1/2, růžice</t>
  </si>
  <si>
    <t>166</t>
  </si>
  <si>
    <t>725860188R00IM</t>
  </si>
  <si>
    <t>Sifon pračkový HL440, DN 40/50</t>
  </si>
  <si>
    <t>168</t>
  </si>
  <si>
    <t>147</t>
  </si>
  <si>
    <t>725249102R00IM</t>
  </si>
  <si>
    <t>Montáž sprchových mís a vaniček</t>
  </si>
  <si>
    <t>170</t>
  </si>
  <si>
    <t>725310942R00IM</t>
  </si>
  <si>
    <t>Zpětná montáž baterie na rám dřezu</t>
  </si>
  <si>
    <t>172</t>
  </si>
  <si>
    <t>149</t>
  </si>
  <si>
    <t>725330820R00IM</t>
  </si>
  <si>
    <t>Demontáž výlevky diturvitové</t>
  </si>
  <si>
    <t>174</t>
  </si>
  <si>
    <t>725590812R00IM</t>
  </si>
  <si>
    <t>Přesun vybour.hmot, zařizovací předměty H 12 m</t>
  </si>
  <si>
    <t>176</t>
  </si>
  <si>
    <t>151</t>
  </si>
  <si>
    <t>725800924R00IM</t>
  </si>
  <si>
    <t>Zpětná montáž baterie nástěnné</t>
  </si>
  <si>
    <t>178</t>
  </si>
  <si>
    <t>725829201RT1IM</t>
  </si>
  <si>
    <t>Dodávka a Montáž baterie umyv.a dřezové nástěnné chromové</t>
  </si>
  <si>
    <t>180</t>
  </si>
  <si>
    <t>153</t>
  </si>
  <si>
    <t>725840292R00IM</t>
  </si>
  <si>
    <t>Baterie sprchové nástěnné T 1661 G 1/2x100</t>
  </si>
  <si>
    <t>182</t>
  </si>
  <si>
    <t>725840301R00IM</t>
  </si>
  <si>
    <t>Držák sprchy-nastavitelná výška T 2625x600</t>
  </si>
  <si>
    <t>184</t>
  </si>
  <si>
    <t>155</t>
  </si>
  <si>
    <t>725849200R00IM</t>
  </si>
  <si>
    <t>Montáž baterií sprchových, nastavitelná výška</t>
  </si>
  <si>
    <t>186</t>
  </si>
  <si>
    <t>725860213R00IM</t>
  </si>
  <si>
    <t>Sifon umyvadlový HL132, DN 30, 40</t>
  </si>
  <si>
    <t>188</t>
  </si>
  <si>
    <t>157</t>
  </si>
  <si>
    <t>725200030RA0IM</t>
  </si>
  <si>
    <t>Montáž zařizovacích předmětů - umyvadlo</t>
  </si>
  <si>
    <t>190</t>
  </si>
  <si>
    <t>158</t>
  </si>
  <si>
    <t>725200050RA0IM</t>
  </si>
  <si>
    <t>Montáž zařizovacích předmětů - sprcha</t>
  </si>
  <si>
    <t>192</t>
  </si>
  <si>
    <t>159</t>
  </si>
  <si>
    <t>725290010RA0IM</t>
  </si>
  <si>
    <t>Demontáž klozetu včetně splachovací nádrže</t>
  </si>
  <si>
    <t>194</t>
  </si>
  <si>
    <t>725290020RA0IM</t>
  </si>
  <si>
    <t>Demontáž umyvadla včetně baterie a konzol</t>
  </si>
  <si>
    <t>196</t>
  </si>
  <si>
    <t>161</t>
  </si>
  <si>
    <t>725100005RA0IM</t>
  </si>
  <si>
    <t>D+M Sprchová vanička - keramika, zápachová uzávěrka</t>
  </si>
  <si>
    <t>198</t>
  </si>
  <si>
    <t>725100002RA0IM</t>
  </si>
  <si>
    <t>Dřez, baterie, zápachová uzávěrka</t>
  </si>
  <si>
    <t>200</t>
  </si>
  <si>
    <t>163</t>
  </si>
  <si>
    <t>725120918R00IM</t>
  </si>
  <si>
    <t>Výměna rohového ventilu TE 70, G 1/2</t>
  </si>
  <si>
    <t>64286270AIM</t>
  </si>
  <si>
    <t>Modum montážní pro závěs WC č.9959.9</t>
  </si>
  <si>
    <t>324</t>
  </si>
  <si>
    <t>165</t>
  </si>
  <si>
    <t>64271101</t>
  </si>
  <si>
    <t>Výlevka se sklop. plast. mřížkou, bílá</t>
  </si>
  <si>
    <t>322</t>
  </si>
  <si>
    <t>033_007VDIM</t>
  </si>
  <si>
    <t>D+M Zástěna sprchy</t>
  </si>
  <si>
    <t>soub</t>
  </si>
  <si>
    <t>731</t>
  </si>
  <si>
    <t>Ústřední vytápění</t>
  </si>
  <si>
    <t>167</t>
  </si>
  <si>
    <t>055VDIM</t>
  </si>
  <si>
    <t>Úprava stávajícího ÚT (přemístění radiátoru vč. opravxy nátěrů)</t>
  </si>
  <si>
    <t>731100</t>
  </si>
  <si>
    <t>úprava topení</t>
  </si>
  <si>
    <t>ks</t>
  </si>
  <si>
    <t>1292630056</t>
  </si>
  <si>
    <t>741-1</t>
  </si>
  <si>
    <t>Elektroinstalace - dodávka</t>
  </si>
  <si>
    <t>169</t>
  </si>
  <si>
    <t>M</t>
  </si>
  <si>
    <t>Pol1</t>
  </si>
  <si>
    <t>Kabel CYKY 3Jx1,5 mm2</t>
  </si>
  <si>
    <t>931487240</t>
  </si>
  <si>
    <t>Pol2</t>
  </si>
  <si>
    <t>Kabel CYKY 3Jx2,5mm2</t>
  </si>
  <si>
    <t>-177479320</t>
  </si>
  <si>
    <t>171</t>
  </si>
  <si>
    <t>Pol3</t>
  </si>
  <si>
    <t>Kabel CYKY 3Ax1,5 mm2</t>
  </si>
  <si>
    <t>1475982640</t>
  </si>
  <si>
    <t>Pol4</t>
  </si>
  <si>
    <t>Kabel CYKY 4Bx10 mm2</t>
  </si>
  <si>
    <t>1416492007</t>
  </si>
  <si>
    <t>173</t>
  </si>
  <si>
    <t>Pol5</t>
  </si>
  <si>
    <t>Vodič CY 10 mm2  ZŽ</t>
  </si>
  <si>
    <t>68465505</t>
  </si>
  <si>
    <t>Pol6</t>
  </si>
  <si>
    <t>Vodič CY 4 mm2  ZŽ</t>
  </si>
  <si>
    <t>-1813852673</t>
  </si>
  <si>
    <t>175</t>
  </si>
  <si>
    <t>Pol7</t>
  </si>
  <si>
    <t>Kabel SYKFY 5x2x0,5</t>
  </si>
  <si>
    <t>-538311952</t>
  </si>
  <si>
    <t>Pol8</t>
  </si>
  <si>
    <t>Datový kabel CAT 6 - upřesní investor</t>
  </si>
  <si>
    <t>-1005585481</t>
  </si>
  <si>
    <t>177</t>
  </si>
  <si>
    <t>Pol9</t>
  </si>
  <si>
    <t>Trubka LPE 16 - (DATA + TEEFON)</t>
  </si>
  <si>
    <t>-57333593</t>
  </si>
  <si>
    <t>Pol10</t>
  </si>
  <si>
    <t>Krabice KP - spojovací</t>
  </si>
  <si>
    <t>-1096213028</t>
  </si>
  <si>
    <t>179</t>
  </si>
  <si>
    <t>Pol11</t>
  </si>
  <si>
    <t>Krabice  KU 68</t>
  </si>
  <si>
    <t>-1401143894</t>
  </si>
  <si>
    <t>Pol12</t>
  </si>
  <si>
    <t>Krabice KO 97</t>
  </si>
  <si>
    <t>1805341845</t>
  </si>
  <si>
    <t>181</t>
  </si>
  <si>
    <t>Pol13</t>
  </si>
  <si>
    <t>Vypínač  01</t>
  </si>
  <si>
    <t>1056184178</t>
  </si>
  <si>
    <t>Pol14</t>
  </si>
  <si>
    <t>Přepínač schodišťový   06</t>
  </si>
  <si>
    <t>-594713819</t>
  </si>
  <si>
    <t>183</t>
  </si>
  <si>
    <t>Pol15</t>
  </si>
  <si>
    <t>Vypínač lustrový  05</t>
  </si>
  <si>
    <t>-451628219</t>
  </si>
  <si>
    <t>Pol16</t>
  </si>
  <si>
    <t xml:space="preserve">Tlačítko  </t>
  </si>
  <si>
    <t>1420511834</t>
  </si>
  <si>
    <t>185</t>
  </si>
  <si>
    <t>Pol17</t>
  </si>
  <si>
    <t xml:space="preserve">Zásuvka jednoduchá 16A/230V </t>
  </si>
  <si>
    <t>-1814110571</t>
  </si>
  <si>
    <t>Pol18</t>
  </si>
  <si>
    <t xml:space="preserve">Datová zásuvka </t>
  </si>
  <si>
    <t>-2133710807</t>
  </si>
  <si>
    <t>187</t>
  </si>
  <si>
    <t>Pol19</t>
  </si>
  <si>
    <t>Ovladač jednoduchý - vypínač</t>
  </si>
  <si>
    <t>200160483</t>
  </si>
  <si>
    <t>Pol20</t>
  </si>
  <si>
    <t>Ovladač dvojitý - lustrový vypínač</t>
  </si>
  <si>
    <t>282903560</t>
  </si>
  <si>
    <t>189</t>
  </si>
  <si>
    <t>Pol21</t>
  </si>
  <si>
    <t xml:space="preserve">Rámeček jednoduchý </t>
  </si>
  <si>
    <t>788867586</t>
  </si>
  <si>
    <t>Pol22</t>
  </si>
  <si>
    <t xml:space="preserve">Rámeček dvojnásobný </t>
  </si>
  <si>
    <t>-248436617</t>
  </si>
  <si>
    <t>191</t>
  </si>
  <si>
    <t>Pol23</t>
  </si>
  <si>
    <t>Rozvaděč 72 modulů - plastový IP 30/20 pod omítku</t>
  </si>
  <si>
    <t>-1110338643</t>
  </si>
  <si>
    <t>Pol24</t>
  </si>
  <si>
    <t>Proudový chránič  40/4/0,03A</t>
  </si>
  <si>
    <t>726361611</t>
  </si>
  <si>
    <t>193</t>
  </si>
  <si>
    <t>Pol25</t>
  </si>
  <si>
    <t>Jistič PL7  16/1/B</t>
  </si>
  <si>
    <t>64032672</t>
  </si>
  <si>
    <t>Pol26</t>
  </si>
  <si>
    <t>Trafo zvonkové modulové 8V</t>
  </si>
  <si>
    <t>-1781255953</t>
  </si>
  <si>
    <t>195</t>
  </si>
  <si>
    <t>Pol27</t>
  </si>
  <si>
    <t>Jistič PL7  6/1/B</t>
  </si>
  <si>
    <t>-84999102</t>
  </si>
  <si>
    <t>Pol28</t>
  </si>
  <si>
    <t>Přepěťová ochrana  FLP B+C MAXI</t>
  </si>
  <si>
    <t>-717367286</t>
  </si>
  <si>
    <t>197</t>
  </si>
  <si>
    <t>Pol29</t>
  </si>
  <si>
    <t>Červené tlačítko CENTRÁL + TOTAL STOP</t>
  </si>
  <si>
    <t>252789310</t>
  </si>
  <si>
    <t>Pol30</t>
  </si>
  <si>
    <t>Propojovací lišta 63A  1m</t>
  </si>
  <si>
    <t>192454934</t>
  </si>
  <si>
    <t>199</t>
  </si>
  <si>
    <t>Pol31</t>
  </si>
  <si>
    <t xml:space="preserve">Svítidlo žárovkové 1x60W   </t>
  </si>
  <si>
    <t>196211523</t>
  </si>
  <si>
    <t>Pol32</t>
  </si>
  <si>
    <t xml:space="preserve">Svítidlo  zářivkové </t>
  </si>
  <si>
    <t>1941214447</t>
  </si>
  <si>
    <t>201</t>
  </si>
  <si>
    <t>Pol33</t>
  </si>
  <si>
    <t>Zářivkové trubice 36W</t>
  </si>
  <si>
    <t>1111810130</t>
  </si>
  <si>
    <t>202</t>
  </si>
  <si>
    <t>Pol34</t>
  </si>
  <si>
    <t>Žárovka 60W E27</t>
  </si>
  <si>
    <t>-101802172</t>
  </si>
  <si>
    <t>203</t>
  </si>
  <si>
    <t>Pol35</t>
  </si>
  <si>
    <t>Ekologický poplatek</t>
  </si>
  <si>
    <t>-598458512</t>
  </si>
  <si>
    <t>204</t>
  </si>
  <si>
    <t>Pol36</t>
  </si>
  <si>
    <t>357930852</t>
  </si>
  <si>
    <t>205</t>
  </si>
  <si>
    <t>Pol37</t>
  </si>
  <si>
    <t>modul 600, 2700K, driver 700mA</t>
  </si>
  <si>
    <t>152147544</t>
  </si>
  <si>
    <t>206</t>
  </si>
  <si>
    <t>Pol38</t>
  </si>
  <si>
    <t>113449114</t>
  </si>
  <si>
    <t>207</t>
  </si>
  <si>
    <t>Pol39</t>
  </si>
  <si>
    <t>IP40,  prům. 480mm, 700mA</t>
  </si>
  <si>
    <t>909371947</t>
  </si>
  <si>
    <t>208</t>
  </si>
  <si>
    <t>Pol40</t>
  </si>
  <si>
    <t>1071907402</t>
  </si>
  <si>
    <t>209</t>
  </si>
  <si>
    <t>Pol41</t>
  </si>
  <si>
    <t>Svítidlo nouzové  8W</t>
  </si>
  <si>
    <t>-1618747775</t>
  </si>
  <si>
    <t>210</t>
  </si>
  <si>
    <t>Pol42</t>
  </si>
  <si>
    <t>970901809</t>
  </si>
  <si>
    <t>211</t>
  </si>
  <si>
    <t>Pol43</t>
  </si>
  <si>
    <t>Ventilátor pr. 100 s doběhem</t>
  </si>
  <si>
    <t>-125616659</t>
  </si>
  <si>
    <t>212</t>
  </si>
  <si>
    <t>Pol44</t>
  </si>
  <si>
    <t>Zvonek nástěnný 8V</t>
  </si>
  <si>
    <t>-1971411312</t>
  </si>
  <si>
    <t>213</t>
  </si>
  <si>
    <t>Pol45</t>
  </si>
  <si>
    <t>1979516783</t>
  </si>
  <si>
    <t>214</t>
  </si>
  <si>
    <t>Pol46</t>
  </si>
  <si>
    <t>Svorky  5x2,5 mm</t>
  </si>
  <si>
    <t>1318835293</t>
  </si>
  <si>
    <t>215</t>
  </si>
  <si>
    <t>Pol47</t>
  </si>
  <si>
    <t>Svorky  3x2,5 mm</t>
  </si>
  <si>
    <t>-2006965124</t>
  </si>
  <si>
    <t>216</t>
  </si>
  <si>
    <t>Pol48</t>
  </si>
  <si>
    <t>Pomocný materiál</t>
  </si>
  <si>
    <t>2117253126</t>
  </si>
  <si>
    <t>741-2</t>
  </si>
  <si>
    <t>Elektroinstalace - montáž</t>
  </si>
  <si>
    <t>217</t>
  </si>
  <si>
    <t>Pol49</t>
  </si>
  <si>
    <t>2045619186</t>
  </si>
  <si>
    <t>218</t>
  </si>
  <si>
    <t>Pol50</t>
  </si>
  <si>
    <t>-1439576341</t>
  </si>
  <si>
    <t>219</t>
  </si>
  <si>
    <t>Pol51</t>
  </si>
  <si>
    <t>735484057</t>
  </si>
  <si>
    <t>220</t>
  </si>
  <si>
    <t>Pol52</t>
  </si>
  <si>
    <t>1169384869</t>
  </si>
  <si>
    <t>221</t>
  </si>
  <si>
    <t>Pol53</t>
  </si>
  <si>
    <t>Kabel 1 CHKEV 3Ax1,5</t>
  </si>
  <si>
    <t>-168270505</t>
  </si>
  <si>
    <t>222</t>
  </si>
  <si>
    <t>Pol54</t>
  </si>
  <si>
    <t>Vodič CY 10 mm2 ZŽ</t>
  </si>
  <si>
    <t>880275623</t>
  </si>
  <si>
    <t>223</t>
  </si>
  <si>
    <t>Pol55</t>
  </si>
  <si>
    <t>Vodič CY 4 mm2 ZŽ</t>
  </si>
  <si>
    <t>179503371</t>
  </si>
  <si>
    <t>224</t>
  </si>
  <si>
    <t>Pol56</t>
  </si>
  <si>
    <t>-278757492</t>
  </si>
  <si>
    <t>225</t>
  </si>
  <si>
    <t>Pol57</t>
  </si>
  <si>
    <t>1911817924</t>
  </si>
  <si>
    <t>226</t>
  </si>
  <si>
    <t>Pol58</t>
  </si>
  <si>
    <t>-36091737</t>
  </si>
  <si>
    <t>227</t>
  </si>
  <si>
    <t>Pol59</t>
  </si>
  <si>
    <t>1905336533</t>
  </si>
  <si>
    <t>228</t>
  </si>
  <si>
    <t>Pol60</t>
  </si>
  <si>
    <t>Krabice KU 68</t>
  </si>
  <si>
    <t>-921437297</t>
  </si>
  <si>
    <t>229</t>
  </si>
  <si>
    <t>Pol61</t>
  </si>
  <si>
    <t>1053576969</t>
  </si>
  <si>
    <t>230</t>
  </si>
  <si>
    <t>Pol62</t>
  </si>
  <si>
    <t>Vypínač 01</t>
  </si>
  <si>
    <t>1909163067</t>
  </si>
  <si>
    <t>231</t>
  </si>
  <si>
    <t>Pol63</t>
  </si>
  <si>
    <t>Přepínač schodišťový 06</t>
  </si>
  <si>
    <t>1625905095</t>
  </si>
  <si>
    <t>232</t>
  </si>
  <si>
    <t>Pol64</t>
  </si>
  <si>
    <t>Vypínač lustrový 05</t>
  </si>
  <si>
    <t>1048576442</t>
  </si>
  <si>
    <t>233</t>
  </si>
  <si>
    <t>Pol65</t>
  </si>
  <si>
    <t xml:space="preserve">Tlačítko </t>
  </si>
  <si>
    <t>553754913</t>
  </si>
  <si>
    <t>234</t>
  </si>
  <si>
    <t>Pol66</t>
  </si>
  <si>
    <t>492508525</t>
  </si>
  <si>
    <t>235</t>
  </si>
  <si>
    <t>Pol67</t>
  </si>
  <si>
    <t>1241398434</t>
  </si>
  <si>
    <t>236</t>
  </si>
  <si>
    <t>Pol68</t>
  </si>
  <si>
    <t>Zvonek 8V</t>
  </si>
  <si>
    <t>1441884215</t>
  </si>
  <si>
    <t>237</t>
  </si>
  <si>
    <t>Pol69</t>
  </si>
  <si>
    <t xml:space="preserve">Svítidlo žárovkové 1x60W </t>
  </si>
  <si>
    <t>-1765818469</t>
  </si>
  <si>
    <t>238</t>
  </si>
  <si>
    <t>Pol70</t>
  </si>
  <si>
    <t xml:space="preserve">Svítidlo zářivkové </t>
  </si>
  <si>
    <t>1872486119</t>
  </si>
  <si>
    <t>239</t>
  </si>
  <si>
    <t>Pol71</t>
  </si>
  <si>
    <t>168864356</t>
  </si>
  <si>
    <t>240</t>
  </si>
  <si>
    <t>Pol72</t>
  </si>
  <si>
    <t>IP40, prům. 480mm, 700mA</t>
  </si>
  <si>
    <t>1761593089</t>
  </si>
  <si>
    <t>241</t>
  </si>
  <si>
    <t>Pol73</t>
  </si>
  <si>
    <t>Svítidlo nouzové 8W nástěnné</t>
  </si>
  <si>
    <t>-1836310355</t>
  </si>
  <si>
    <t>242</t>
  </si>
  <si>
    <t>Pol74</t>
  </si>
  <si>
    <t>1819762254</t>
  </si>
  <si>
    <t>243</t>
  </si>
  <si>
    <t>Pol75</t>
  </si>
  <si>
    <t>Zapojení krabic - KO 97</t>
  </si>
  <si>
    <t>1917570504</t>
  </si>
  <si>
    <t>244</t>
  </si>
  <si>
    <t>Pol76</t>
  </si>
  <si>
    <t>Rozvaděč 72 modulů - platový IP 30/20 pod omítku - výroba</t>
  </si>
  <si>
    <t>2007347428</t>
  </si>
  <si>
    <t>245</t>
  </si>
  <si>
    <t>Pol77</t>
  </si>
  <si>
    <t>KS</t>
  </si>
  <si>
    <t>2043230252</t>
  </si>
  <si>
    <t>246</t>
  </si>
  <si>
    <t>Pol78</t>
  </si>
  <si>
    <t>Zapojení rozvaděče OR 2</t>
  </si>
  <si>
    <t>-1389699599</t>
  </si>
  <si>
    <t>247</t>
  </si>
  <si>
    <t>Pol79</t>
  </si>
  <si>
    <t>Demontáž stávající elektroinstalace</t>
  </si>
  <si>
    <t>hod.</t>
  </si>
  <si>
    <t>-428755981</t>
  </si>
  <si>
    <t>248</t>
  </si>
  <si>
    <t>Pol80</t>
  </si>
  <si>
    <t>Demontáž stávajících svítidel</t>
  </si>
  <si>
    <t>-1134561768</t>
  </si>
  <si>
    <t>249</t>
  </si>
  <si>
    <t>Pol81</t>
  </si>
  <si>
    <t>Vysekání rýh</t>
  </si>
  <si>
    <t>509910439</t>
  </si>
  <si>
    <t>250</t>
  </si>
  <si>
    <t>Pol82</t>
  </si>
  <si>
    <t>Vysekání otvorů pro krabice</t>
  </si>
  <si>
    <t>1664541547</t>
  </si>
  <si>
    <t>742</t>
  </si>
  <si>
    <t>Elektroinstalace - slaboproud</t>
  </si>
  <si>
    <t>251</t>
  </si>
  <si>
    <t>021_020VDIM</t>
  </si>
  <si>
    <t>EPS - doplnění (dle přílohy)</t>
  </si>
  <si>
    <t>252</t>
  </si>
  <si>
    <t>021_001VDIM</t>
  </si>
  <si>
    <t>Strukturovaná kabeláž, telefony</t>
  </si>
  <si>
    <t>751</t>
  </si>
  <si>
    <t>Vzduchotechnika</t>
  </si>
  <si>
    <t>253</t>
  </si>
  <si>
    <t>002_005VDIM</t>
  </si>
  <si>
    <t>Doplnění odvětrání koupelen</t>
  </si>
  <si>
    <t>254</t>
  </si>
  <si>
    <t>751100</t>
  </si>
  <si>
    <t>úpravy VZT</t>
  </si>
  <si>
    <t>-1370388980</t>
  </si>
  <si>
    <t>766</t>
  </si>
  <si>
    <t>Konstrukce truhlářské</t>
  </si>
  <si>
    <t>255</t>
  </si>
  <si>
    <t>766670011R00</t>
  </si>
  <si>
    <t>Montáž obložkové zárubně a dřevěného křídla dveří</t>
  </si>
  <si>
    <t>256</t>
  </si>
  <si>
    <t>766699611R00</t>
  </si>
  <si>
    <t>Montáž krytů topných těles natřených</t>
  </si>
  <si>
    <t>257</t>
  </si>
  <si>
    <t>766421821R00</t>
  </si>
  <si>
    <t>Demontáž obložení stropů palubkami</t>
  </si>
  <si>
    <t>258</t>
  </si>
  <si>
    <t>766670021R00</t>
  </si>
  <si>
    <t>Montáž kliky a štítku</t>
  </si>
  <si>
    <t>259</t>
  </si>
  <si>
    <t>766669918R00</t>
  </si>
  <si>
    <t>Oprava stavěče dveřních křídel</t>
  </si>
  <si>
    <t>260</t>
  </si>
  <si>
    <t>767647912R00</t>
  </si>
  <si>
    <t>Oprava dveří - výměna klik a štítků</t>
  </si>
  <si>
    <t>sada</t>
  </si>
  <si>
    <t>261</t>
  </si>
  <si>
    <t>767649194R00</t>
  </si>
  <si>
    <t>Montáž doplňků dveří, madla</t>
  </si>
  <si>
    <t>262</t>
  </si>
  <si>
    <t>005_007VDIM</t>
  </si>
  <si>
    <t>Dodávka a montáž - okno plastové 2x2,65 ozn."P1"</t>
  </si>
  <si>
    <t>263</t>
  </si>
  <si>
    <t>005_004VDIM</t>
  </si>
  <si>
    <t>D+M WC lehká dělécí příčka v 1,80 m (T5)</t>
  </si>
  <si>
    <t>264</t>
  </si>
  <si>
    <t>001_008VDIM</t>
  </si>
  <si>
    <t>Atypické posuvné dveře 3,25x2,2m, včetně kování a závěsů (T3)</t>
  </si>
  <si>
    <t>265</t>
  </si>
  <si>
    <t>001_009VDIM</t>
  </si>
  <si>
    <t>D+M Prosklenná stěna s dveřmi ozn."T2"</t>
  </si>
  <si>
    <t>266</t>
  </si>
  <si>
    <t>001_001VDIM</t>
  </si>
  <si>
    <t>D+M Výsuvné okno, vč parapetu (T1)</t>
  </si>
  <si>
    <t>267</t>
  </si>
  <si>
    <t>001_002VDIM</t>
  </si>
  <si>
    <t>D+M typových dveří (900) 800/1970 vč. kování (ozn.1)</t>
  </si>
  <si>
    <t>268</t>
  </si>
  <si>
    <t>001_005VDIM</t>
  </si>
  <si>
    <t>D+M typových dveří 1100/1970 (ozn.3)</t>
  </si>
  <si>
    <t>269</t>
  </si>
  <si>
    <t>001_007VDIM</t>
  </si>
  <si>
    <t>D+M typových dveří 700/1970 vč.kování (ozn.2)</t>
  </si>
  <si>
    <t>767995102R00</t>
  </si>
  <si>
    <t>Výroba a montáž kov. atypických konstr. do 10 kg</t>
  </si>
  <si>
    <t>271</t>
  </si>
  <si>
    <t>767587001RT9</t>
  </si>
  <si>
    <t>Podhledy , rošt, kazety 60 x 60 cm</t>
  </si>
  <si>
    <t>767</t>
  </si>
  <si>
    <t>Konstrukce zámečnické</t>
  </si>
  <si>
    <t>045_005VDIM</t>
  </si>
  <si>
    <t>D+M textilní čistící zóny, vč. rámu</t>
  </si>
  <si>
    <t>771</t>
  </si>
  <si>
    <t>Podlahy z dlaždic</t>
  </si>
  <si>
    <t>273</t>
  </si>
  <si>
    <t>771579795RT2IM</t>
  </si>
  <si>
    <t>Příplatek za spárování vodotěsnou hmotou - plošně</t>
  </si>
  <si>
    <t>771101121R00IM</t>
  </si>
  <si>
    <t>Provedení penetrace podkladu - podlaha</t>
  </si>
  <si>
    <t>275</t>
  </si>
  <si>
    <t>771111131R00IM</t>
  </si>
  <si>
    <t>Vyplnění dilatačních spár tmelem</t>
  </si>
  <si>
    <t>771575109RT3IM</t>
  </si>
  <si>
    <t>Montáž podlah keram.,režné hladké, tmel, 30x30 cm</t>
  </si>
  <si>
    <t>277</t>
  </si>
  <si>
    <t>771577836R00IM</t>
  </si>
  <si>
    <t>Podlahový profil dilatační výšky 50 mm</t>
  </si>
  <si>
    <t>771578011R00IM</t>
  </si>
  <si>
    <t>Spára podlaha - stěna, silikonem</t>
  </si>
  <si>
    <t>279</t>
  </si>
  <si>
    <t>771579792R00</t>
  </si>
  <si>
    <t>Příplatek za podlahy keram.v omezeném prostoru</t>
  </si>
  <si>
    <t>771589791R00</t>
  </si>
  <si>
    <t>Příplatek za plochu do 5 m2 jednotlivě</t>
  </si>
  <si>
    <t>281</t>
  </si>
  <si>
    <t>59770102</t>
  </si>
  <si>
    <t>Dlaždice 33,3x33,3 cm</t>
  </si>
  <si>
    <t>776</t>
  </si>
  <si>
    <t>Podlahy povlakové</t>
  </si>
  <si>
    <t>776101121R00</t>
  </si>
  <si>
    <t>Provedení penetrace podkladu</t>
  </si>
  <si>
    <t>283</t>
  </si>
  <si>
    <t>776101115R00</t>
  </si>
  <si>
    <t>Vyrovnání podkladů samonivelační hmotou</t>
  </si>
  <si>
    <t>776421100RT1</t>
  </si>
  <si>
    <t>Lepení podlahových soklíků z PVC a vinylu</t>
  </si>
  <si>
    <t>285</t>
  </si>
  <si>
    <t>776522100RT2</t>
  </si>
  <si>
    <t>Lepení podlah PVC z pásů, plochy běžné</t>
  </si>
  <si>
    <t>781</t>
  </si>
  <si>
    <t>Dokončovací práce - obklady</t>
  </si>
  <si>
    <t>781101111R00</t>
  </si>
  <si>
    <t>Vyrovnání podkladu maltou ze SMS tl. do 7 mm</t>
  </si>
  <si>
    <t>287</t>
  </si>
  <si>
    <t>781101121R00IM</t>
  </si>
  <si>
    <t>Provedení penetrace podkladu - stěny</t>
  </si>
  <si>
    <t>781111121R00IM</t>
  </si>
  <si>
    <t>Dodávka a Montáž lišt rohových, vanových a dilatačních</t>
  </si>
  <si>
    <t>289</t>
  </si>
  <si>
    <t>781411015R00IM</t>
  </si>
  <si>
    <t>Montáž obkladů stěn, porovin. do MC, 20x50 cm</t>
  </si>
  <si>
    <t>781411904R00</t>
  </si>
  <si>
    <t>Oprava obkladů z obkladaček porovin. 200x100</t>
  </si>
  <si>
    <t>291</t>
  </si>
  <si>
    <t>59781345</t>
  </si>
  <si>
    <t>Obkládačka 20x40 bílá mat</t>
  </si>
  <si>
    <t>59763916IM</t>
  </si>
  <si>
    <t xml:space="preserve">Lišta obkl/dlažba plast </t>
  </si>
  <si>
    <t>784</t>
  </si>
  <si>
    <t>Dokončovací práce - malby a tapety</t>
  </si>
  <si>
    <t>293</t>
  </si>
  <si>
    <t>784164112R00</t>
  </si>
  <si>
    <t>Malba latexová univerzál., bílá, bez penetr.2x</t>
  </si>
  <si>
    <t>784161101R00</t>
  </si>
  <si>
    <t xml:space="preserve">Penetrace podkladu nátěrem </t>
  </si>
  <si>
    <t>295</t>
  </si>
  <si>
    <t>784403801R00</t>
  </si>
  <si>
    <t>Odstranění maleb omytím v místnosti H do 3,8 m</t>
  </si>
  <si>
    <t>784181201R00</t>
  </si>
  <si>
    <t>Penetrace podkladu nátěrem 1x</t>
  </si>
  <si>
    <t>297</t>
  </si>
  <si>
    <t>784403801R00IM</t>
  </si>
  <si>
    <t>Potrubí</t>
  </si>
  <si>
    <t>20100</t>
  </si>
  <si>
    <t>úprava rozvodu kyslíku</t>
  </si>
  <si>
    <t>-1201246694</t>
  </si>
  <si>
    <t>VRN</t>
  </si>
  <si>
    <t>Vedlejší rozpočtové náklady</t>
  </si>
  <si>
    <t>VRN3</t>
  </si>
  <si>
    <t>Zařízení staveniště</t>
  </si>
  <si>
    <t>299</t>
  </si>
  <si>
    <t>030001000</t>
  </si>
  <si>
    <t>Základní rozdělení průvodních činností a nákladů zařízení staveniště</t>
  </si>
  <si>
    <t>CS ÚRS 2017 01</t>
  </si>
  <si>
    <t>1024</t>
  </si>
  <si>
    <t>-371011419</t>
  </si>
  <si>
    <t>VRN7</t>
  </si>
  <si>
    <t>Provozní vlivy</t>
  </si>
  <si>
    <t>070001000</t>
  </si>
  <si>
    <t>Základní rozdělení průvodních činností a nákladů provozní vlivy</t>
  </si>
  <si>
    <t>-92037247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</si>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</sst>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1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4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4" fontId="33" fillId="0" borderId="28" xfId="0" applyNumberFormat="1" applyFont="1" applyBorder="1" applyAlignment="1" applyProtection="1">
      <alignment vertical="center"/>
    </xf>
    <xf numFmtId="4" fontId="33" fillId="4" borderId="28" xfId="0" applyNumberFormat="1" applyFont="1" applyFill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4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35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34" fillId="0" borderId="36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protection locked="0"/>
    </xf>
    <xf numFmtId="0" fontId="34" fillId="0" borderId="32" xfId="0" applyFont="1" applyBorder="1" applyAlignment="1" applyProtection="1">
      <alignment vertical="top"/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34" fillId="0" borderId="36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37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49" fontId="37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33" width="2.28515625" customWidth="1"/>
    <col min="34" max="34" width="2.85546875" customWidth="1"/>
    <col min="35" max="35" width="27.140625" customWidth="1"/>
    <col min="36" max="37" width="2.140625" customWidth="1"/>
    <col min="38" max="38" width="7.140625" customWidth="1"/>
    <col min="39" max="39" width="2.85546875" customWidth="1"/>
    <col min="40" max="40" width="11.42578125" customWidth="1"/>
    <col min="41" max="41" width="6.42578125" customWidth="1"/>
    <col min="42" max="42" width="3.5703125" customWidth="1"/>
    <col min="43" max="43" width="13.42578125" customWidth="1"/>
    <col min="44" max="44" width="11.7109375" customWidth="1"/>
    <col min="45" max="47" width="22.140625" hidden="1" customWidth="1"/>
    <col min="48" max="52" width="18.5703125" hidden="1" customWidth="1"/>
    <col min="53" max="53" width="16.42578125" hidden="1" customWidth="1"/>
    <col min="54" max="54" width="21.42578125" hidden="1" customWidth="1"/>
    <col min="55" max="56" width="16.42578125" hidden="1" customWidth="1"/>
    <col min="57" max="57" width="57" customWidth="1"/>
    <col min="71" max="91" width="9.140625" hidden="1"/>
  </cols>
  <sheetData>
    <row r="1" spans="1:74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0" t="s">
        <v>8</v>
      </c>
      <c r="BT2" s="20" t="s">
        <v>9</v>
      </c>
    </row>
    <row r="3" spans="1:74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10</v>
      </c>
      <c r="BT3" s="20" t="s">
        <v>11</v>
      </c>
    </row>
    <row r="4" spans="1:74" ht="36.9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8</v>
      </c>
    </row>
    <row r="5" spans="1:74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9" t="s">
        <v>16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5"/>
      <c r="AQ5" s="27"/>
      <c r="BE5" s="287" t="s">
        <v>17</v>
      </c>
      <c r="BS5" s="20" t="s">
        <v>8</v>
      </c>
    </row>
    <row r="6" spans="1:74" ht="36.9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1" t="s">
        <v>19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5"/>
      <c r="AQ6" s="27"/>
      <c r="BE6" s="288"/>
      <c r="BS6" s="20" t="s">
        <v>20</v>
      </c>
    </row>
    <row r="7" spans="1:74" ht="14.4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23</v>
      </c>
      <c r="AL7" s="25"/>
      <c r="AM7" s="25"/>
      <c r="AN7" s="31" t="s">
        <v>22</v>
      </c>
      <c r="AO7" s="25"/>
      <c r="AP7" s="25"/>
      <c r="AQ7" s="27"/>
      <c r="BE7" s="288"/>
      <c r="BS7" s="20" t="s">
        <v>10</v>
      </c>
    </row>
    <row r="8" spans="1:74" ht="14.4" customHeight="1">
      <c r="B8" s="24"/>
      <c r="C8" s="25"/>
      <c r="D8" s="33" t="s">
        <v>24</v>
      </c>
      <c r="E8" s="25"/>
      <c r="F8" s="25"/>
      <c r="G8" s="25"/>
      <c r="H8" s="25"/>
      <c r="I8" s="25"/>
      <c r="J8" s="25"/>
      <c r="K8" s="31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26</v>
      </c>
      <c r="AL8" s="25"/>
      <c r="AM8" s="25"/>
      <c r="AN8" s="34" t="s">
        <v>27</v>
      </c>
      <c r="AO8" s="25"/>
      <c r="AP8" s="25"/>
      <c r="AQ8" s="27"/>
      <c r="BE8" s="288"/>
      <c r="BS8" s="20" t="s">
        <v>28</v>
      </c>
    </row>
    <row r="9" spans="1:74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8"/>
      <c r="BS9" s="20" t="s">
        <v>29</v>
      </c>
    </row>
    <row r="10" spans="1:74" ht="14.4" customHeight="1">
      <c r="B10" s="24"/>
      <c r="C10" s="25"/>
      <c r="D10" s="33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31</v>
      </c>
      <c r="AL10" s="25"/>
      <c r="AM10" s="25"/>
      <c r="AN10" s="31" t="s">
        <v>22</v>
      </c>
      <c r="AO10" s="25"/>
      <c r="AP10" s="25"/>
      <c r="AQ10" s="27"/>
      <c r="BE10" s="288"/>
      <c r="BS10" s="20" t="s">
        <v>20</v>
      </c>
    </row>
    <row r="11" spans="1:74" ht="18.45" customHeight="1">
      <c r="B11" s="24"/>
      <c r="C11" s="25"/>
      <c r="D11" s="25"/>
      <c r="E11" s="31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32</v>
      </c>
      <c r="AL11" s="25"/>
      <c r="AM11" s="25"/>
      <c r="AN11" s="31" t="s">
        <v>22</v>
      </c>
      <c r="AO11" s="25"/>
      <c r="AP11" s="25"/>
      <c r="AQ11" s="27"/>
      <c r="BE11" s="288"/>
      <c r="BS11" s="20" t="s">
        <v>20</v>
      </c>
    </row>
    <row r="12" spans="1:74" ht="6.9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8"/>
      <c r="BS12" s="20" t="s">
        <v>20</v>
      </c>
    </row>
    <row r="13" spans="1:74" ht="14.4" customHeight="1">
      <c r="B13" s="24"/>
      <c r="C13" s="25"/>
      <c r="D13" s="33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31</v>
      </c>
      <c r="AL13" s="25"/>
      <c r="AM13" s="25"/>
      <c r="AN13" s="35" t="s">
        <v>34</v>
      </c>
      <c r="AO13" s="25"/>
      <c r="AP13" s="25"/>
      <c r="AQ13" s="27"/>
      <c r="BE13" s="288"/>
      <c r="BS13" s="20" t="s">
        <v>20</v>
      </c>
    </row>
    <row r="14" spans="1:74" ht="13.2">
      <c r="B14" s="24"/>
      <c r="C14" s="25"/>
      <c r="D14" s="25"/>
      <c r="E14" s="292" t="s">
        <v>34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3" t="s">
        <v>32</v>
      </c>
      <c r="AL14" s="25"/>
      <c r="AM14" s="25"/>
      <c r="AN14" s="35" t="s">
        <v>34</v>
      </c>
      <c r="AO14" s="25"/>
      <c r="AP14" s="25"/>
      <c r="AQ14" s="27"/>
      <c r="BE14" s="288"/>
      <c r="BS14" s="20" t="s">
        <v>20</v>
      </c>
    </row>
    <row r="15" spans="1:74" ht="6.9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8"/>
      <c r="BS15" s="20" t="s">
        <v>35</v>
      </c>
    </row>
    <row r="16" spans="1:74" ht="14.4" customHeight="1">
      <c r="B16" s="24"/>
      <c r="C16" s="25"/>
      <c r="D16" s="33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31</v>
      </c>
      <c r="AL16" s="25"/>
      <c r="AM16" s="25"/>
      <c r="AN16" s="31" t="s">
        <v>22</v>
      </c>
      <c r="AO16" s="25"/>
      <c r="AP16" s="25"/>
      <c r="AQ16" s="27"/>
      <c r="BE16" s="288"/>
      <c r="BS16" s="20" t="s">
        <v>6</v>
      </c>
    </row>
    <row r="17" spans="2:71" ht="18.45" customHeight="1">
      <c r="B17" s="24"/>
      <c r="C17" s="25"/>
      <c r="D17" s="25"/>
      <c r="E17" s="31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32</v>
      </c>
      <c r="AL17" s="25"/>
      <c r="AM17" s="25"/>
      <c r="AN17" s="31" t="s">
        <v>22</v>
      </c>
      <c r="AO17" s="25"/>
      <c r="AP17" s="25"/>
      <c r="AQ17" s="27"/>
      <c r="BE17" s="288"/>
      <c r="BS17" s="20" t="s">
        <v>35</v>
      </c>
    </row>
    <row r="18" spans="2:71" ht="6.9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8"/>
      <c r="BS18" s="20" t="s">
        <v>8</v>
      </c>
    </row>
    <row r="19" spans="2:71" ht="14.4" customHeight="1">
      <c r="B19" s="24"/>
      <c r="C19" s="25"/>
      <c r="D19" s="33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8"/>
      <c r="BS19" s="20" t="s">
        <v>10</v>
      </c>
    </row>
    <row r="20" spans="2:71" ht="56.4" customHeight="1">
      <c r="B20" s="24"/>
      <c r="C20" s="25"/>
      <c r="D20" s="25"/>
      <c r="E20" s="294" t="s">
        <v>38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5"/>
      <c r="AP20" s="25"/>
      <c r="AQ20" s="27"/>
      <c r="BE20" s="288"/>
      <c r="BS20" s="20" t="s">
        <v>6</v>
      </c>
    </row>
    <row r="21" spans="2:71" ht="6.9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8"/>
    </row>
    <row r="22" spans="2:71" ht="6.9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8"/>
    </row>
    <row r="23" spans="2:71" s="1" customFormat="1" ht="25.95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5">
        <f>ROUND(AG51,2)</f>
        <v>0</v>
      </c>
      <c r="AL23" s="296"/>
      <c r="AM23" s="296"/>
      <c r="AN23" s="296"/>
      <c r="AO23" s="296"/>
      <c r="AP23" s="38"/>
      <c r="AQ23" s="41"/>
      <c r="BE23" s="288"/>
    </row>
    <row r="24" spans="2:71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8"/>
    </row>
    <row r="25" spans="2:71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7" t="s">
        <v>40</v>
      </c>
      <c r="M25" s="297"/>
      <c r="N25" s="297"/>
      <c r="O25" s="297"/>
      <c r="P25" s="38"/>
      <c r="Q25" s="38"/>
      <c r="R25" s="38"/>
      <c r="S25" s="38"/>
      <c r="T25" s="38"/>
      <c r="U25" s="38"/>
      <c r="V25" s="38"/>
      <c r="W25" s="297" t="s">
        <v>41</v>
      </c>
      <c r="X25" s="297"/>
      <c r="Y25" s="297"/>
      <c r="Z25" s="297"/>
      <c r="AA25" s="297"/>
      <c r="AB25" s="297"/>
      <c r="AC25" s="297"/>
      <c r="AD25" s="297"/>
      <c r="AE25" s="297"/>
      <c r="AF25" s="38"/>
      <c r="AG25" s="38"/>
      <c r="AH25" s="38"/>
      <c r="AI25" s="38"/>
      <c r="AJ25" s="38"/>
      <c r="AK25" s="297" t="s">
        <v>42</v>
      </c>
      <c r="AL25" s="297"/>
      <c r="AM25" s="297"/>
      <c r="AN25" s="297"/>
      <c r="AO25" s="297"/>
      <c r="AP25" s="38"/>
      <c r="AQ25" s="41"/>
      <c r="BE25" s="288"/>
    </row>
    <row r="26" spans="2:71" s="2" customFormat="1" ht="14.4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298">
        <v>0.21</v>
      </c>
      <c r="M26" s="299"/>
      <c r="N26" s="299"/>
      <c r="O26" s="299"/>
      <c r="P26" s="44"/>
      <c r="Q26" s="44"/>
      <c r="R26" s="44"/>
      <c r="S26" s="44"/>
      <c r="T26" s="44"/>
      <c r="U26" s="44"/>
      <c r="V26" s="44"/>
      <c r="W26" s="300">
        <f>ROUND(AZ51,2)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44"/>
      <c r="AG26" s="44"/>
      <c r="AH26" s="44"/>
      <c r="AI26" s="44"/>
      <c r="AJ26" s="44"/>
      <c r="AK26" s="300">
        <f>ROUND(AV51,0)</f>
        <v>0</v>
      </c>
      <c r="AL26" s="299"/>
      <c r="AM26" s="299"/>
      <c r="AN26" s="299"/>
      <c r="AO26" s="299"/>
      <c r="AP26" s="44"/>
      <c r="AQ26" s="46"/>
      <c r="BE26" s="288"/>
    </row>
    <row r="27" spans="2:71" s="2" customFormat="1" ht="14.4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298">
        <v>0.15</v>
      </c>
      <c r="M27" s="299"/>
      <c r="N27" s="299"/>
      <c r="O27" s="299"/>
      <c r="P27" s="44"/>
      <c r="Q27" s="44"/>
      <c r="R27" s="44"/>
      <c r="S27" s="44"/>
      <c r="T27" s="44"/>
      <c r="U27" s="44"/>
      <c r="V27" s="44"/>
      <c r="W27" s="300">
        <f>ROUND(BA51,2)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44"/>
      <c r="AG27" s="44"/>
      <c r="AH27" s="44"/>
      <c r="AI27" s="44"/>
      <c r="AJ27" s="44"/>
      <c r="AK27" s="300">
        <f>ROUND(AW51,0)</f>
        <v>0</v>
      </c>
      <c r="AL27" s="299"/>
      <c r="AM27" s="299"/>
      <c r="AN27" s="299"/>
      <c r="AO27" s="299"/>
      <c r="AP27" s="44"/>
      <c r="AQ27" s="46"/>
      <c r="BE27" s="288"/>
    </row>
    <row r="28" spans="2:71" s="2" customFormat="1" ht="14.4" hidden="1" customHeight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298">
        <v>0.21</v>
      </c>
      <c r="M28" s="299"/>
      <c r="N28" s="299"/>
      <c r="O28" s="299"/>
      <c r="P28" s="44"/>
      <c r="Q28" s="44"/>
      <c r="R28" s="44"/>
      <c r="S28" s="44"/>
      <c r="T28" s="44"/>
      <c r="U28" s="44"/>
      <c r="V28" s="44"/>
      <c r="W28" s="300">
        <f>ROUND(BB51,2)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44"/>
      <c r="AG28" s="44"/>
      <c r="AH28" s="44"/>
      <c r="AI28" s="44"/>
      <c r="AJ28" s="44"/>
      <c r="AK28" s="300">
        <v>0</v>
      </c>
      <c r="AL28" s="299"/>
      <c r="AM28" s="299"/>
      <c r="AN28" s="299"/>
      <c r="AO28" s="299"/>
      <c r="AP28" s="44"/>
      <c r="AQ28" s="46"/>
      <c r="BE28" s="288"/>
    </row>
    <row r="29" spans="2:71" s="2" customFormat="1" ht="14.4" hidden="1" customHeight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298">
        <v>0.15</v>
      </c>
      <c r="M29" s="299"/>
      <c r="N29" s="299"/>
      <c r="O29" s="299"/>
      <c r="P29" s="44"/>
      <c r="Q29" s="44"/>
      <c r="R29" s="44"/>
      <c r="S29" s="44"/>
      <c r="T29" s="44"/>
      <c r="U29" s="44"/>
      <c r="V29" s="44"/>
      <c r="W29" s="300">
        <f>ROUND(BC51,2)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44"/>
      <c r="AG29" s="44"/>
      <c r="AH29" s="44"/>
      <c r="AI29" s="44"/>
      <c r="AJ29" s="44"/>
      <c r="AK29" s="300">
        <v>0</v>
      </c>
      <c r="AL29" s="299"/>
      <c r="AM29" s="299"/>
      <c r="AN29" s="299"/>
      <c r="AO29" s="299"/>
      <c r="AP29" s="44"/>
      <c r="AQ29" s="46"/>
      <c r="BE29" s="288"/>
    </row>
    <row r="30" spans="2:71" s="2" customFormat="1" ht="14.4" hidden="1" customHeight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298">
        <v>0</v>
      </c>
      <c r="M30" s="299"/>
      <c r="N30" s="299"/>
      <c r="O30" s="299"/>
      <c r="P30" s="44"/>
      <c r="Q30" s="44"/>
      <c r="R30" s="44"/>
      <c r="S30" s="44"/>
      <c r="T30" s="44"/>
      <c r="U30" s="44"/>
      <c r="V30" s="44"/>
      <c r="W30" s="300">
        <f>ROUND(BD51,2)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44"/>
      <c r="AG30" s="44"/>
      <c r="AH30" s="44"/>
      <c r="AI30" s="44"/>
      <c r="AJ30" s="44"/>
      <c r="AK30" s="300">
        <v>0</v>
      </c>
      <c r="AL30" s="299"/>
      <c r="AM30" s="299"/>
      <c r="AN30" s="299"/>
      <c r="AO30" s="299"/>
      <c r="AP30" s="44"/>
      <c r="AQ30" s="46"/>
      <c r="BE30" s="288"/>
    </row>
    <row r="31" spans="2:71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8"/>
    </row>
    <row r="32" spans="2:71" s="1" customFormat="1" ht="25.95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301" t="s">
        <v>51</v>
      </c>
      <c r="Y32" s="302"/>
      <c r="Z32" s="302"/>
      <c r="AA32" s="302"/>
      <c r="AB32" s="302"/>
      <c r="AC32" s="49"/>
      <c r="AD32" s="49"/>
      <c r="AE32" s="49"/>
      <c r="AF32" s="49"/>
      <c r="AG32" s="49"/>
      <c r="AH32" s="49"/>
      <c r="AI32" s="49"/>
      <c r="AJ32" s="49"/>
      <c r="AK32" s="303">
        <f>SUM(AK23:AK30)</f>
        <v>0</v>
      </c>
      <c r="AL32" s="302"/>
      <c r="AM32" s="302"/>
      <c r="AN32" s="302"/>
      <c r="AO32" s="304"/>
      <c r="AP32" s="47"/>
      <c r="AQ32" s="51"/>
      <c r="BE32" s="288"/>
    </row>
    <row r="33" spans="2:56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" customHeight="1">
      <c r="B39" s="37"/>
      <c r="C39" s="58" t="s">
        <v>52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19217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5" t="str">
        <f>K6</f>
        <v>Klatovy nemocnice - stavební úpravy objektu čp. 202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66"/>
      <c r="AQ42" s="66"/>
      <c r="AR42" s="67"/>
    </row>
    <row r="43" spans="2:56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3.2">
      <c r="B44" s="37"/>
      <c r="C44" s="61" t="s">
        <v>24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26</v>
      </c>
      <c r="AJ44" s="59"/>
      <c r="AK44" s="59"/>
      <c r="AL44" s="59"/>
      <c r="AM44" s="307" t="str">
        <f>IF(AN8= "","",AN8)</f>
        <v>16. 12. 2017</v>
      </c>
      <c r="AN44" s="307"/>
      <c r="AO44" s="59"/>
      <c r="AP44" s="59"/>
      <c r="AQ44" s="59"/>
      <c r="AR44" s="57"/>
    </row>
    <row r="45" spans="2:56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30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36</v>
      </c>
      <c r="AJ46" s="59"/>
      <c r="AK46" s="59"/>
      <c r="AL46" s="59"/>
      <c r="AM46" s="308" t="str">
        <f>IF(E17="","",E17)</f>
        <v xml:space="preserve"> </v>
      </c>
      <c r="AN46" s="308"/>
      <c r="AO46" s="308"/>
      <c r="AP46" s="308"/>
      <c r="AQ46" s="59"/>
      <c r="AR46" s="57"/>
      <c r="AS46" s="309" t="s">
        <v>53</v>
      </c>
      <c r="AT46" s="310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33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1"/>
      <c r="AT47" s="312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3"/>
      <c r="AT48" s="314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15" t="s">
        <v>54</v>
      </c>
      <c r="D49" s="316"/>
      <c r="E49" s="316"/>
      <c r="F49" s="316"/>
      <c r="G49" s="316"/>
      <c r="H49" s="75"/>
      <c r="I49" s="317" t="s">
        <v>55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56</v>
      </c>
      <c r="AH49" s="316"/>
      <c r="AI49" s="316"/>
      <c r="AJ49" s="316"/>
      <c r="AK49" s="316"/>
      <c r="AL49" s="316"/>
      <c r="AM49" s="316"/>
      <c r="AN49" s="317" t="s">
        <v>57</v>
      </c>
      <c r="AO49" s="316"/>
      <c r="AP49" s="316"/>
      <c r="AQ49" s="76" t="s">
        <v>58</v>
      </c>
      <c r="AR49" s="57"/>
      <c r="AS49" s="77" t="s">
        <v>59</v>
      </c>
      <c r="AT49" s="78" t="s">
        <v>60</v>
      </c>
      <c r="AU49" s="78" t="s">
        <v>61</v>
      </c>
      <c r="AV49" s="78" t="s">
        <v>62</v>
      </c>
      <c r="AW49" s="78" t="s">
        <v>63</v>
      </c>
      <c r="AX49" s="78" t="s">
        <v>64</v>
      </c>
      <c r="AY49" s="78" t="s">
        <v>65</v>
      </c>
      <c r="AZ49" s="78" t="s">
        <v>66</v>
      </c>
      <c r="BA49" s="78" t="s">
        <v>67</v>
      </c>
      <c r="BB49" s="78" t="s">
        <v>68</v>
      </c>
      <c r="BC49" s="78" t="s">
        <v>69</v>
      </c>
      <c r="BD49" s="79" t="s">
        <v>70</v>
      </c>
    </row>
    <row r="50" spans="1:91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" customHeight="1">
      <c r="B51" s="64"/>
      <c r="C51" s="83" t="s">
        <v>71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2">
        <f>ROUND(AG52,2)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85" t="s">
        <v>22</v>
      </c>
      <c r="AR51" s="67"/>
      <c r="AS51" s="86">
        <f>ROUND(AS52,2)</f>
        <v>0</v>
      </c>
      <c r="AT51" s="87">
        <f>ROUND(SUM(AV51:AW51),0)</f>
        <v>0</v>
      </c>
      <c r="AU51" s="88">
        <f>ROUND(AU52,5)</f>
        <v>0</v>
      </c>
      <c r="AV51" s="87">
        <f>ROUND(AZ51*L26,0)</f>
        <v>0</v>
      </c>
      <c r="AW51" s="87">
        <f>ROUND(BA51*L27,0)</f>
        <v>0</v>
      </c>
      <c r="AX51" s="87">
        <f>ROUND(BB51*L26,0)</f>
        <v>0</v>
      </c>
      <c r="AY51" s="87">
        <f>ROUND(BC51*L27,0)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72</v>
      </c>
      <c r="BT51" s="90" t="s">
        <v>73</v>
      </c>
      <c r="BU51" s="91" t="s">
        <v>74</v>
      </c>
      <c r="BV51" s="90" t="s">
        <v>75</v>
      </c>
      <c r="BW51" s="90" t="s">
        <v>7</v>
      </c>
      <c r="BX51" s="90" t="s">
        <v>76</v>
      </c>
      <c r="CL51" s="90" t="s">
        <v>22</v>
      </c>
    </row>
    <row r="52" spans="1:91" s="5" customFormat="1" ht="34.799999999999997" customHeight="1">
      <c r="A52" s="92" t="s">
        <v>77</v>
      </c>
      <c r="B52" s="93"/>
      <c r="C52" s="94"/>
      <c r="D52" s="321" t="s">
        <v>78</v>
      </c>
      <c r="E52" s="321"/>
      <c r="F52" s="321"/>
      <c r="G52" s="321"/>
      <c r="H52" s="321"/>
      <c r="I52" s="95"/>
      <c r="J52" s="321" t="s">
        <v>79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19">
        <f>'01 - SO 01 Stavební úprav...'!J27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96" t="s">
        <v>80</v>
      </c>
      <c r="AR52" s="97"/>
      <c r="AS52" s="98">
        <v>0</v>
      </c>
      <c r="AT52" s="99">
        <f>ROUND(SUM(AV52:AW52),0)</f>
        <v>0</v>
      </c>
      <c r="AU52" s="100">
        <f>'01 - SO 01 Stavební úprav...'!P104</f>
        <v>0</v>
      </c>
      <c r="AV52" s="99">
        <f>'01 - SO 01 Stavební úprav...'!J30</f>
        <v>0</v>
      </c>
      <c r="AW52" s="99">
        <f>'01 - SO 01 Stavební úprav...'!J31</f>
        <v>0</v>
      </c>
      <c r="AX52" s="99">
        <f>'01 - SO 01 Stavební úprav...'!J32</f>
        <v>0</v>
      </c>
      <c r="AY52" s="99">
        <f>'01 - SO 01 Stavební úprav...'!J33</f>
        <v>0</v>
      </c>
      <c r="AZ52" s="99">
        <f>'01 - SO 01 Stavební úprav...'!F30</f>
        <v>0</v>
      </c>
      <c r="BA52" s="99">
        <f>'01 - SO 01 Stavební úprav...'!F31</f>
        <v>0</v>
      </c>
      <c r="BB52" s="99">
        <f>'01 - SO 01 Stavební úprav...'!F32</f>
        <v>0</v>
      </c>
      <c r="BC52" s="99">
        <f>'01 - SO 01 Stavební úprav...'!F33</f>
        <v>0</v>
      </c>
      <c r="BD52" s="101">
        <f>'01 - SO 01 Stavební úprav...'!F34</f>
        <v>0</v>
      </c>
      <c r="BT52" s="102" t="s">
        <v>10</v>
      </c>
      <c r="BV52" s="102" t="s">
        <v>75</v>
      </c>
      <c r="BW52" s="102" t="s">
        <v>81</v>
      </c>
      <c r="BX52" s="102" t="s">
        <v>7</v>
      </c>
      <c r="CL52" s="102" t="s">
        <v>22</v>
      </c>
      <c r="CM52" s="102" t="s">
        <v>82</v>
      </c>
    </row>
    <row r="53" spans="1:91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1" s="1" customFormat="1" ht="6.9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01 Stavební úprav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3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103" customWidth="1"/>
    <col min="10" max="10" width="20.140625" customWidth="1"/>
    <col min="11" max="11" width="13.28515625" customWidth="1"/>
    <col min="13" max="18" width="9.140625" hidden="1"/>
    <col min="19" max="19" width="7" hidden="1" customWidth="1"/>
    <col min="20" max="20" width="25.425781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  <col min="44" max="65" width="9.140625" hidden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83</v>
      </c>
      <c r="G1" s="332" t="s">
        <v>84</v>
      </c>
      <c r="H1" s="332"/>
      <c r="I1" s="107"/>
      <c r="J1" s="106" t="s">
        <v>85</v>
      </c>
      <c r="K1" s="105" t="s">
        <v>86</v>
      </c>
      <c r="L1" s="106" t="s">
        <v>87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0" t="s">
        <v>81</v>
      </c>
    </row>
    <row r="3" spans="1:70" ht="6.9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82</v>
      </c>
    </row>
    <row r="4" spans="1:70" ht="36.9" customHeight="1">
      <c r="B4" s="24"/>
      <c r="C4" s="25"/>
      <c r="D4" s="26" t="s">
        <v>88</v>
      </c>
      <c r="E4" s="25"/>
      <c r="F4" s="25"/>
      <c r="G4" s="25"/>
      <c r="H4" s="25"/>
      <c r="I4" s="109"/>
      <c r="J4" s="25"/>
      <c r="K4" s="27"/>
      <c r="M4" s="28" t="s">
        <v>13</v>
      </c>
      <c r="AT4" s="20" t="s">
        <v>6</v>
      </c>
    </row>
    <row r="5" spans="1:70" ht="6.9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1:70" ht="13.2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1:70" ht="20.399999999999999" customHeight="1">
      <c r="B7" s="24"/>
      <c r="C7" s="25"/>
      <c r="D7" s="25"/>
      <c r="E7" s="325" t="str">
        <f>'Rekapitulace stavby'!K6</f>
        <v>Klatovy nemocnice - stavební úpravy objektu čp. 202</v>
      </c>
      <c r="F7" s="326"/>
      <c r="G7" s="326"/>
      <c r="H7" s="326"/>
      <c r="I7" s="109"/>
      <c r="J7" s="25"/>
      <c r="K7" s="27"/>
    </row>
    <row r="8" spans="1:70" s="1" customFormat="1" ht="13.2">
      <c r="B8" s="37"/>
      <c r="C8" s="38"/>
      <c r="D8" s="33" t="s">
        <v>89</v>
      </c>
      <c r="E8" s="38"/>
      <c r="F8" s="38"/>
      <c r="G8" s="38"/>
      <c r="H8" s="38"/>
      <c r="I8" s="110"/>
      <c r="J8" s="38"/>
      <c r="K8" s="41"/>
    </row>
    <row r="9" spans="1:70" s="1" customFormat="1" ht="36.9" customHeight="1">
      <c r="B9" s="37"/>
      <c r="C9" s="38"/>
      <c r="D9" s="38"/>
      <c r="E9" s="327" t="s">
        <v>90</v>
      </c>
      <c r="F9" s="328"/>
      <c r="G9" s="328"/>
      <c r="H9" s="328"/>
      <c r="I9" s="110"/>
      <c r="J9" s="38"/>
      <c r="K9" s="41"/>
    </row>
    <row r="10" spans="1:70" s="1" customFormat="1" ht="12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1:70" s="1" customFormat="1" ht="14.4" customHeight="1">
      <c r="B11" s="37"/>
      <c r="C11" s="38"/>
      <c r="D11" s="33" t="s">
        <v>21</v>
      </c>
      <c r="E11" s="38"/>
      <c r="F11" s="31" t="s">
        <v>22</v>
      </c>
      <c r="G11" s="38"/>
      <c r="H11" s="38"/>
      <c r="I11" s="111" t="s">
        <v>23</v>
      </c>
      <c r="J11" s="31" t="s">
        <v>22</v>
      </c>
      <c r="K11" s="41"/>
    </row>
    <row r="12" spans="1:70" s="1" customFormat="1" ht="14.4" customHeight="1">
      <c r="B12" s="37"/>
      <c r="C12" s="38"/>
      <c r="D12" s="33" t="s">
        <v>24</v>
      </c>
      <c r="E12" s="38"/>
      <c r="F12" s="31" t="s">
        <v>25</v>
      </c>
      <c r="G12" s="38"/>
      <c r="H12" s="38"/>
      <c r="I12" s="111" t="s">
        <v>26</v>
      </c>
      <c r="J12" s="112" t="str">
        <f>'Rekapitulace stavby'!AN8</f>
        <v>16. 12. 2017</v>
      </c>
      <c r="K12" s="41"/>
    </row>
    <row r="13" spans="1:70" s="1" customFormat="1" ht="10.8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1:70" s="1" customFormat="1" ht="14.4" customHeight="1">
      <c r="B14" s="37"/>
      <c r="C14" s="38"/>
      <c r="D14" s="33" t="s">
        <v>30</v>
      </c>
      <c r="E14" s="38"/>
      <c r="F14" s="38"/>
      <c r="G14" s="38"/>
      <c r="H14" s="38"/>
      <c r="I14" s="111" t="s">
        <v>31</v>
      </c>
      <c r="J14" s="31" t="str">
        <f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1" t="s">
        <v>32</v>
      </c>
      <c r="J15" s="31" t="str">
        <f>IF('Rekapitulace stavby'!AN11="","",'Rekapitulace stavby'!AN11)</f>
        <v/>
      </c>
      <c r="K15" s="41"/>
    </row>
    <row r="16" spans="1:70" s="1" customFormat="1" ht="6.9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" customHeight="1">
      <c r="B17" s="37"/>
      <c r="C17" s="38"/>
      <c r="D17" s="33" t="s">
        <v>33</v>
      </c>
      <c r="E17" s="38"/>
      <c r="F17" s="38"/>
      <c r="G17" s="38"/>
      <c r="H17" s="38"/>
      <c r="I17" s="111" t="s">
        <v>31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32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" customHeight="1">
      <c r="B20" s="37"/>
      <c r="C20" s="38"/>
      <c r="D20" s="33" t="s">
        <v>36</v>
      </c>
      <c r="E20" s="38"/>
      <c r="F20" s="38"/>
      <c r="G20" s="38"/>
      <c r="H20" s="38"/>
      <c r="I20" s="111" t="s">
        <v>31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1" t="s">
        <v>32</v>
      </c>
      <c r="J21" s="31" t="str">
        <f>IF('Rekapitulace stavby'!AN17="","",'Rekapitulace stavby'!AN17)</f>
        <v/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" customHeight="1">
      <c r="B23" s="37"/>
      <c r="C23" s="38"/>
      <c r="D23" s="33" t="s">
        <v>37</v>
      </c>
      <c r="E23" s="38"/>
      <c r="F23" s="38"/>
      <c r="G23" s="38"/>
      <c r="H23" s="38"/>
      <c r="I23" s="110"/>
      <c r="J23" s="38"/>
      <c r="K23" s="41"/>
    </row>
    <row r="24" spans="2:11" s="6" customFormat="1" ht="20.399999999999999" customHeight="1">
      <c r="B24" s="113"/>
      <c r="C24" s="114"/>
      <c r="D24" s="114"/>
      <c r="E24" s="294" t="s">
        <v>22</v>
      </c>
      <c r="F24" s="294"/>
      <c r="G24" s="294"/>
      <c r="H24" s="294"/>
      <c r="I24" s="115"/>
      <c r="J24" s="114"/>
      <c r="K24" s="116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39</v>
      </c>
      <c r="E27" s="38"/>
      <c r="F27" s="38"/>
      <c r="G27" s="38"/>
      <c r="H27" s="38"/>
      <c r="I27" s="110"/>
      <c r="J27" s="120">
        <f>ROUND(J104,2)</f>
        <v>0</v>
      </c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" customHeight="1">
      <c r="B29" s="37"/>
      <c r="C29" s="38"/>
      <c r="D29" s="38"/>
      <c r="E29" s="38"/>
      <c r="F29" s="42" t="s">
        <v>41</v>
      </c>
      <c r="G29" s="38"/>
      <c r="H29" s="38"/>
      <c r="I29" s="121" t="s">
        <v>40</v>
      </c>
      <c r="J29" s="42" t="s">
        <v>42</v>
      </c>
      <c r="K29" s="41"/>
    </row>
    <row r="30" spans="2:11" s="1" customFormat="1" ht="14.4" customHeight="1">
      <c r="B30" s="37"/>
      <c r="C30" s="38"/>
      <c r="D30" s="45" t="s">
        <v>43</v>
      </c>
      <c r="E30" s="45" t="s">
        <v>44</v>
      </c>
      <c r="F30" s="122">
        <f>ROUND(SUM(BE104:BE432), 2)</f>
        <v>0</v>
      </c>
      <c r="G30" s="38"/>
      <c r="H30" s="38"/>
      <c r="I30" s="123">
        <v>0.21</v>
      </c>
      <c r="J30" s="122">
        <f>ROUND(ROUND((SUM(BE104:BE432)), 2)*I30, 0)</f>
        <v>0</v>
      </c>
      <c r="K30" s="41"/>
    </row>
    <row r="31" spans="2:11" s="1" customFormat="1" ht="14.4" customHeight="1">
      <c r="B31" s="37"/>
      <c r="C31" s="38"/>
      <c r="D31" s="38"/>
      <c r="E31" s="45" t="s">
        <v>45</v>
      </c>
      <c r="F31" s="122">
        <f>ROUND(SUM(BF104:BF432), 2)</f>
        <v>0</v>
      </c>
      <c r="G31" s="38"/>
      <c r="H31" s="38"/>
      <c r="I31" s="123">
        <v>0.15</v>
      </c>
      <c r="J31" s="122">
        <f>ROUND(ROUND((SUM(BF104:BF432)), 2)*I31, 0)</f>
        <v>0</v>
      </c>
      <c r="K31" s="41"/>
    </row>
    <row r="32" spans="2:11" s="1" customFormat="1" ht="14.4" hidden="1" customHeight="1">
      <c r="B32" s="37"/>
      <c r="C32" s="38"/>
      <c r="D32" s="38"/>
      <c r="E32" s="45" t="s">
        <v>46</v>
      </c>
      <c r="F32" s="122">
        <f>ROUND(SUM(BG104:BG432), 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" hidden="1" customHeight="1">
      <c r="B33" s="37"/>
      <c r="C33" s="38"/>
      <c r="D33" s="38"/>
      <c r="E33" s="45" t="s">
        <v>47</v>
      </c>
      <c r="F33" s="122">
        <f>ROUND(SUM(BH104:BH432), 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" hidden="1" customHeight="1">
      <c r="B34" s="37"/>
      <c r="C34" s="38"/>
      <c r="D34" s="38"/>
      <c r="E34" s="45" t="s">
        <v>48</v>
      </c>
      <c r="F34" s="122">
        <f>ROUND(SUM(BI104:BI432), 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49</v>
      </c>
      <c r="E36" s="75"/>
      <c r="F36" s="75"/>
      <c r="G36" s="126" t="s">
        <v>50</v>
      </c>
      <c r="H36" s="127" t="s">
        <v>51</v>
      </c>
      <c r="I36" s="128"/>
      <c r="J36" s="129">
        <f>SUM(J27:J34)</f>
        <v>0</v>
      </c>
      <c r="K36" s="130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" customHeight="1">
      <c r="B42" s="37"/>
      <c r="C42" s="26" t="s">
        <v>91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0.399999999999999" customHeight="1">
      <c r="B45" s="37"/>
      <c r="C45" s="38"/>
      <c r="D45" s="38"/>
      <c r="E45" s="325" t="str">
        <f>E7</f>
        <v>Klatovy nemocnice - stavební úpravy objektu čp. 202</v>
      </c>
      <c r="F45" s="326"/>
      <c r="G45" s="326"/>
      <c r="H45" s="326"/>
      <c r="I45" s="110"/>
      <c r="J45" s="38"/>
      <c r="K45" s="41"/>
    </row>
    <row r="46" spans="2:11" s="1" customFormat="1" ht="14.4" customHeight="1">
      <c r="B46" s="37"/>
      <c r="C46" s="33" t="s">
        <v>89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2.2" customHeight="1">
      <c r="B47" s="37"/>
      <c r="C47" s="38"/>
      <c r="D47" s="38"/>
      <c r="E47" s="327" t="str">
        <f>E9</f>
        <v>01 - SO 01 Stavební úpravy objektu čp. 202</v>
      </c>
      <c r="F47" s="328"/>
      <c r="G47" s="328"/>
      <c r="H47" s="328"/>
      <c r="I47" s="110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47" s="1" customFormat="1" ht="18" customHeight="1">
      <c r="B49" s="37"/>
      <c r="C49" s="33" t="s">
        <v>24</v>
      </c>
      <c r="D49" s="38"/>
      <c r="E49" s="38"/>
      <c r="F49" s="31" t="str">
        <f>F12</f>
        <v xml:space="preserve"> </v>
      </c>
      <c r="G49" s="38"/>
      <c r="H49" s="38"/>
      <c r="I49" s="111" t="s">
        <v>26</v>
      </c>
      <c r="J49" s="112" t="str">
        <f>IF(J12="","",J12)</f>
        <v>16. 12. 2017</v>
      </c>
      <c r="K49" s="41"/>
    </row>
    <row r="50" spans="2:47" s="1" customFormat="1" ht="6.9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47" s="1" customFormat="1" ht="13.2">
      <c r="B51" s="37"/>
      <c r="C51" s="33" t="s">
        <v>30</v>
      </c>
      <c r="D51" s="38"/>
      <c r="E51" s="38"/>
      <c r="F51" s="31" t="str">
        <f>E15</f>
        <v xml:space="preserve"> </v>
      </c>
      <c r="G51" s="38"/>
      <c r="H51" s="38"/>
      <c r="I51" s="111" t="s">
        <v>36</v>
      </c>
      <c r="J51" s="31" t="str">
        <f>E21</f>
        <v xml:space="preserve"> </v>
      </c>
      <c r="K51" s="41"/>
    </row>
    <row r="52" spans="2:47" s="1" customFormat="1" ht="14.4" customHeight="1">
      <c r="B52" s="37"/>
      <c r="C52" s="33" t="s">
        <v>33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47" s="1" customFormat="1" ht="29.25" customHeight="1">
      <c r="B54" s="37"/>
      <c r="C54" s="136" t="s">
        <v>92</v>
      </c>
      <c r="D54" s="124"/>
      <c r="E54" s="124"/>
      <c r="F54" s="124"/>
      <c r="G54" s="124"/>
      <c r="H54" s="124"/>
      <c r="I54" s="137"/>
      <c r="J54" s="138" t="s">
        <v>93</v>
      </c>
      <c r="K54" s="13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94</v>
      </c>
      <c r="D56" s="38"/>
      <c r="E56" s="38"/>
      <c r="F56" s="38"/>
      <c r="G56" s="38"/>
      <c r="H56" s="38"/>
      <c r="I56" s="110"/>
      <c r="J56" s="120">
        <f>J104</f>
        <v>0</v>
      </c>
      <c r="K56" s="41"/>
      <c r="AU56" s="20" t="s">
        <v>95</v>
      </c>
    </row>
    <row r="57" spans="2:47" s="7" customFormat="1" ht="24.9" customHeight="1">
      <c r="B57" s="141"/>
      <c r="C57" s="142"/>
      <c r="D57" s="143" t="s">
        <v>96</v>
      </c>
      <c r="E57" s="144"/>
      <c r="F57" s="144"/>
      <c r="G57" s="144"/>
      <c r="H57" s="144"/>
      <c r="I57" s="145"/>
      <c r="J57" s="146">
        <f>J105</f>
        <v>0</v>
      </c>
      <c r="K57" s="147"/>
    </row>
    <row r="58" spans="2:47" s="8" customFormat="1" ht="19.95" customHeight="1">
      <c r="B58" s="148"/>
      <c r="C58" s="149"/>
      <c r="D58" s="150" t="s">
        <v>97</v>
      </c>
      <c r="E58" s="151"/>
      <c r="F58" s="151"/>
      <c r="G58" s="151"/>
      <c r="H58" s="151"/>
      <c r="I58" s="152"/>
      <c r="J58" s="153">
        <f>J106</f>
        <v>0</v>
      </c>
      <c r="K58" s="154"/>
    </row>
    <row r="59" spans="2:47" s="8" customFormat="1" ht="19.95" customHeight="1">
      <c r="B59" s="148"/>
      <c r="C59" s="149"/>
      <c r="D59" s="150" t="s">
        <v>98</v>
      </c>
      <c r="E59" s="151"/>
      <c r="F59" s="151"/>
      <c r="G59" s="151"/>
      <c r="H59" s="151"/>
      <c r="I59" s="152"/>
      <c r="J59" s="153">
        <f>J157</f>
        <v>0</v>
      </c>
      <c r="K59" s="154"/>
    </row>
    <row r="60" spans="2:47" s="8" customFormat="1" ht="19.95" customHeight="1">
      <c r="B60" s="148"/>
      <c r="C60" s="149"/>
      <c r="D60" s="150" t="s">
        <v>99</v>
      </c>
      <c r="E60" s="151"/>
      <c r="F60" s="151"/>
      <c r="G60" s="151"/>
      <c r="H60" s="151"/>
      <c r="I60" s="152"/>
      <c r="J60" s="153">
        <f>J176</f>
        <v>0</v>
      </c>
      <c r="K60" s="154"/>
    </row>
    <row r="61" spans="2:47" s="8" customFormat="1" ht="19.95" customHeight="1">
      <c r="B61" s="148"/>
      <c r="C61" s="149"/>
      <c r="D61" s="150" t="s">
        <v>100</v>
      </c>
      <c r="E61" s="151"/>
      <c r="F61" s="151"/>
      <c r="G61" s="151"/>
      <c r="H61" s="151"/>
      <c r="I61" s="152"/>
      <c r="J61" s="153">
        <f>J193</f>
        <v>0</v>
      </c>
      <c r="K61" s="154"/>
    </row>
    <row r="62" spans="2:47" s="8" customFormat="1" ht="14.85" customHeight="1">
      <c r="B62" s="148"/>
      <c r="C62" s="149"/>
      <c r="D62" s="150" t="s">
        <v>101</v>
      </c>
      <c r="E62" s="151"/>
      <c r="F62" s="151"/>
      <c r="G62" s="151"/>
      <c r="H62" s="151"/>
      <c r="I62" s="152"/>
      <c r="J62" s="153">
        <f>J214</f>
        <v>0</v>
      </c>
      <c r="K62" s="154"/>
    </row>
    <row r="63" spans="2:47" s="7" customFormat="1" ht="24.9" customHeight="1">
      <c r="B63" s="141"/>
      <c r="C63" s="142"/>
      <c r="D63" s="143" t="s">
        <v>102</v>
      </c>
      <c r="E63" s="144"/>
      <c r="F63" s="144"/>
      <c r="G63" s="144"/>
      <c r="H63" s="144"/>
      <c r="I63" s="145"/>
      <c r="J63" s="146">
        <f>J219</f>
        <v>0</v>
      </c>
      <c r="K63" s="147"/>
    </row>
    <row r="64" spans="2:47" s="8" customFormat="1" ht="19.95" customHeight="1">
      <c r="B64" s="148"/>
      <c r="C64" s="149"/>
      <c r="D64" s="150" t="s">
        <v>103</v>
      </c>
      <c r="E64" s="151"/>
      <c r="F64" s="151"/>
      <c r="G64" s="151"/>
      <c r="H64" s="151"/>
      <c r="I64" s="152"/>
      <c r="J64" s="153">
        <f>J220</f>
        <v>0</v>
      </c>
      <c r="K64" s="154"/>
    </row>
    <row r="65" spans="2:11" s="8" customFormat="1" ht="19.95" customHeight="1">
      <c r="B65" s="148"/>
      <c r="C65" s="149"/>
      <c r="D65" s="150" t="s">
        <v>104</v>
      </c>
      <c r="E65" s="151"/>
      <c r="F65" s="151"/>
      <c r="G65" s="151"/>
      <c r="H65" s="151"/>
      <c r="I65" s="152"/>
      <c r="J65" s="153">
        <f>J223</f>
        <v>0</v>
      </c>
      <c r="K65" s="154"/>
    </row>
    <row r="66" spans="2:11" s="8" customFormat="1" ht="19.95" customHeight="1">
      <c r="B66" s="148"/>
      <c r="C66" s="149"/>
      <c r="D66" s="150" t="s">
        <v>105</v>
      </c>
      <c r="E66" s="151"/>
      <c r="F66" s="151"/>
      <c r="G66" s="151"/>
      <c r="H66" s="151"/>
      <c r="I66" s="152"/>
      <c r="J66" s="153">
        <f>J227</f>
        <v>0</v>
      </c>
      <c r="K66" s="154"/>
    </row>
    <row r="67" spans="2:11" s="8" customFormat="1" ht="19.95" customHeight="1">
      <c r="B67" s="148"/>
      <c r="C67" s="149"/>
      <c r="D67" s="150" t="s">
        <v>106</v>
      </c>
      <c r="E67" s="151"/>
      <c r="F67" s="151"/>
      <c r="G67" s="151"/>
      <c r="H67" s="151"/>
      <c r="I67" s="152"/>
      <c r="J67" s="153">
        <f>J244</f>
        <v>0</v>
      </c>
      <c r="K67" s="154"/>
    </row>
    <row r="68" spans="2:11" s="8" customFormat="1" ht="19.95" customHeight="1">
      <c r="B68" s="148"/>
      <c r="C68" s="149"/>
      <c r="D68" s="150" t="s">
        <v>107</v>
      </c>
      <c r="E68" s="151"/>
      <c r="F68" s="151"/>
      <c r="G68" s="151"/>
      <c r="H68" s="151"/>
      <c r="I68" s="152"/>
      <c r="J68" s="153">
        <f>J252</f>
        <v>0</v>
      </c>
      <c r="K68" s="154"/>
    </row>
    <row r="69" spans="2:11" s="8" customFormat="1" ht="19.95" customHeight="1">
      <c r="B69" s="148"/>
      <c r="C69" s="149"/>
      <c r="D69" s="150" t="s">
        <v>108</v>
      </c>
      <c r="E69" s="151"/>
      <c r="F69" s="151"/>
      <c r="G69" s="151"/>
      <c r="H69" s="151"/>
      <c r="I69" s="152"/>
      <c r="J69" s="153">
        <f>J283</f>
        <v>0</v>
      </c>
      <c r="K69" s="154"/>
    </row>
    <row r="70" spans="2:11" s="8" customFormat="1" ht="19.95" customHeight="1">
      <c r="B70" s="148"/>
      <c r="C70" s="149"/>
      <c r="D70" s="150" t="s">
        <v>109</v>
      </c>
      <c r="E70" s="151"/>
      <c r="F70" s="151"/>
      <c r="G70" s="151"/>
      <c r="H70" s="151"/>
      <c r="I70" s="152"/>
      <c r="J70" s="153">
        <f>J286</f>
        <v>0</v>
      </c>
      <c r="K70" s="154"/>
    </row>
    <row r="71" spans="2:11" s="8" customFormat="1" ht="19.95" customHeight="1">
      <c r="B71" s="148"/>
      <c r="C71" s="149"/>
      <c r="D71" s="150" t="s">
        <v>110</v>
      </c>
      <c r="E71" s="151"/>
      <c r="F71" s="151"/>
      <c r="G71" s="151"/>
      <c r="H71" s="151"/>
      <c r="I71" s="152"/>
      <c r="J71" s="153">
        <f>J335</f>
        <v>0</v>
      </c>
      <c r="K71" s="154"/>
    </row>
    <row r="72" spans="2:11" s="8" customFormat="1" ht="19.95" customHeight="1">
      <c r="B72" s="148"/>
      <c r="C72" s="149"/>
      <c r="D72" s="150" t="s">
        <v>111</v>
      </c>
      <c r="E72" s="151"/>
      <c r="F72" s="151"/>
      <c r="G72" s="151"/>
      <c r="H72" s="151"/>
      <c r="I72" s="152"/>
      <c r="J72" s="153">
        <f>J370</f>
        <v>0</v>
      </c>
      <c r="K72" s="154"/>
    </row>
    <row r="73" spans="2:11" s="8" customFormat="1" ht="19.95" customHeight="1">
      <c r="B73" s="148"/>
      <c r="C73" s="149"/>
      <c r="D73" s="150" t="s">
        <v>112</v>
      </c>
      <c r="E73" s="151"/>
      <c r="F73" s="151"/>
      <c r="G73" s="151"/>
      <c r="H73" s="151"/>
      <c r="I73" s="152"/>
      <c r="J73" s="153">
        <f>J373</f>
        <v>0</v>
      </c>
      <c r="K73" s="154"/>
    </row>
    <row r="74" spans="2:11" s="8" customFormat="1" ht="19.95" customHeight="1">
      <c r="B74" s="148"/>
      <c r="C74" s="149"/>
      <c r="D74" s="150" t="s">
        <v>113</v>
      </c>
      <c r="E74" s="151"/>
      <c r="F74" s="151"/>
      <c r="G74" s="151"/>
      <c r="H74" s="151"/>
      <c r="I74" s="152"/>
      <c r="J74" s="153">
        <f>J376</f>
        <v>0</v>
      </c>
      <c r="K74" s="154"/>
    </row>
    <row r="75" spans="2:11" s="8" customFormat="1" ht="19.95" customHeight="1">
      <c r="B75" s="148"/>
      <c r="C75" s="149"/>
      <c r="D75" s="150" t="s">
        <v>114</v>
      </c>
      <c r="E75" s="151"/>
      <c r="F75" s="151"/>
      <c r="G75" s="151"/>
      <c r="H75" s="151"/>
      <c r="I75" s="152"/>
      <c r="J75" s="153">
        <f>J394</f>
        <v>0</v>
      </c>
      <c r="K75" s="154"/>
    </row>
    <row r="76" spans="2:11" s="8" customFormat="1" ht="19.95" customHeight="1">
      <c r="B76" s="148"/>
      <c r="C76" s="149"/>
      <c r="D76" s="150" t="s">
        <v>115</v>
      </c>
      <c r="E76" s="151"/>
      <c r="F76" s="151"/>
      <c r="G76" s="151"/>
      <c r="H76" s="151"/>
      <c r="I76" s="152"/>
      <c r="J76" s="153">
        <f>J396</f>
        <v>0</v>
      </c>
      <c r="K76" s="154"/>
    </row>
    <row r="77" spans="2:11" s="8" customFormat="1" ht="19.95" customHeight="1">
      <c r="B77" s="148"/>
      <c r="C77" s="149"/>
      <c r="D77" s="150" t="s">
        <v>116</v>
      </c>
      <c r="E77" s="151"/>
      <c r="F77" s="151"/>
      <c r="G77" s="151"/>
      <c r="H77" s="151"/>
      <c r="I77" s="152"/>
      <c r="J77" s="153">
        <f>J406</f>
        <v>0</v>
      </c>
      <c r="K77" s="154"/>
    </row>
    <row r="78" spans="2:11" s="8" customFormat="1" ht="19.95" customHeight="1">
      <c r="B78" s="148"/>
      <c r="C78" s="149"/>
      <c r="D78" s="150" t="s">
        <v>117</v>
      </c>
      <c r="E78" s="151"/>
      <c r="F78" s="151"/>
      <c r="G78" s="151"/>
      <c r="H78" s="151"/>
      <c r="I78" s="152"/>
      <c r="J78" s="153">
        <f>J411</f>
        <v>0</v>
      </c>
      <c r="K78" s="154"/>
    </row>
    <row r="79" spans="2:11" s="8" customFormat="1" ht="19.95" customHeight="1">
      <c r="B79" s="148"/>
      <c r="C79" s="149"/>
      <c r="D79" s="150" t="s">
        <v>118</v>
      </c>
      <c r="E79" s="151"/>
      <c r="F79" s="151"/>
      <c r="G79" s="151"/>
      <c r="H79" s="151"/>
      <c r="I79" s="152"/>
      <c r="J79" s="153">
        <f>J419</f>
        <v>0</v>
      </c>
      <c r="K79" s="154"/>
    </row>
    <row r="80" spans="2:11" s="7" customFormat="1" ht="24.9" customHeight="1">
      <c r="B80" s="141"/>
      <c r="C80" s="142"/>
      <c r="D80" s="143" t="s">
        <v>119</v>
      </c>
      <c r="E80" s="144"/>
      <c r="F80" s="144"/>
      <c r="G80" s="144"/>
      <c r="H80" s="144"/>
      <c r="I80" s="145"/>
      <c r="J80" s="146">
        <f>J425</f>
        <v>0</v>
      </c>
      <c r="K80" s="147"/>
    </row>
    <row r="81" spans="2:12" s="8" customFormat="1" ht="19.95" customHeight="1">
      <c r="B81" s="148"/>
      <c r="C81" s="149"/>
      <c r="D81" s="150" t="s">
        <v>120</v>
      </c>
      <c r="E81" s="151"/>
      <c r="F81" s="151"/>
      <c r="G81" s="151"/>
      <c r="H81" s="151"/>
      <c r="I81" s="152"/>
      <c r="J81" s="153">
        <f>J426</f>
        <v>0</v>
      </c>
      <c r="K81" s="154"/>
    </row>
    <row r="82" spans="2:12" s="7" customFormat="1" ht="24.9" customHeight="1">
      <c r="B82" s="141"/>
      <c r="C82" s="142"/>
      <c r="D82" s="143" t="s">
        <v>121</v>
      </c>
      <c r="E82" s="144"/>
      <c r="F82" s="144"/>
      <c r="G82" s="144"/>
      <c r="H82" s="144"/>
      <c r="I82" s="145"/>
      <c r="J82" s="146">
        <f>J428</f>
        <v>0</v>
      </c>
      <c r="K82" s="147"/>
    </row>
    <row r="83" spans="2:12" s="8" customFormat="1" ht="19.95" customHeight="1">
      <c r="B83" s="148"/>
      <c r="C83" s="149"/>
      <c r="D83" s="150" t="s">
        <v>122</v>
      </c>
      <c r="E83" s="151"/>
      <c r="F83" s="151"/>
      <c r="G83" s="151"/>
      <c r="H83" s="151"/>
      <c r="I83" s="152"/>
      <c r="J83" s="153">
        <f>J429</f>
        <v>0</v>
      </c>
      <c r="K83" s="154"/>
    </row>
    <row r="84" spans="2:12" s="8" customFormat="1" ht="19.95" customHeight="1">
      <c r="B84" s="148"/>
      <c r="C84" s="149"/>
      <c r="D84" s="150" t="s">
        <v>123</v>
      </c>
      <c r="E84" s="151"/>
      <c r="F84" s="151"/>
      <c r="G84" s="151"/>
      <c r="H84" s="151"/>
      <c r="I84" s="152"/>
      <c r="J84" s="153">
        <f>J431</f>
        <v>0</v>
      </c>
      <c r="K84" s="154"/>
    </row>
    <row r="85" spans="2:12" s="1" customFormat="1" ht="21.75" customHeight="1">
      <c r="B85" s="37"/>
      <c r="C85" s="38"/>
      <c r="D85" s="38"/>
      <c r="E85" s="38"/>
      <c r="F85" s="38"/>
      <c r="G85" s="38"/>
      <c r="H85" s="38"/>
      <c r="I85" s="110"/>
      <c r="J85" s="38"/>
      <c r="K85" s="41"/>
    </row>
    <row r="86" spans="2:12" s="1" customFormat="1" ht="6.9" customHeight="1">
      <c r="B86" s="52"/>
      <c r="C86" s="53"/>
      <c r="D86" s="53"/>
      <c r="E86" s="53"/>
      <c r="F86" s="53"/>
      <c r="G86" s="53"/>
      <c r="H86" s="53"/>
      <c r="I86" s="131"/>
      <c r="J86" s="53"/>
      <c r="K86" s="54"/>
    </row>
    <row r="90" spans="2:12" s="1" customFormat="1" ht="6.9" customHeight="1">
      <c r="B90" s="55"/>
      <c r="C90" s="56"/>
      <c r="D90" s="56"/>
      <c r="E90" s="56"/>
      <c r="F90" s="56"/>
      <c r="G90" s="56"/>
      <c r="H90" s="56"/>
      <c r="I90" s="134"/>
      <c r="J90" s="56"/>
      <c r="K90" s="56"/>
      <c r="L90" s="57"/>
    </row>
    <row r="91" spans="2:12" s="1" customFormat="1" ht="36.9" customHeight="1">
      <c r="B91" s="37"/>
      <c r="C91" s="58" t="s">
        <v>124</v>
      </c>
      <c r="D91" s="59"/>
      <c r="E91" s="59"/>
      <c r="F91" s="59"/>
      <c r="G91" s="59"/>
      <c r="H91" s="59"/>
      <c r="I91" s="155"/>
      <c r="J91" s="59"/>
      <c r="K91" s="59"/>
      <c r="L91" s="57"/>
    </row>
    <row r="92" spans="2:12" s="1" customFormat="1" ht="6.9" customHeight="1">
      <c r="B92" s="37"/>
      <c r="C92" s="59"/>
      <c r="D92" s="59"/>
      <c r="E92" s="59"/>
      <c r="F92" s="59"/>
      <c r="G92" s="59"/>
      <c r="H92" s="59"/>
      <c r="I92" s="155"/>
      <c r="J92" s="59"/>
      <c r="K92" s="59"/>
      <c r="L92" s="57"/>
    </row>
    <row r="93" spans="2:12" s="1" customFormat="1" ht="14.4" customHeight="1">
      <c r="B93" s="37"/>
      <c r="C93" s="61" t="s">
        <v>18</v>
      </c>
      <c r="D93" s="59"/>
      <c r="E93" s="59"/>
      <c r="F93" s="59"/>
      <c r="G93" s="59"/>
      <c r="H93" s="59"/>
      <c r="I93" s="155"/>
      <c r="J93" s="59"/>
      <c r="K93" s="59"/>
      <c r="L93" s="57"/>
    </row>
    <row r="94" spans="2:12" s="1" customFormat="1" ht="20.399999999999999" customHeight="1">
      <c r="B94" s="37"/>
      <c r="C94" s="59"/>
      <c r="D94" s="59"/>
      <c r="E94" s="329" t="str">
        <f>E7</f>
        <v>Klatovy nemocnice - stavební úpravy objektu čp. 202</v>
      </c>
      <c r="F94" s="330"/>
      <c r="G94" s="330"/>
      <c r="H94" s="330"/>
      <c r="I94" s="155"/>
      <c r="J94" s="59"/>
      <c r="K94" s="59"/>
      <c r="L94" s="57"/>
    </row>
    <row r="95" spans="2:12" s="1" customFormat="1" ht="14.4" customHeight="1">
      <c r="B95" s="37"/>
      <c r="C95" s="61" t="s">
        <v>89</v>
      </c>
      <c r="D95" s="59"/>
      <c r="E95" s="59"/>
      <c r="F95" s="59"/>
      <c r="G95" s="59"/>
      <c r="H95" s="59"/>
      <c r="I95" s="155"/>
      <c r="J95" s="59"/>
      <c r="K95" s="59"/>
      <c r="L95" s="57"/>
    </row>
    <row r="96" spans="2:12" s="1" customFormat="1" ht="22.2" customHeight="1">
      <c r="B96" s="37"/>
      <c r="C96" s="59"/>
      <c r="D96" s="59"/>
      <c r="E96" s="305" t="str">
        <f>E9</f>
        <v>01 - SO 01 Stavební úpravy objektu čp. 202</v>
      </c>
      <c r="F96" s="331"/>
      <c r="G96" s="331"/>
      <c r="H96" s="331"/>
      <c r="I96" s="155"/>
      <c r="J96" s="59"/>
      <c r="K96" s="59"/>
      <c r="L96" s="57"/>
    </row>
    <row r="97" spans="2:65" s="1" customFormat="1" ht="6.9" customHeight="1">
      <c r="B97" s="37"/>
      <c r="C97" s="59"/>
      <c r="D97" s="59"/>
      <c r="E97" s="59"/>
      <c r="F97" s="59"/>
      <c r="G97" s="59"/>
      <c r="H97" s="59"/>
      <c r="I97" s="155"/>
      <c r="J97" s="59"/>
      <c r="K97" s="59"/>
      <c r="L97" s="57"/>
    </row>
    <row r="98" spans="2:65" s="1" customFormat="1" ht="18" customHeight="1">
      <c r="B98" s="37"/>
      <c r="C98" s="61" t="s">
        <v>24</v>
      </c>
      <c r="D98" s="59"/>
      <c r="E98" s="59"/>
      <c r="F98" s="156" t="str">
        <f>F12</f>
        <v xml:space="preserve"> </v>
      </c>
      <c r="G98" s="59"/>
      <c r="H98" s="59"/>
      <c r="I98" s="157" t="s">
        <v>26</v>
      </c>
      <c r="J98" s="69" t="str">
        <f>IF(J12="","",J12)</f>
        <v>16. 12. 2017</v>
      </c>
      <c r="K98" s="59"/>
      <c r="L98" s="57"/>
    </row>
    <row r="99" spans="2:65" s="1" customFormat="1" ht="6.9" customHeight="1">
      <c r="B99" s="37"/>
      <c r="C99" s="59"/>
      <c r="D99" s="59"/>
      <c r="E99" s="59"/>
      <c r="F99" s="59"/>
      <c r="G99" s="59"/>
      <c r="H99" s="59"/>
      <c r="I99" s="155"/>
      <c r="J99" s="59"/>
      <c r="K99" s="59"/>
      <c r="L99" s="57"/>
    </row>
    <row r="100" spans="2:65" s="1" customFormat="1" ht="13.2">
      <c r="B100" s="37"/>
      <c r="C100" s="61" t="s">
        <v>30</v>
      </c>
      <c r="D100" s="59"/>
      <c r="E100" s="59"/>
      <c r="F100" s="156" t="str">
        <f>E15</f>
        <v xml:space="preserve"> </v>
      </c>
      <c r="G100" s="59"/>
      <c r="H100" s="59"/>
      <c r="I100" s="157" t="s">
        <v>36</v>
      </c>
      <c r="J100" s="156" t="str">
        <f>E21</f>
        <v xml:space="preserve"> </v>
      </c>
      <c r="K100" s="59"/>
      <c r="L100" s="57"/>
    </row>
    <row r="101" spans="2:65" s="1" customFormat="1" ht="14.4" customHeight="1">
      <c r="B101" s="37"/>
      <c r="C101" s="61" t="s">
        <v>33</v>
      </c>
      <c r="D101" s="59"/>
      <c r="E101" s="59"/>
      <c r="F101" s="156" t="str">
        <f>IF(E18="","",E18)</f>
        <v/>
      </c>
      <c r="G101" s="59"/>
      <c r="H101" s="59"/>
      <c r="I101" s="155"/>
      <c r="J101" s="59"/>
      <c r="K101" s="59"/>
      <c r="L101" s="57"/>
    </row>
    <row r="102" spans="2:65" s="1" customFormat="1" ht="10.35" customHeight="1">
      <c r="B102" s="37"/>
      <c r="C102" s="59"/>
      <c r="D102" s="59"/>
      <c r="E102" s="59"/>
      <c r="F102" s="59"/>
      <c r="G102" s="59"/>
      <c r="H102" s="59"/>
      <c r="I102" s="155"/>
      <c r="J102" s="59"/>
      <c r="K102" s="59"/>
      <c r="L102" s="57"/>
    </row>
    <row r="103" spans="2:65" s="9" customFormat="1" ht="29.25" customHeight="1">
      <c r="B103" s="158"/>
      <c r="C103" s="159" t="s">
        <v>125</v>
      </c>
      <c r="D103" s="160" t="s">
        <v>58</v>
      </c>
      <c r="E103" s="160" t="s">
        <v>54</v>
      </c>
      <c r="F103" s="160" t="s">
        <v>126</v>
      </c>
      <c r="G103" s="160" t="s">
        <v>127</v>
      </c>
      <c r="H103" s="160" t="s">
        <v>128</v>
      </c>
      <c r="I103" s="161" t="s">
        <v>129</v>
      </c>
      <c r="J103" s="160" t="s">
        <v>93</v>
      </c>
      <c r="K103" s="162" t="s">
        <v>130</v>
      </c>
      <c r="L103" s="163"/>
      <c r="M103" s="77" t="s">
        <v>131</v>
      </c>
      <c r="N103" s="78" t="s">
        <v>43</v>
      </c>
      <c r="O103" s="78" t="s">
        <v>132</v>
      </c>
      <c r="P103" s="78" t="s">
        <v>133</v>
      </c>
      <c r="Q103" s="78" t="s">
        <v>134</v>
      </c>
      <c r="R103" s="78" t="s">
        <v>135</v>
      </c>
      <c r="S103" s="78" t="s">
        <v>136</v>
      </c>
      <c r="T103" s="79" t="s">
        <v>137</v>
      </c>
    </row>
    <row r="104" spans="2:65" s="1" customFormat="1" ht="29.25" customHeight="1">
      <c r="B104" s="37"/>
      <c r="C104" s="83" t="s">
        <v>94</v>
      </c>
      <c r="D104" s="59"/>
      <c r="E104" s="59"/>
      <c r="F104" s="59"/>
      <c r="G104" s="59"/>
      <c r="H104" s="59"/>
      <c r="I104" s="155"/>
      <c r="J104" s="164">
        <f>BK104</f>
        <v>0</v>
      </c>
      <c r="K104" s="59"/>
      <c r="L104" s="57"/>
      <c r="M104" s="80"/>
      <c r="N104" s="81"/>
      <c r="O104" s="81"/>
      <c r="P104" s="165">
        <f>P105+P219+P425+P428</f>
        <v>0</v>
      </c>
      <c r="Q104" s="81"/>
      <c r="R104" s="165">
        <f>R105+R219+R425+R428</f>
        <v>0</v>
      </c>
      <c r="S104" s="81"/>
      <c r="T104" s="166">
        <f>T105+T219+T425+T428</f>
        <v>0</v>
      </c>
      <c r="AT104" s="20" t="s">
        <v>72</v>
      </c>
      <c r="AU104" s="20" t="s">
        <v>95</v>
      </c>
      <c r="BK104" s="167">
        <f>BK105+BK219+BK425+BK428</f>
        <v>0</v>
      </c>
    </row>
    <row r="105" spans="2:65" s="10" customFormat="1" ht="37.35" customHeight="1">
      <c r="B105" s="168"/>
      <c r="C105" s="169"/>
      <c r="D105" s="170" t="s">
        <v>72</v>
      </c>
      <c r="E105" s="171" t="s">
        <v>138</v>
      </c>
      <c r="F105" s="171" t="s">
        <v>139</v>
      </c>
      <c r="G105" s="169"/>
      <c r="H105" s="169"/>
      <c r="I105" s="172"/>
      <c r="J105" s="173">
        <f>BK105</f>
        <v>0</v>
      </c>
      <c r="K105" s="169"/>
      <c r="L105" s="174"/>
      <c r="M105" s="175"/>
      <c r="N105" s="176"/>
      <c r="O105" s="176"/>
      <c r="P105" s="177">
        <f>P106+P157+P176+P193</f>
        <v>0</v>
      </c>
      <c r="Q105" s="176"/>
      <c r="R105" s="177">
        <f>R106+R157+R176+R193</f>
        <v>0</v>
      </c>
      <c r="S105" s="176"/>
      <c r="T105" s="178">
        <f>T106+T157+T176+T193</f>
        <v>0</v>
      </c>
      <c r="AR105" s="179" t="s">
        <v>10</v>
      </c>
      <c r="AT105" s="180" t="s">
        <v>72</v>
      </c>
      <c r="AU105" s="180" t="s">
        <v>73</v>
      </c>
      <c r="AY105" s="179" t="s">
        <v>140</v>
      </c>
      <c r="BK105" s="181">
        <f>BK106+BK157+BK176+BK193</f>
        <v>0</v>
      </c>
    </row>
    <row r="106" spans="2:65" s="10" customFormat="1" ht="19.95" customHeight="1">
      <c r="B106" s="168"/>
      <c r="C106" s="169"/>
      <c r="D106" s="182" t="s">
        <v>72</v>
      </c>
      <c r="E106" s="183" t="s">
        <v>29</v>
      </c>
      <c r="F106" s="183" t="s">
        <v>141</v>
      </c>
      <c r="G106" s="169"/>
      <c r="H106" s="169"/>
      <c r="I106" s="172"/>
      <c r="J106" s="184">
        <f>BK106</f>
        <v>0</v>
      </c>
      <c r="K106" s="169"/>
      <c r="L106" s="174"/>
      <c r="M106" s="175"/>
      <c r="N106" s="176"/>
      <c r="O106" s="176"/>
      <c r="P106" s="177">
        <f>SUM(P107:P156)</f>
        <v>0</v>
      </c>
      <c r="Q106" s="176"/>
      <c r="R106" s="177">
        <f>SUM(R107:R156)</f>
        <v>0</v>
      </c>
      <c r="S106" s="176"/>
      <c r="T106" s="178">
        <f>SUM(T107:T156)</f>
        <v>0</v>
      </c>
      <c r="AR106" s="179" t="s">
        <v>10</v>
      </c>
      <c r="AT106" s="180" t="s">
        <v>72</v>
      </c>
      <c r="AU106" s="180" t="s">
        <v>10</v>
      </c>
      <c r="AY106" s="179" t="s">
        <v>140</v>
      </c>
      <c r="BK106" s="181">
        <f>SUM(BK107:BK156)</f>
        <v>0</v>
      </c>
    </row>
    <row r="107" spans="2:65" s="1" customFormat="1" ht="20.399999999999999" customHeight="1">
      <c r="B107" s="37"/>
      <c r="C107" s="185" t="s">
        <v>10</v>
      </c>
      <c r="D107" s="185" t="s">
        <v>142</v>
      </c>
      <c r="E107" s="186" t="s">
        <v>143</v>
      </c>
      <c r="F107" s="187" t="s">
        <v>144</v>
      </c>
      <c r="G107" s="188" t="s">
        <v>145</v>
      </c>
      <c r="H107" s="189">
        <v>360</v>
      </c>
      <c r="I107" s="190"/>
      <c r="J107" s="189">
        <f t="shared" ref="J107:J138" si="0">ROUND(I107*H107,0)</f>
        <v>0</v>
      </c>
      <c r="K107" s="187" t="s">
        <v>22</v>
      </c>
      <c r="L107" s="57"/>
      <c r="M107" s="191" t="s">
        <v>22</v>
      </c>
      <c r="N107" s="192" t="s">
        <v>44</v>
      </c>
      <c r="O107" s="38"/>
      <c r="P107" s="193">
        <f t="shared" ref="P107:P138" si="1">O107*H107</f>
        <v>0</v>
      </c>
      <c r="Q107" s="193">
        <v>0</v>
      </c>
      <c r="R107" s="193">
        <f t="shared" ref="R107:R138" si="2">Q107*H107</f>
        <v>0</v>
      </c>
      <c r="S107" s="193">
        <v>0</v>
      </c>
      <c r="T107" s="194">
        <f t="shared" ref="T107:T138" si="3">S107*H107</f>
        <v>0</v>
      </c>
      <c r="AR107" s="20" t="s">
        <v>146</v>
      </c>
      <c r="AT107" s="20" t="s">
        <v>142</v>
      </c>
      <c r="AU107" s="20" t="s">
        <v>82</v>
      </c>
      <c r="AY107" s="20" t="s">
        <v>140</v>
      </c>
      <c r="BE107" s="195">
        <f t="shared" ref="BE107:BE138" si="4">IF(N107="základní",J107,0)</f>
        <v>0</v>
      </c>
      <c r="BF107" s="195">
        <f t="shared" ref="BF107:BF138" si="5">IF(N107="snížená",J107,0)</f>
        <v>0</v>
      </c>
      <c r="BG107" s="195">
        <f t="shared" ref="BG107:BG138" si="6">IF(N107="zákl. přenesená",J107,0)</f>
        <v>0</v>
      </c>
      <c r="BH107" s="195">
        <f t="shared" ref="BH107:BH138" si="7">IF(N107="sníž. přenesená",J107,0)</f>
        <v>0</v>
      </c>
      <c r="BI107" s="195">
        <f t="shared" ref="BI107:BI138" si="8">IF(N107="nulová",J107,0)</f>
        <v>0</v>
      </c>
      <c r="BJ107" s="20" t="s">
        <v>10</v>
      </c>
      <c r="BK107" s="195">
        <f t="shared" ref="BK107:BK138" si="9">ROUND(I107*H107,0)</f>
        <v>0</v>
      </c>
      <c r="BL107" s="20" t="s">
        <v>146</v>
      </c>
      <c r="BM107" s="20" t="s">
        <v>147</v>
      </c>
    </row>
    <row r="108" spans="2:65" s="1" customFormat="1" ht="20.399999999999999" customHeight="1">
      <c r="B108" s="37"/>
      <c r="C108" s="185" t="s">
        <v>82</v>
      </c>
      <c r="D108" s="185" t="s">
        <v>142</v>
      </c>
      <c r="E108" s="186" t="s">
        <v>148</v>
      </c>
      <c r="F108" s="187" t="s">
        <v>149</v>
      </c>
      <c r="G108" s="188" t="s">
        <v>150</v>
      </c>
      <c r="H108" s="189">
        <v>1</v>
      </c>
      <c r="I108" s="190"/>
      <c r="J108" s="189">
        <f t="shared" si="0"/>
        <v>0</v>
      </c>
      <c r="K108" s="187" t="s">
        <v>22</v>
      </c>
      <c r="L108" s="57"/>
      <c r="M108" s="191" t="s">
        <v>22</v>
      </c>
      <c r="N108" s="192" t="s">
        <v>44</v>
      </c>
      <c r="O108" s="38"/>
      <c r="P108" s="193">
        <f t="shared" si="1"/>
        <v>0</v>
      </c>
      <c r="Q108" s="193">
        <v>0</v>
      </c>
      <c r="R108" s="193">
        <f t="shared" si="2"/>
        <v>0</v>
      </c>
      <c r="S108" s="193">
        <v>0</v>
      </c>
      <c r="T108" s="194">
        <f t="shared" si="3"/>
        <v>0</v>
      </c>
      <c r="AR108" s="20" t="s">
        <v>146</v>
      </c>
      <c r="AT108" s="20" t="s">
        <v>142</v>
      </c>
      <c r="AU108" s="20" t="s">
        <v>82</v>
      </c>
      <c r="AY108" s="20" t="s">
        <v>140</v>
      </c>
      <c r="BE108" s="195">
        <f t="shared" si="4"/>
        <v>0</v>
      </c>
      <c r="BF108" s="195">
        <f t="shared" si="5"/>
        <v>0</v>
      </c>
      <c r="BG108" s="195">
        <f t="shared" si="6"/>
        <v>0</v>
      </c>
      <c r="BH108" s="195">
        <f t="shared" si="7"/>
        <v>0</v>
      </c>
      <c r="BI108" s="195">
        <f t="shared" si="8"/>
        <v>0</v>
      </c>
      <c r="BJ108" s="20" t="s">
        <v>10</v>
      </c>
      <c r="BK108" s="195">
        <f t="shared" si="9"/>
        <v>0</v>
      </c>
      <c r="BL108" s="20" t="s">
        <v>146</v>
      </c>
      <c r="BM108" s="20" t="s">
        <v>151</v>
      </c>
    </row>
    <row r="109" spans="2:65" s="1" customFormat="1" ht="20.399999999999999" customHeight="1">
      <c r="B109" s="37"/>
      <c r="C109" s="185" t="s">
        <v>152</v>
      </c>
      <c r="D109" s="185" t="s">
        <v>142</v>
      </c>
      <c r="E109" s="186" t="s">
        <v>153</v>
      </c>
      <c r="F109" s="187" t="s">
        <v>154</v>
      </c>
      <c r="G109" s="188" t="s">
        <v>155</v>
      </c>
      <c r="H109" s="189">
        <v>0.63</v>
      </c>
      <c r="I109" s="190"/>
      <c r="J109" s="189">
        <f t="shared" si="0"/>
        <v>0</v>
      </c>
      <c r="K109" s="187" t="s">
        <v>22</v>
      </c>
      <c r="L109" s="57"/>
      <c r="M109" s="191" t="s">
        <v>22</v>
      </c>
      <c r="N109" s="192" t="s">
        <v>44</v>
      </c>
      <c r="O109" s="38"/>
      <c r="P109" s="193">
        <f t="shared" si="1"/>
        <v>0</v>
      </c>
      <c r="Q109" s="193">
        <v>0</v>
      </c>
      <c r="R109" s="193">
        <f t="shared" si="2"/>
        <v>0</v>
      </c>
      <c r="S109" s="193">
        <v>0</v>
      </c>
      <c r="T109" s="194">
        <f t="shared" si="3"/>
        <v>0</v>
      </c>
      <c r="AR109" s="20" t="s">
        <v>146</v>
      </c>
      <c r="AT109" s="20" t="s">
        <v>142</v>
      </c>
      <c r="AU109" s="20" t="s">
        <v>82</v>
      </c>
      <c r="AY109" s="20" t="s">
        <v>140</v>
      </c>
      <c r="BE109" s="195">
        <f t="shared" si="4"/>
        <v>0</v>
      </c>
      <c r="BF109" s="195">
        <f t="shared" si="5"/>
        <v>0</v>
      </c>
      <c r="BG109" s="195">
        <f t="shared" si="6"/>
        <v>0</v>
      </c>
      <c r="BH109" s="195">
        <f t="shared" si="7"/>
        <v>0</v>
      </c>
      <c r="BI109" s="195">
        <f t="shared" si="8"/>
        <v>0</v>
      </c>
      <c r="BJ109" s="20" t="s">
        <v>10</v>
      </c>
      <c r="BK109" s="195">
        <f t="shared" si="9"/>
        <v>0</v>
      </c>
      <c r="BL109" s="20" t="s">
        <v>146</v>
      </c>
      <c r="BM109" s="20" t="s">
        <v>156</v>
      </c>
    </row>
    <row r="110" spans="2:65" s="1" customFormat="1" ht="20.399999999999999" customHeight="1">
      <c r="B110" s="37"/>
      <c r="C110" s="185" t="s">
        <v>146</v>
      </c>
      <c r="D110" s="185" t="s">
        <v>142</v>
      </c>
      <c r="E110" s="186" t="s">
        <v>157</v>
      </c>
      <c r="F110" s="187" t="s">
        <v>158</v>
      </c>
      <c r="G110" s="188" t="s">
        <v>159</v>
      </c>
      <c r="H110" s="189">
        <v>30.35</v>
      </c>
      <c r="I110" s="190"/>
      <c r="J110" s="189">
        <f t="shared" si="0"/>
        <v>0</v>
      </c>
      <c r="K110" s="187" t="s">
        <v>22</v>
      </c>
      <c r="L110" s="57"/>
      <c r="M110" s="191" t="s">
        <v>22</v>
      </c>
      <c r="N110" s="192" t="s">
        <v>44</v>
      </c>
      <c r="O110" s="38"/>
      <c r="P110" s="193">
        <f t="shared" si="1"/>
        <v>0</v>
      </c>
      <c r="Q110" s="193">
        <v>0</v>
      </c>
      <c r="R110" s="193">
        <f t="shared" si="2"/>
        <v>0</v>
      </c>
      <c r="S110" s="193">
        <v>0</v>
      </c>
      <c r="T110" s="194">
        <f t="shared" si="3"/>
        <v>0</v>
      </c>
      <c r="AR110" s="20" t="s">
        <v>146</v>
      </c>
      <c r="AT110" s="20" t="s">
        <v>142</v>
      </c>
      <c r="AU110" s="20" t="s">
        <v>82</v>
      </c>
      <c r="AY110" s="20" t="s">
        <v>140</v>
      </c>
      <c r="BE110" s="195">
        <f t="shared" si="4"/>
        <v>0</v>
      </c>
      <c r="BF110" s="195">
        <f t="shared" si="5"/>
        <v>0</v>
      </c>
      <c r="BG110" s="195">
        <f t="shared" si="6"/>
        <v>0</v>
      </c>
      <c r="BH110" s="195">
        <f t="shared" si="7"/>
        <v>0</v>
      </c>
      <c r="BI110" s="195">
        <f t="shared" si="8"/>
        <v>0</v>
      </c>
      <c r="BJ110" s="20" t="s">
        <v>10</v>
      </c>
      <c r="BK110" s="195">
        <f t="shared" si="9"/>
        <v>0</v>
      </c>
      <c r="BL110" s="20" t="s">
        <v>146</v>
      </c>
      <c r="BM110" s="20" t="s">
        <v>160</v>
      </c>
    </row>
    <row r="111" spans="2:65" s="1" customFormat="1" ht="20.399999999999999" customHeight="1">
      <c r="B111" s="37"/>
      <c r="C111" s="185" t="s">
        <v>161</v>
      </c>
      <c r="D111" s="185" t="s">
        <v>142</v>
      </c>
      <c r="E111" s="186" t="s">
        <v>162</v>
      </c>
      <c r="F111" s="187" t="s">
        <v>163</v>
      </c>
      <c r="G111" s="188" t="s">
        <v>164</v>
      </c>
      <c r="H111" s="189">
        <v>1</v>
      </c>
      <c r="I111" s="190"/>
      <c r="J111" s="189">
        <f t="shared" si="0"/>
        <v>0</v>
      </c>
      <c r="K111" s="187" t="s">
        <v>22</v>
      </c>
      <c r="L111" s="57"/>
      <c r="M111" s="191" t="s">
        <v>22</v>
      </c>
      <c r="N111" s="192" t="s">
        <v>44</v>
      </c>
      <c r="O111" s="38"/>
      <c r="P111" s="193">
        <f t="shared" si="1"/>
        <v>0</v>
      </c>
      <c r="Q111" s="193">
        <v>0</v>
      </c>
      <c r="R111" s="193">
        <f t="shared" si="2"/>
        <v>0</v>
      </c>
      <c r="S111" s="193">
        <v>0</v>
      </c>
      <c r="T111" s="194">
        <f t="shared" si="3"/>
        <v>0</v>
      </c>
      <c r="AR111" s="20" t="s">
        <v>146</v>
      </c>
      <c r="AT111" s="20" t="s">
        <v>142</v>
      </c>
      <c r="AU111" s="20" t="s">
        <v>82</v>
      </c>
      <c r="AY111" s="20" t="s">
        <v>140</v>
      </c>
      <c r="BE111" s="195">
        <f t="shared" si="4"/>
        <v>0</v>
      </c>
      <c r="BF111" s="195">
        <f t="shared" si="5"/>
        <v>0</v>
      </c>
      <c r="BG111" s="195">
        <f t="shared" si="6"/>
        <v>0</v>
      </c>
      <c r="BH111" s="195">
        <f t="shared" si="7"/>
        <v>0</v>
      </c>
      <c r="BI111" s="195">
        <f t="shared" si="8"/>
        <v>0</v>
      </c>
      <c r="BJ111" s="20" t="s">
        <v>10</v>
      </c>
      <c r="BK111" s="195">
        <f t="shared" si="9"/>
        <v>0</v>
      </c>
      <c r="BL111" s="20" t="s">
        <v>146</v>
      </c>
      <c r="BM111" s="20" t="s">
        <v>165</v>
      </c>
    </row>
    <row r="112" spans="2:65" s="1" customFormat="1" ht="20.399999999999999" customHeight="1">
      <c r="B112" s="37"/>
      <c r="C112" s="185" t="s">
        <v>166</v>
      </c>
      <c r="D112" s="185" t="s">
        <v>142</v>
      </c>
      <c r="E112" s="186" t="s">
        <v>167</v>
      </c>
      <c r="F112" s="187" t="s">
        <v>168</v>
      </c>
      <c r="G112" s="188" t="s">
        <v>164</v>
      </c>
      <c r="H112" s="189">
        <v>3</v>
      </c>
      <c r="I112" s="190"/>
      <c r="J112" s="189">
        <f t="shared" si="0"/>
        <v>0</v>
      </c>
      <c r="K112" s="187" t="s">
        <v>22</v>
      </c>
      <c r="L112" s="57"/>
      <c r="M112" s="191" t="s">
        <v>22</v>
      </c>
      <c r="N112" s="192" t="s">
        <v>44</v>
      </c>
      <c r="O112" s="38"/>
      <c r="P112" s="193">
        <f t="shared" si="1"/>
        <v>0</v>
      </c>
      <c r="Q112" s="193">
        <v>0</v>
      </c>
      <c r="R112" s="193">
        <f t="shared" si="2"/>
        <v>0</v>
      </c>
      <c r="S112" s="193">
        <v>0</v>
      </c>
      <c r="T112" s="194">
        <f t="shared" si="3"/>
        <v>0</v>
      </c>
      <c r="AR112" s="20" t="s">
        <v>146</v>
      </c>
      <c r="AT112" s="20" t="s">
        <v>142</v>
      </c>
      <c r="AU112" s="20" t="s">
        <v>82</v>
      </c>
      <c r="AY112" s="20" t="s">
        <v>140</v>
      </c>
      <c r="BE112" s="195">
        <f t="shared" si="4"/>
        <v>0</v>
      </c>
      <c r="BF112" s="195">
        <f t="shared" si="5"/>
        <v>0</v>
      </c>
      <c r="BG112" s="195">
        <f t="shared" si="6"/>
        <v>0</v>
      </c>
      <c r="BH112" s="195">
        <f t="shared" si="7"/>
        <v>0</v>
      </c>
      <c r="BI112" s="195">
        <f t="shared" si="8"/>
        <v>0</v>
      </c>
      <c r="BJ112" s="20" t="s">
        <v>10</v>
      </c>
      <c r="BK112" s="195">
        <f t="shared" si="9"/>
        <v>0</v>
      </c>
      <c r="BL112" s="20" t="s">
        <v>146</v>
      </c>
      <c r="BM112" s="20" t="s">
        <v>169</v>
      </c>
    </row>
    <row r="113" spans="2:65" s="1" customFormat="1" ht="20.399999999999999" customHeight="1">
      <c r="B113" s="37"/>
      <c r="C113" s="185" t="s">
        <v>170</v>
      </c>
      <c r="D113" s="185" t="s">
        <v>142</v>
      </c>
      <c r="E113" s="186" t="s">
        <v>171</v>
      </c>
      <c r="F113" s="187" t="s">
        <v>172</v>
      </c>
      <c r="G113" s="188" t="s">
        <v>164</v>
      </c>
      <c r="H113" s="189">
        <v>1</v>
      </c>
      <c r="I113" s="190"/>
      <c r="J113" s="189">
        <f t="shared" si="0"/>
        <v>0</v>
      </c>
      <c r="K113" s="187" t="s">
        <v>22</v>
      </c>
      <c r="L113" s="57"/>
      <c r="M113" s="191" t="s">
        <v>22</v>
      </c>
      <c r="N113" s="192" t="s">
        <v>44</v>
      </c>
      <c r="O113" s="38"/>
      <c r="P113" s="193">
        <f t="shared" si="1"/>
        <v>0</v>
      </c>
      <c r="Q113" s="193">
        <v>0</v>
      </c>
      <c r="R113" s="193">
        <f t="shared" si="2"/>
        <v>0</v>
      </c>
      <c r="S113" s="193">
        <v>0</v>
      </c>
      <c r="T113" s="194">
        <f t="shared" si="3"/>
        <v>0</v>
      </c>
      <c r="AR113" s="20" t="s">
        <v>146</v>
      </c>
      <c r="AT113" s="20" t="s">
        <v>142</v>
      </c>
      <c r="AU113" s="20" t="s">
        <v>82</v>
      </c>
      <c r="AY113" s="20" t="s">
        <v>140</v>
      </c>
      <c r="BE113" s="195">
        <f t="shared" si="4"/>
        <v>0</v>
      </c>
      <c r="BF113" s="195">
        <f t="shared" si="5"/>
        <v>0</v>
      </c>
      <c r="BG113" s="195">
        <f t="shared" si="6"/>
        <v>0</v>
      </c>
      <c r="BH113" s="195">
        <f t="shared" si="7"/>
        <v>0</v>
      </c>
      <c r="BI113" s="195">
        <f t="shared" si="8"/>
        <v>0</v>
      </c>
      <c r="BJ113" s="20" t="s">
        <v>10</v>
      </c>
      <c r="BK113" s="195">
        <f t="shared" si="9"/>
        <v>0</v>
      </c>
      <c r="BL113" s="20" t="s">
        <v>146</v>
      </c>
      <c r="BM113" s="20" t="s">
        <v>173</v>
      </c>
    </row>
    <row r="114" spans="2:65" s="1" customFormat="1" ht="20.399999999999999" customHeight="1">
      <c r="B114" s="37"/>
      <c r="C114" s="185" t="s">
        <v>174</v>
      </c>
      <c r="D114" s="185" t="s">
        <v>142</v>
      </c>
      <c r="E114" s="186" t="s">
        <v>175</v>
      </c>
      <c r="F114" s="187" t="s">
        <v>176</v>
      </c>
      <c r="G114" s="188" t="s">
        <v>164</v>
      </c>
      <c r="H114" s="189">
        <v>1</v>
      </c>
      <c r="I114" s="190"/>
      <c r="J114" s="189">
        <f t="shared" si="0"/>
        <v>0</v>
      </c>
      <c r="K114" s="187" t="s">
        <v>22</v>
      </c>
      <c r="L114" s="57"/>
      <c r="M114" s="191" t="s">
        <v>22</v>
      </c>
      <c r="N114" s="192" t="s">
        <v>44</v>
      </c>
      <c r="O114" s="38"/>
      <c r="P114" s="193">
        <f t="shared" si="1"/>
        <v>0</v>
      </c>
      <c r="Q114" s="193">
        <v>0</v>
      </c>
      <c r="R114" s="193">
        <f t="shared" si="2"/>
        <v>0</v>
      </c>
      <c r="S114" s="193">
        <v>0</v>
      </c>
      <c r="T114" s="194">
        <f t="shared" si="3"/>
        <v>0</v>
      </c>
      <c r="AR114" s="20" t="s">
        <v>146</v>
      </c>
      <c r="AT114" s="20" t="s">
        <v>142</v>
      </c>
      <c r="AU114" s="20" t="s">
        <v>82</v>
      </c>
      <c r="AY114" s="20" t="s">
        <v>140</v>
      </c>
      <c r="BE114" s="195">
        <f t="shared" si="4"/>
        <v>0</v>
      </c>
      <c r="BF114" s="195">
        <f t="shared" si="5"/>
        <v>0</v>
      </c>
      <c r="BG114" s="195">
        <f t="shared" si="6"/>
        <v>0</v>
      </c>
      <c r="BH114" s="195">
        <f t="shared" si="7"/>
        <v>0</v>
      </c>
      <c r="BI114" s="195">
        <f t="shared" si="8"/>
        <v>0</v>
      </c>
      <c r="BJ114" s="20" t="s">
        <v>10</v>
      </c>
      <c r="BK114" s="195">
        <f t="shared" si="9"/>
        <v>0</v>
      </c>
      <c r="BL114" s="20" t="s">
        <v>146</v>
      </c>
      <c r="BM114" s="20" t="s">
        <v>177</v>
      </c>
    </row>
    <row r="115" spans="2:65" s="1" customFormat="1" ht="20.399999999999999" customHeight="1">
      <c r="B115" s="37"/>
      <c r="C115" s="185" t="s">
        <v>178</v>
      </c>
      <c r="D115" s="185" t="s">
        <v>142</v>
      </c>
      <c r="E115" s="186" t="s">
        <v>179</v>
      </c>
      <c r="F115" s="187" t="s">
        <v>176</v>
      </c>
      <c r="G115" s="188" t="s">
        <v>164</v>
      </c>
      <c r="H115" s="189">
        <v>1</v>
      </c>
      <c r="I115" s="190"/>
      <c r="J115" s="189">
        <f t="shared" si="0"/>
        <v>0</v>
      </c>
      <c r="K115" s="187" t="s">
        <v>22</v>
      </c>
      <c r="L115" s="57"/>
      <c r="M115" s="191" t="s">
        <v>22</v>
      </c>
      <c r="N115" s="192" t="s">
        <v>44</v>
      </c>
      <c r="O115" s="38"/>
      <c r="P115" s="193">
        <f t="shared" si="1"/>
        <v>0</v>
      </c>
      <c r="Q115" s="193">
        <v>0</v>
      </c>
      <c r="R115" s="193">
        <f t="shared" si="2"/>
        <v>0</v>
      </c>
      <c r="S115" s="193">
        <v>0</v>
      </c>
      <c r="T115" s="194">
        <f t="shared" si="3"/>
        <v>0</v>
      </c>
      <c r="AR115" s="20" t="s">
        <v>146</v>
      </c>
      <c r="AT115" s="20" t="s">
        <v>142</v>
      </c>
      <c r="AU115" s="20" t="s">
        <v>82</v>
      </c>
      <c r="AY115" s="20" t="s">
        <v>140</v>
      </c>
      <c r="BE115" s="195">
        <f t="shared" si="4"/>
        <v>0</v>
      </c>
      <c r="BF115" s="195">
        <f t="shared" si="5"/>
        <v>0</v>
      </c>
      <c r="BG115" s="195">
        <f t="shared" si="6"/>
        <v>0</v>
      </c>
      <c r="BH115" s="195">
        <f t="shared" si="7"/>
        <v>0</v>
      </c>
      <c r="BI115" s="195">
        <f t="shared" si="8"/>
        <v>0</v>
      </c>
      <c r="BJ115" s="20" t="s">
        <v>10</v>
      </c>
      <c r="BK115" s="195">
        <f t="shared" si="9"/>
        <v>0</v>
      </c>
      <c r="BL115" s="20" t="s">
        <v>146</v>
      </c>
      <c r="BM115" s="20" t="s">
        <v>180</v>
      </c>
    </row>
    <row r="116" spans="2:65" s="1" customFormat="1" ht="20.399999999999999" customHeight="1">
      <c r="B116" s="37"/>
      <c r="C116" s="185" t="s">
        <v>28</v>
      </c>
      <c r="D116" s="185" t="s">
        <v>142</v>
      </c>
      <c r="E116" s="186" t="s">
        <v>181</v>
      </c>
      <c r="F116" s="187" t="s">
        <v>182</v>
      </c>
      <c r="G116" s="188" t="s">
        <v>183</v>
      </c>
      <c r="H116" s="189">
        <v>69.3</v>
      </c>
      <c r="I116" s="190"/>
      <c r="J116" s="189">
        <f t="shared" si="0"/>
        <v>0</v>
      </c>
      <c r="K116" s="187" t="s">
        <v>22</v>
      </c>
      <c r="L116" s="57"/>
      <c r="M116" s="191" t="s">
        <v>22</v>
      </c>
      <c r="N116" s="192" t="s">
        <v>44</v>
      </c>
      <c r="O116" s="38"/>
      <c r="P116" s="193">
        <f t="shared" si="1"/>
        <v>0</v>
      </c>
      <c r="Q116" s="193">
        <v>0</v>
      </c>
      <c r="R116" s="193">
        <f t="shared" si="2"/>
        <v>0</v>
      </c>
      <c r="S116" s="193">
        <v>0</v>
      </c>
      <c r="T116" s="194">
        <f t="shared" si="3"/>
        <v>0</v>
      </c>
      <c r="AR116" s="20" t="s">
        <v>146</v>
      </c>
      <c r="AT116" s="20" t="s">
        <v>142</v>
      </c>
      <c r="AU116" s="20" t="s">
        <v>82</v>
      </c>
      <c r="AY116" s="20" t="s">
        <v>140</v>
      </c>
      <c r="BE116" s="195">
        <f t="shared" si="4"/>
        <v>0</v>
      </c>
      <c r="BF116" s="195">
        <f t="shared" si="5"/>
        <v>0</v>
      </c>
      <c r="BG116" s="195">
        <f t="shared" si="6"/>
        <v>0</v>
      </c>
      <c r="BH116" s="195">
        <f t="shared" si="7"/>
        <v>0</v>
      </c>
      <c r="BI116" s="195">
        <f t="shared" si="8"/>
        <v>0</v>
      </c>
      <c r="BJ116" s="20" t="s">
        <v>10</v>
      </c>
      <c r="BK116" s="195">
        <f t="shared" si="9"/>
        <v>0</v>
      </c>
      <c r="BL116" s="20" t="s">
        <v>146</v>
      </c>
      <c r="BM116" s="20" t="s">
        <v>184</v>
      </c>
    </row>
    <row r="117" spans="2:65" s="1" customFormat="1" ht="20.399999999999999" customHeight="1">
      <c r="B117" s="37"/>
      <c r="C117" s="185" t="s">
        <v>185</v>
      </c>
      <c r="D117" s="185" t="s">
        <v>142</v>
      </c>
      <c r="E117" s="186" t="s">
        <v>186</v>
      </c>
      <c r="F117" s="187" t="s">
        <v>187</v>
      </c>
      <c r="G117" s="188" t="s">
        <v>188</v>
      </c>
      <c r="H117" s="189">
        <v>1</v>
      </c>
      <c r="I117" s="190"/>
      <c r="J117" s="189">
        <f t="shared" si="0"/>
        <v>0</v>
      </c>
      <c r="K117" s="187" t="s">
        <v>22</v>
      </c>
      <c r="L117" s="57"/>
      <c r="M117" s="191" t="s">
        <v>22</v>
      </c>
      <c r="N117" s="192" t="s">
        <v>44</v>
      </c>
      <c r="O117" s="38"/>
      <c r="P117" s="193">
        <f t="shared" si="1"/>
        <v>0</v>
      </c>
      <c r="Q117" s="193">
        <v>0</v>
      </c>
      <c r="R117" s="193">
        <f t="shared" si="2"/>
        <v>0</v>
      </c>
      <c r="S117" s="193">
        <v>0</v>
      </c>
      <c r="T117" s="194">
        <f t="shared" si="3"/>
        <v>0</v>
      </c>
      <c r="AR117" s="20" t="s">
        <v>146</v>
      </c>
      <c r="AT117" s="20" t="s">
        <v>142</v>
      </c>
      <c r="AU117" s="20" t="s">
        <v>82</v>
      </c>
      <c r="AY117" s="20" t="s">
        <v>140</v>
      </c>
      <c r="BE117" s="195">
        <f t="shared" si="4"/>
        <v>0</v>
      </c>
      <c r="BF117" s="195">
        <f t="shared" si="5"/>
        <v>0</v>
      </c>
      <c r="BG117" s="195">
        <f t="shared" si="6"/>
        <v>0</v>
      </c>
      <c r="BH117" s="195">
        <f t="shared" si="7"/>
        <v>0</v>
      </c>
      <c r="BI117" s="195">
        <f t="shared" si="8"/>
        <v>0</v>
      </c>
      <c r="BJ117" s="20" t="s">
        <v>10</v>
      </c>
      <c r="BK117" s="195">
        <f t="shared" si="9"/>
        <v>0</v>
      </c>
      <c r="BL117" s="20" t="s">
        <v>146</v>
      </c>
      <c r="BM117" s="20" t="s">
        <v>189</v>
      </c>
    </row>
    <row r="118" spans="2:65" s="1" customFormat="1" ht="20.399999999999999" customHeight="1">
      <c r="B118" s="37"/>
      <c r="C118" s="185" t="s">
        <v>190</v>
      </c>
      <c r="D118" s="185" t="s">
        <v>142</v>
      </c>
      <c r="E118" s="186" t="s">
        <v>191</v>
      </c>
      <c r="F118" s="187" t="s">
        <v>192</v>
      </c>
      <c r="G118" s="188" t="s">
        <v>188</v>
      </c>
      <c r="H118" s="189">
        <v>1</v>
      </c>
      <c r="I118" s="190"/>
      <c r="J118" s="189">
        <f t="shared" si="0"/>
        <v>0</v>
      </c>
      <c r="K118" s="187" t="s">
        <v>22</v>
      </c>
      <c r="L118" s="57"/>
      <c r="M118" s="191" t="s">
        <v>22</v>
      </c>
      <c r="N118" s="192" t="s">
        <v>44</v>
      </c>
      <c r="O118" s="38"/>
      <c r="P118" s="193">
        <f t="shared" si="1"/>
        <v>0</v>
      </c>
      <c r="Q118" s="193">
        <v>0</v>
      </c>
      <c r="R118" s="193">
        <f t="shared" si="2"/>
        <v>0</v>
      </c>
      <c r="S118" s="193">
        <v>0</v>
      </c>
      <c r="T118" s="194">
        <f t="shared" si="3"/>
        <v>0</v>
      </c>
      <c r="AR118" s="20" t="s">
        <v>146</v>
      </c>
      <c r="AT118" s="20" t="s">
        <v>142</v>
      </c>
      <c r="AU118" s="20" t="s">
        <v>82</v>
      </c>
      <c r="AY118" s="20" t="s">
        <v>140</v>
      </c>
      <c r="BE118" s="195">
        <f t="shared" si="4"/>
        <v>0</v>
      </c>
      <c r="BF118" s="195">
        <f t="shared" si="5"/>
        <v>0</v>
      </c>
      <c r="BG118" s="195">
        <f t="shared" si="6"/>
        <v>0</v>
      </c>
      <c r="BH118" s="195">
        <f t="shared" si="7"/>
        <v>0</v>
      </c>
      <c r="BI118" s="195">
        <f t="shared" si="8"/>
        <v>0</v>
      </c>
      <c r="BJ118" s="20" t="s">
        <v>10</v>
      </c>
      <c r="BK118" s="195">
        <f t="shared" si="9"/>
        <v>0</v>
      </c>
      <c r="BL118" s="20" t="s">
        <v>146</v>
      </c>
      <c r="BM118" s="20" t="s">
        <v>193</v>
      </c>
    </row>
    <row r="119" spans="2:65" s="1" customFormat="1" ht="20.399999999999999" customHeight="1">
      <c r="B119" s="37"/>
      <c r="C119" s="185" t="s">
        <v>194</v>
      </c>
      <c r="D119" s="185" t="s">
        <v>142</v>
      </c>
      <c r="E119" s="186" t="s">
        <v>195</v>
      </c>
      <c r="F119" s="187" t="s">
        <v>196</v>
      </c>
      <c r="G119" s="188" t="s">
        <v>188</v>
      </c>
      <c r="H119" s="189">
        <v>1</v>
      </c>
      <c r="I119" s="190"/>
      <c r="J119" s="189">
        <f t="shared" si="0"/>
        <v>0</v>
      </c>
      <c r="K119" s="187" t="s">
        <v>22</v>
      </c>
      <c r="L119" s="57"/>
      <c r="M119" s="191" t="s">
        <v>22</v>
      </c>
      <c r="N119" s="192" t="s">
        <v>44</v>
      </c>
      <c r="O119" s="38"/>
      <c r="P119" s="193">
        <f t="shared" si="1"/>
        <v>0</v>
      </c>
      <c r="Q119" s="193">
        <v>0</v>
      </c>
      <c r="R119" s="193">
        <f t="shared" si="2"/>
        <v>0</v>
      </c>
      <c r="S119" s="193">
        <v>0</v>
      </c>
      <c r="T119" s="194">
        <f t="shared" si="3"/>
        <v>0</v>
      </c>
      <c r="AR119" s="20" t="s">
        <v>146</v>
      </c>
      <c r="AT119" s="20" t="s">
        <v>142</v>
      </c>
      <c r="AU119" s="20" t="s">
        <v>82</v>
      </c>
      <c r="AY119" s="20" t="s">
        <v>140</v>
      </c>
      <c r="BE119" s="195">
        <f t="shared" si="4"/>
        <v>0</v>
      </c>
      <c r="BF119" s="195">
        <f t="shared" si="5"/>
        <v>0</v>
      </c>
      <c r="BG119" s="195">
        <f t="shared" si="6"/>
        <v>0</v>
      </c>
      <c r="BH119" s="195">
        <f t="shared" si="7"/>
        <v>0</v>
      </c>
      <c r="BI119" s="195">
        <f t="shared" si="8"/>
        <v>0</v>
      </c>
      <c r="BJ119" s="20" t="s">
        <v>10</v>
      </c>
      <c r="BK119" s="195">
        <f t="shared" si="9"/>
        <v>0</v>
      </c>
      <c r="BL119" s="20" t="s">
        <v>146</v>
      </c>
      <c r="BM119" s="20" t="s">
        <v>197</v>
      </c>
    </row>
    <row r="120" spans="2:65" s="1" customFormat="1" ht="20.399999999999999" customHeight="1">
      <c r="B120" s="37"/>
      <c r="C120" s="185" t="s">
        <v>198</v>
      </c>
      <c r="D120" s="185" t="s">
        <v>142</v>
      </c>
      <c r="E120" s="186" t="s">
        <v>199</v>
      </c>
      <c r="F120" s="187" t="s">
        <v>200</v>
      </c>
      <c r="G120" s="188" t="s">
        <v>188</v>
      </c>
      <c r="H120" s="189">
        <v>1</v>
      </c>
      <c r="I120" s="190"/>
      <c r="J120" s="189">
        <f t="shared" si="0"/>
        <v>0</v>
      </c>
      <c r="K120" s="187" t="s">
        <v>22</v>
      </c>
      <c r="L120" s="57"/>
      <c r="M120" s="191" t="s">
        <v>22</v>
      </c>
      <c r="N120" s="192" t="s">
        <v>44</v>
      </c>
      <c r="O120" s="38"/>
      <c r="P120" s="193">
        <f t="shared" si="1"/>
        <v>0</v>
      </c>
      <c r="Q120" s="193">
        <v>0</v>
      </c>
      <c r="R120" s="193">
        <f t="shared" si="2"/>
        <v>0</v>
      </c>
      <c r="S120" s="193">
        <v>0</v>
      </c>
      <c r="T120" s="194">
        <f t="shared" si="3"/>
        <v>0</v>
      </c>
      <c r="AR120" s="20" t="s">
        <v>146</v>
      </c>
      <c r="AT120" s="20" t="s">
        <v>142</v>
      </c>
      <c r="AU120" s="20" t="s">
        <v>82</v>
      </c>
      <c r="AY120" s="20" t="s">
        <v>140</v>
      </c>
      <c r="BE120" s="195">
        <f t="shared" si="4"/>
        <v>0</v>
      </c>
      <c r="BF120" s="195">
        <f t="shared" si="5"/>
        <v>0</v>
      </c>
      <c r="BG120" s="195">
        <f t="shared" si="6"/>
        <v>0</v>
      </c>
      <c r="BH120" s="195">
        <f t="shared" si="7"/>
        <v>0</v>
      </c>
      <c r="BI120" s="195">
        <f t="shared" si="8"/>
        <v>0</v>
      </c>
      <c r="BJ120" s="20" t="s">
        <v>10</v>
      </c>
      <c r="BK120" s="195">
        <f t="shared" si="9"/>
        <v>0</v>
      </c>
      <c r="BL120" s="20" t="s">
        <v>146</v>
      </c>
      <c r="BM120" s="20" t="s">
        <v>201</v>
      </c>
    </row>
    <row r="121" spans="2:65" s="1" customFormat="1" ht="20.399999999999999" customHeight="1">
      <c r="B121" s="37"/>
      <c r="C121" s="185" t="s">
        <v>11</v>
      </c>
      <c r="D121" s="185" t="s">
        <v>142</v>
      </c>
      <c r="E121" s="186" t="s">
        <v>202</v>
      </c>
      <c r="F121" s="187" t="s">
        <v>203</v>
      </c>
      <c r="G121" s="188" t="s">
        <v>188</v>
      </c>
      <c r="H121" s="189">
        <v>1</v>
      </c>
      <c r="I121" s="190"/>
      <c r="J121" s="189">
        <f t="shared" si="0"/>
        <v>0</v>
      </c>
      <c r="K121" s="187" t="s">
        <v>22</v>
      </c>
      <c r="L121" s="57"/>
      <c r="M121" s="191" t="s">
        <v>22</v>
      </c>
      <c r="N121" s="192" t="s">
        <v>44</v>
      </c>
      <c r="O121" s="38"/>
      <c r="P121" s="193">
        <f t="shared" si="1"/>
        <v>0</v>
      </c>
      <c r="Q121" s="193">
        <v>0</v>
      </c>
      <c r="R121" s="193">
        <f t="shared" si="2"/>
        <v>0</v>
      </c>
      <c r="S121" s="193">
        <v>0</v>
      </c>
      <c r="T121" s="194">
        <f t="shared" si="3"/>
        <v>0</v>
      </c>
      <c r="AR121" s="20" t="s">
        <v>146</v>
      </c>
      <c r="AT121" s="20" t="s">
        <v>142</v>
      </c>
      <c r="AU121" s="20" t="s">
        <v>82</v>
      </c>
      <c r="AY121" s="20" t="s">
        <v>140</v>
      </c>
      <c r="BE121" s="195">
        <f t="shared" si="4"/>
        <v>0</v>
      </c>
      <c r="BF121" s="195">
        <f t="shared" si="5"/>
        <v>0</v>
      </c>
      <c r="BG121" s="195">
        <f t="shared" si="6"/>
        <v>0</v>
      </c>
      <c r="BH121" s="195">
        <f t="shared" si="7"/>
        <v>0</v>
      </c>
      <c r="BI121" s="195">
        <f t="shared" si="8"/>
        <v>0</v>
      </c>
      <c r="BJ121" s="20" t="s">
        <v>10</v>
      </c>
      <c r="BK121" s="195">
        <f t="shared" si="9"/>
        <v>0</v>
      </c>
      <c r="BL121" s="20" t="s">
        <v>146</v>
      </c>
      <c r="BM121" s="20" t="s">
        <v>204</v>
      </c>
    </row>
    <row r="122" spans="2:65" s="1" customFormat="1" ht="20.399999999999999" customHeight="1">
      <c r="B122" s="37"/>
      <c r="C122" s="185" t="s">
        <v>205</v>
      </c>
      <c r="D122" s="185" t="s">
        <v>142</v>
      </c>
      <c r="E122" s="186" t="s">
        <v>206</v>
      </c>
      <c r="F122" s="187" t="s">
        <v>207</v>
      </c>
      <c r="G122" s="188" t="s">
        <v>188</v>
      </c>
      <c r="H122" s="189">
        <v>1</v>
      </c>
      <c r="I122" s="190"/>
      <c r="J122" s="189">
        <f t="shared" si="0"/>
        <v>0</v>
      </c>
      <c r="K122" s="187" t="s">
        <v>22</v>
      </c>
      <c r="L122" s="57"/>
      <c r="M122" s="191" t="s">
        <v>22</v>
      </c>
      <c r="N122" s="192" t="s">
        <v>44</v>
      </c>
      <c r="O122" s="38"/>
      <c r="P122" s="193">
        <f t="shared" si="1"/>
        <v>0</v>
      </c>
      <c r="Q122" s="193">
        <v>0</v>
      </c>
      <c r="R122" s="193">
        <f t="shared" si="2"/>
        <v>0</v>
      </c>
      <c r="S122" s="193">
        <v>0</v>
      </c>
      <c r="T122" s="194">
        <f t="shared" si="3"/>
        <v>0</v>
      </c>
      <c r="AR122" s="20" t="s">
        <v>146</v>
      </c>
      <c r="AT122" s="20" t="s">
        <v>142</v>
      </c>
      <c r="AU122" s="20" t="s">
        <v>82</v>
      </c>
      <c r="AY122" s="20" t="s">
        <v>140</v>
      </c>
      <c r="BE122" s="195">
        <f t="shared" si="4"/>
        <v>0</v>
      </c>
      <c r="BF122" s="195">
        <f t="shared" si="5"/>
        <v>0</v>
      </c>
      <c r="BG122" s="195">
        <f t="shared" si="6"/>
        <v>0</v>
      </c>
      <c r="BH122" s="195">
        <f t="shared" si="7"/>
        <v>0</v>
      </c>
      <c r="BI122" s="195">
        <f t="shared" si="8"/>
        <v>0</v>
      </c>
      <c r="BJ122" s="20" t="s">
        <v>10</v>
      </c>
      <c r="BK122" s="195">
        <f t="shared" si="9"/>
        <v>0</v>
      </c>
      <c r="BL122" s="20" t="s">
        <v>146</v>
      </c>
      <c r="BM122" s="20" t="s">
        <v>208</v>
      </c>
    </row>
    <row r="123" spans="2:65" s="1" customFormat="1" ht="20.399999999999999" customHeight="1">
      <c r="B123" s="37"/>
      <c r="C123" s="185" t="s">
        <v>209</v>
      </c>
      <c r="D123" s="185" t="s">
        <v>142</v>
      </c>
      <c r="E123" s="186" t="s">
        <v>210</v>
      </c>
      <c r="F123" s="187" t="s">
        <v>211</v>
      </c>
      <c r="G123" s="188" t="s">
        <v>188</v>
      </c>
      <c r="H123" s="189">
        <v>1</v>
      </c>
      <c r="I123" s="190"/>
      <c r="J123" s="189">
        <f t="shared" si="0"/>
        <v>0</v>
      </c>
      <c r="K123" s="187" t="s">
        <v>22</v>
      </c>
      <c r="L123" s="57"/>
      <c r="M123" s="191" t="s">
        <v>22</v>
      </c>
      <c r="N123" s="192" t="s">
        <v>44</v>
      </c>
      <c r="O123" s="38"/>
      <c r="P123" s="193">
        <f t="shared" si="1"/>
        <v>0</v>
      </c>
      <c r="Q123" s="193">
        <v>0</v>
      </c>
      <c r="R123" s="193">
        <f t="shared" si="2"/>
        <v>0</v>
      </c>
      <c r="S123" s="193">
        <v>0</v>
      </c>
      <c r="T123" s="194">
        <f t="shared" si="3"/>
        <v>0</v>
      </c>
      <c r="AR123" s="20" t="s">
        <v>146</v>
      </c>
      <c r="AT123" s="20" t="s">
        <v>142</v>
      </c>
      <c r="AU123" s="20" t="s">
        <v>82</v>
      </c>
      <c r="AY123" s="20" t="s">
        <v>140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20" t="s">
        <v>10</v>
      </c>
      <c r="BK123" s="195">
        <f t="shared" si="9"/>
        <v>0</v>
      </c>
      <c r="BL123" s="20" t="s">
        <v>146</v>
      </c>
      <c r="BM123" s="20" t="s">
        <v>212</v>
      </c>
    </row>
    <row r="124" spans="2:65" s="1" customFormat="1" ht="20.399999999999999" customHeight="1">
      <c r="B124" s="37"/>
      <c r="C124" s="185" t="s">
        <v>213</v>
      </c>
      <c r="D124" s="185" t="s">
        <v>142</v>
      </c>
      <c r="E124" s="186" t="s">
        <v>214</v>
      </c>
      <c r="F124" s="187" t="s">
        <v>215</v>
      </c>
      <c r="G124" s="188" t="s">
        <v>216</v>
      </c>
      <c r="H124" s="189">
        <v>21</v>
      </c>
      <c r="I124" s="190"/>
      <c r="J124" s="189">
        <f t="shared" si="0"/>
        <v>0</v>
      </c>
      <c r="K124" s="187" t="s">
        <v>22</v>
      </c>
      <c r="L124" s="57"/>
      <c r="M124" s="191" t="s">
        <v>22</v>
      </c>
      <c r="N124" s="192" t="s">
        <v>44</v>
      </c>
      <c r="O124" s="38"/>
      <c r="P124" s="193">
        <f t="shared" si="1"/>
        <v>0</v>
      </c>
      <c r="Q124" s="193">
        <v>0</v>
      </c>
      <c r="R124" s="193">
        <f t="shared" si="2"/>
        <v>0</v>
      </c>
      <c r="S124" s="193">
        <v>0</v>
      </c>
      <c r="T124" s="194">
        <f t="shared" si="3"/>
        <v>0</v>
      </c>
      <c r="AR124" s="20" t="s">
        <v>146</v>
      </c>
      <c r="AT124" s="20" t="s">
        <v>142</v>
      </c>
      <c r="AU124" s="20" t="s">
        <v>82</v>
      </c>
      <c r="AY124" s="20" t="s">
        <v>140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20" t="s">
        <v>10</v>
      </c>
      <c r="BK124" s="195">
        <f t="shared" si="9"/>
        <v>0</v>
      </c>
      <c r="BL124" s="20" t="s">
        <v>146</v>
      </c>
      <c r="BM124" s="20" t="s">
        <v>217</v>
      </c>
    </row>
    <row r="125" spans="2:65" s="1" customFormat="1" ht="20.399999999999999" customHeight="1">
      <c r="B125" s="37"/>
      <c r="C125" s="185" t="s">
        <v>218</v>
      </c>
      <c r="D125" s="185" t="s">
        <v>142</v>
      </c>
      <c r="E125" s="186" t="s">
        <v>219</v>
      </c>
      <c r="F125" s="187" t="s">
        <v>220</v>
      </c>
      <c r="G125" s="188" t="s">
        <v>150</v>
      </c>
      <c r="H125" s="189">
        <v>24</v>
      </c>
      <c r="I125" s="190"/>
      <c r="J125" s="189">
        <f t="shared" si="0"/>
        <v>0</v>
      </c>
      <c r="K125" s="187" t="s">
        <v>22</v>
      </c>
      <c r="L125" s="57"/>
      <c r="M125" s="191" t="s">
        <v>22</v>
      </c>
      <c r="N125" s="192" t="s">
        <v>44</v>
      </c>
      <c r="O125" s="38"/>
      <c r="P125" s="193">
        <f t="shared" si="1"/>
        <v>0</v>
      </c>
      <c r="Q125" s="193">
        <v>0</v>
      </c>
      <c r="R125" s="193">
        <f t="shared" si="2"/>
        <v>0</v>
      </c>
      <c r="S125" s="193">
        <v>0</v>
      </c>
      <c r="T125" s="194">
        <f t="shared" si="3"/>
        <v>0</v>
      </c>
      <c r="AR125" s="20" t="s">
        <v>146</v>
      </c>
      <c r="AT125" s="20" t="s">
        <v>142</v>
      </c>
      <c r="AU125" s="20" t="s">
        <v>82</v>
      </c>
      <c r="AY125" s="20" t="s">
        <v>140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20" t="s">
        <v>10</v>
      </c>
      <c r="BK125" s="195">
        <f t="shared" si="9"/>
        <v>0</v>
      </c>
      <c r="BL125" s="20" t="s">
        <v>146</v>
      </c>
      <c r="BM125" s="20" t="s">
        <v>221</v>
      </c>
    </row>
    <row r="126" spans="2:65" s="1" customFormat="1" ht="20.399999999999999" customHeight="1">
      <c r="B126" s="37"/>
      <c r="C126" s="185" t="s">
        <v>222</v>
      </c>
      <c r="D126" s="185" t="s">
        <v>142</v>
      </c>
      <c r="E126" s="186" t="s">
        <v>223</v>
      </c>
      <c r="F126" s="187" t="s">
        <v>224</v>
      </c>
      <c r="G126" s="188" t="s">
        <v>150</v>
      </c>
      <c r="H126" s="189">
        <v>24</v>
      </c>
      <c r="I126" s="190"/>
      <c r="J126" s="189">
        <f t="shared" si="0"/>
        <v>0</v>
      </c>
      <c r="K126" s="187" t="s">
        <v>22</v>
      </c>
      <c r="L126" s="57"/>
      <c r="M126" s="191" t="s">
        <v>22</v>
      </c>
      <c r="N126" s="192" t="s">
        <v>44</v>
      </c>
      <c r="O126" s="38"/>
      <c r="P126" s="193">
        <f t="shared" si="1"/>
        <v>0</v>
      </c>
      <c r="Q126" s="193">
        <v>0</v>
      </c>
      <c r="R126" s="193">
        <f t="shared" si="2"/>
        <v>0</v>
      </c>
      <c r="S126" s="193">
        <v>0</v>
      </c>
      <c r="T126" s="194">
        <f t="shared" si="3"/>
        <v>0</v>
      </c>
      <c r="AR126" s="20" t="s">
        <v>146</v>
      </c>
      <c r="AT126" s="20" t="s">
        <v>142</v>
      </c>
      <c r="AU126" s="20" t="s">
        <v>82</v>
      </c>
      <c r="AY126" s="20" t="s">
        <v>140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20" t="s">
        <v>10</v>
      </c>
      <c r="BK126" s="195">
        <f t="shared" si="9"/>
        <v>0</v>
      </c>
      <c r="BL126" s="20" t="s">
        <v>146</v>
      </c>
      <c r="BM126" s="20" t="s">
        <v>225</v>
      </c>
    </row>
    <row r="127" spans="2:65" s="1" customFormat="1" ht="20.399999999999999" customHeight="1">
      <c r="B127" s="37"/>
      <c r="C127" s="185" t="s">
        <v>9</v>
      </c>
      <c r="D127" s="185" t="s">
        <v>142</v>
      </c>
      <c r="E127" s="186" t="s">
        <v>226</v>
      </c>
      <c r="F127" s="187" t="s">
        <v>227</v>
      </c>
      <c r="G127" s="188" t="s">
        <v>188</v>
      </c>
      <c r="H127" s="189">
        <v>1</v>
      </c>
      <c r="I127" s="190"/>
      <c r="J127" s="189">
        <f t="shared" si="0"/>
        <v>0</v>
      </c>
      <c r="K127" s="187" t="s">
        <v>22</v>
      </c>
      <c r="L127" s="57"/>
      <c r="M127" s="191" t="s">
        <v>22</v>
      </c>
      <c r="N127" s="192" t="s">
        <v>44</v>
      </c>
      <c r="O127" s="38"/>
      <c r="P127" s="193">
        <f t="shared" si="1"/>
        <v>0</v>
      </c>
      <c r="Q127" s="193">
        <v>0</v>
      </c>
      <c r="R127" s="193">
        <f t="shared" si="2"/>
        <v>0</v>
      </c>
      <c r="S127" s="193">
        <v>0</v>
      </c>
      <c r="T127" s="194">
        <f t="shared" si="3"/>
        <v>0</v>
      </c>
      <c r="AR127" s="20" t="s">
        <v>146</v>
      </c>
      <c r="AT127" s="20" t="s">
        <v>142</v>
      </c>
      <c r="AU127" s="20" t="s">
        <v>82</v>
      </c>
      <c r="AY127" s="20" t="s">
        <v>140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20" t="s">
        <v>10</v>
      </c>
      <c r="BK127" s="195">
        <f t="shared" si="9"/>
        <v>0</v>
      </c>
      <c r="BL127" s="20" t="s">
        <v>146</v>
      </c>
      <c r="BM127" s="20" t="s">
        <v>228</v>
      </c>
    </row>
    <row r="128" spans="2:65" s="1" customFormat="1" ht="20.399999999999999" customHeight="1">
      <c r="B128" s="37"/>
      <c r="C128" s="185" t="s">
        <v>229</v>
      </c>
      <c r="D128" s="185" t="s">
        <v>142</v>
      </c>
      <c r="E128" s="186" t="s">
        <v>230</v>
      </c>
      <c r="F128" s="187" t="s">
        <v>231</v>
      </c>
      <c r="G128" s="188" t="s">
        <v>232</v>
      </c>
      <c r="H128" s="189">
        <v>5.25</v>
      </c>
      <c r="I128" s="190"/>
      <c r="J128" s="189">
        <f t="shared" si="0"/>
        <v>0</v>
      </c>
      <c r="K128" s="187" t="s">
        <v>22</v>
      </c>
      <c r="L128" s="57"/>
      <c r="M128" s="191" t="s">
        <v>22</v>
      </c>
      <c r="N128" s="192" t="s">
        <v>44</v>
      </c>
      <c r="O128" s="38"/>
      <c r="P128" s="193">
        <f t="shared" si="1"/>
        <v>0</v>
      </c>
      <c r="Q128" s="193">
        <v>0</v>
      </c>
      <c r="R128" s="193">
        <f t="shared" si="2"/>
        <v>0</v>
      </c>
      <c r="S128" s="193">
        <v>0</v>
      </c>
      <c r="T128" s="194">
        <f t="shared" si="3"/>
        <v>0</v>
      </c>
      <c r="AR128" s="20" t="s">
        <v>146</v>
      </c>
      <c r="AT128" s="20" t="s">
        <v>142</v>
      </c>
      <c r="AU128" s="20" t="s">
        <v>82</v>
      </c>
      <c r="AY128" s="20" t="s">
        <v>140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20" t="s">
        <v>10</v>
      </c>
      <c r="BK128" s="195">
        <f t="shared" si="9"/>
        <v>0</v>
      </c>
      <c r="BL128" s="20" t="s">
        <v>146</v>
      </c>
      <c r="BM128" s="20" t="s">
        <v>233</v>
      </c>
    </row>
    <row r="129" spans="2:65" s="1" customFormat="1" ht="20.399999999999999" customHeight="1">
      <c r="B129" s="37"/>
      <c r="C129" s="185" t="s">
        <v>234</v>
      </c>
      <c r="D129" s="185" t="s">
        <v>142</v>
      </c>
      <c r="E129" s="186" t="s">
        <v>235</v>
      </c>
      <c r="F129" s="187" t="s">
        <v>236</v>
      </c>
      <c r="G129" s="188" t="s">
        <v>232</v>
      </c>
      <c r="H129" s="189">
        <v>15.84</v>
      </c>
      <c r="I129" s="190"/>
      <c r="J129" s="189">
        <f t="shared" si="0"/>
        <v>0</v>
      </c>
      <c r="K129" s="187" t="s">
        <v>22</v>
      </c>
      <c r="L129" s="57"/>
      <c r="M129" s="191" t="s">
        <v>22</v>
      </c>
      <c r="N129" s="192" t="s">
        <v>44</v>
      </c>
      <c r="O129" s="38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AR129" s="20" t="s">
        <v>146</v>
      </c>
      <c r="AT129" s="20" t="s">
        <v>142</v>
      </c>
      <c r="AU129" s="20" t="s">
        <v>82</v>
      </c>
      <c r="AY129" s="20" t="s">
        <v>140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20" t="s">
        <v>10</v>
      </c>
      <c r="BK129" s="195">
        <f t="shared" si="9"/>
        <v>0</v>
      </c>
      <c r="BL129" s="20" t="s">
        <v>146</v>
      </c>
      <c r="BM129" s="20" t="s">
        <v>237</v>
      </c>
    </row>
    <row r="130" spans="2:65" s="1" customFormat="1" ht="20.399999999999999" customHeight="1">
      <c r="B130" s="37"/>
      <c r="C130" s="185" t="s">
        <v>238</v>
      </c>
      <c r="D130" s="185" t="s">
        <v>142</v>
      </c>
      <c r="E130" s="186" t="s">
        <v>239</v>
      </c>
      <c r="F130" s="187" t="s">
        <v>240</v>
      </c>
      <c r="G130" s="188" t="s">
        <v>232</v>
      </c>
      <c r="H130" s="189">
        <v>15.84</v>
      </c>
      <c r="I130" s="190"/>
      <c r="J130" s="189">
        <f t="shared" si="0"/>
        <v>0</v>
      </c>
      <c r="K130" s="187" t="s">
        <v>22</v>
      </c>
      <c r="L130" s="57"/>
      <c r="M130" s="191" t="s">
        <v>22</v>
      </c>
      <c r="N130" s="192" t="s">
        <v>44</v>
      </c>
      <c r="O130" s="3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AR130" s="20" t="s">
        <v>146</v>
      </c>
      <c r="AT130" s="20" t="s">
        <v>142</v>
      </c>
      <c r="AU130" s="20" t="s">
        <v>82</v>
      </c>
      <c r="AY130" s="20" t="s">
        <v>140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20" t="s">
        <v>10</v>
      </c>
      <c r="BK130" s="195">
        <f t="shared" si="9"/>
        <v>0</v>
      </c>
      <c r="BL130" s="20" t="s">
        <v>146</v>
      </c>
      <c r="BM130" s="20" t="s">
        <v>241</v>
      </c>
    </row>
    <row r="131" spans="2:65" s="1" customFormat="1" ht="20.399999999999999" customHeight="1">
      <c r="B131" s="37"/>
      <c r="C131" s="185" t="s">
        <v>242</v>
      </c>
      <c r="D131" s="185" t="s">
        <v>142</v>
      </c>
      <c r="E131" s="186" t="s">
        <v>243</v>
      </c>
      <c r="F131" s="187" t="s">
        <v>244</v>
      </c>
      <c r="G131" s="188" t="s">
        <v>232</v>
      </c>
      <c r="H131" s="189">
        <v>15.84</v>
      </c>
      <c r="I131" s="190"/>
      <c r="J131" s="189">
        <f t="shared" si="0"/>
        <v>0</v>
      </c>
      <c r="K131" s="187" t="s">
        <v>22</v>
      </c>
      <c r="L131" s="57"/>
      <c r="M131" s="191" t="s">
        <v>22</v>
      </c>
      <c r="N131" s="192" t="s">
        <v>44</v>
      </c>
      <c r="O131" s="3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AR131" s="20" t="s">
        <v>146</v>
      </c>
      <c r="AT131" s="20" t="s">
        <v>142</v>
      </c>
      <c r="AU131" s="20" t="s">
        <v>82</v>
      </c>
      <c r="AY131" s="20" t="s">
        <v>140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20" t="s">
        <v>10</v>
      </c>
      <c r="BK131" s="195">
        <f t="shared" si="9"/>
        <v>0</v>
      </c>
      <c r="BL131" s="20" t="s">
        <v>146</v>
      </c>
      <c r="BM131" s="20" t="s">
        <v>245</v>
      </c>
    </row>
    <row r="132" spans="2:65" s="1" customFormat="1" ht="20.399999999999999" customHeight="1">
      <c r="B132" s="37"/>
      <c r="C132" s="185" t="s">
        <v>246</v>
      </c>
      <c r="D132" s="185" t="s">
        <v>142</v>
      </c>
      <c r="E132" s="186" t="s">
        <v>247</v>
      </c>
      <c r="F132" s="187" t="s">
        <v>248</v>
      </c>
      <c r="G132" s="188" t="s">
        <v>232</v>
      </c>
      <c r="H132" s="189">
        <v>15.84</v>
      </c>
      <c r="I132" s="190"/>
      <c r="J132" s="189">
        <f t="shared" si="0"/>
        <v>0</v>
      </c>
      <c r="K132" s="187" t="s">
        <v>22</v>
      </c>
      <c r="L132" s="57"/>
      <c r="M132" s="191" t="s">
        <v>22</v>
      </c>
      <c r="N132" s="192" t="s">
        <v>44</v>
      </c>
      <c r="O132" s="3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AR132" s="20" t="s">
        <v>146</v>
      </c>
      <c r="AT132" s="20" t="s">
        <v>142</v>
      </c>
      <c r="AU132" s="20" t="s">
        <v>82</v>
      </c>
      <c r="AY132" s="20" t="s">
        <v>140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20" t="s">
        <v>10</v>
      </c>
      <c r="BK132" s="195">
        <f t="shared" si="9"/>
        <v>0</v>
      </c>
      <c r="BL132" s="20" t="s">
        <v>146</v>
      </c>
      <c r="BM132" s="20" t="s">
        <v>249</v>
      </c>
    </row>
    <row r="133" spans="2:65" s="1" customFormat="1" ht="20.399999999999999" customHeight="1">
      <c r="B133" s="37"/>
      <c r="C133" s="185" t="s">
        <v>250</v>
      </c>
      <c r="D133" s="185" t="s">
        <v>142</v>
      </c>
      <c r="E133" s="186" t="s">
        <v>251</v>
      </c>
      <c r="F133" s="187" t="s">
        <v>252</v>
      </c>
      <c r="G133" s="188" t="s">
        <v>232</v>
      </c>
      <c r="H133" s="189">
        <v>18.39</v>
      </c>
      <c r="I133" s="190"/>
      <c r="J133" s="189">
        <f t="shared" si="0"/>
        <v>0</v>
      </c>
      <c r="K133" s="187" t="s">
        <v>22</v>
      </c>
      <c r="L133" s="57"/>
      <c r="M133" s="191" t="s">
        <v>22</v>
      </c>
      <c r="N133" s="192" t="s">
        <v>44</v>
      </c>
      <c r="O133" s="3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AR133" s="20" t="s">
        <v>146</v>
      </c>
      <c r="AT133" s="20" t="s">
        <v>142</v>
      </c>
      <c r="AU133" s="20" t="s">
        <v>82</v>
      </c>
      <c r="AY133" s="20" t="s">
        <v>140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20" t="s">
        <v>10</v>
      </c>
      <c r="BK133" s="195">
        <f t="shared" si="9"/>
        <v>0</v>
      </c>
      <c r="BL133" s="20" t="s">
        <v>146</v>
      </c>
      <c r="BM133" s="20" t="s">
        <v>253</v>
      </c>
    </row>
    <row r="134" spans="2:65" s="1" customFormat="1" ht="20.399999999999999" customHeight="1">
      <c r="B134" s="37"/>
      <c r="C134" s="185" t="s">
        <v>254</v>
      </c>
      <c r="D134" s="185" t="s">
        <v>142</v>
      </c>
      <c r="E134" s="186" t="s">
        <v>255</v>
      </c>
      <c r="F134" s="187" t="s">
        <v>256</v>
      </c>
      <c r="G134" s="188" t="s">
        <v>232</v>
      </c>
      <c r="H134" s="189">
        <v>13.14</v>
      </c>
      <c r="I134" s="190"/>
      <c r="J134" s="189">
        <f t="shared" si="0"/>
        <v>0</v>
      </c>
      <c r="K134" s="187" t="s">
        <v>22</v>
      </c>
      <c r="L134" s="57"/>
      <c r="M134" s="191" t="s">
        <v>22</v>
      </c>
      <c r="N134" s="192" t="s">
        <v>44</v>
      </c>
      <c r="O134" s="3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AR134" s="20" t="s">
        <v>146</v>
      </c>
      <c r="AT134" s="20" t="s">
        <v>142</v>
      </c>
      <c r="AU134" s="20" t="s">
        <v>82</v>
      </c>
      <c r="AY134" s="20" t="s">
        <v>140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20" t="s">
        <v>10</v>
      </c>
      <c r="BK134" s="195">
        <f t="shared" si="9"/>
        <v>0</v>
      </c>
      <c r="BL134" s="20" t="s">
        <v>146</v>
      </c>
      <c r="BM134" s="20" t="s">
        <v>257</v>
      </c>
    </row>
    <row r="135" spans="2:65" s="1" customFormat="1" ht="20.399999999999999" customHeight="1">
      <c r="B135" s="37"/>
      <c r="C135" s="185" t="s">
        <v>258</v>
      </c>
      <c r="D135" s="185" t="s">
        <v>142</v>
      </c>
      <c r="E135" s="186" t="s">
        <v>259</v>
      </c>
      <c r="F135" s="187" t="s">
        <v>260</v>
      </c>
      <c r="G135" s="188" t="s">
        <v>232</v>
      </c>
      <c r="H135" s="189">
        <v>3.96</v>
      </c>
      <c r="I135" s="190"/>
      <c r="J135" s="189">
        <f t="shared" si="0"/>
        <v>0</v>
      </c>
      <c r="K135" s="187" t="s">
        <v>22</v>
      </c>
      <c r="L135" s="57"/>
      <c r="M135" s="191" t="s">
        <v>22</v>
      </c>
      <c r="N135" s="192" t="s">
        <v>44</v>
      </c>
      <c r="O135" s="3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AR135" s="20" t="s">
        <v>146</v>
      </c>
      <c r="AT135" s="20" t="s">
        <v>142</v>
      </c>
      <c r="AU135" s="20" t="s">
        <v>82</v>
      </c>
      <c r="AY135" s="20" t="s">
        <v>140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20" t="s">
        <v>10</v>
      </c>
      <c r="BK135" s="195">
        <f t="shared" si="9"/>
        <v>0</v>
      </c>
      <c r="BL135" s="20" t="s">
        <v>146</v>
      </c>
      <c r="BM135" s="20" t="s">
        <v>261</v>
      </c>
    </row>
    <row r="136" spans="2:65" s="1" customFormat="1" ht="20.399999999999999" customHeight="1">
      <c r="B136" s="37"/>
      <c r="C136" s="185" t="s">
        <v>262</v>
      </c>
      <c r="D136" s="185" t="s">
        <v>142</v>
      </c>
      <c r="E136" s="186" t="s">
        <v>263</v>
      </c>
      <c r="F136" s="187" t="s">
        <v>264</v>
      </c>
      <c r="G136" s="188" t="s">
        <v>232</v>
      </c>
      <c r="H136" s="189">
        <v>3.96</v>
      </c>
      <c r="I136" s="190"/>
      <c r="J136" s="189">
        <f t="shared" si="0"/>
        <v>0</v>
      </c>
      <c r="K136" s="187" t="s">
        <v>22</v>
      </c>
      <c r="L136" s="57"/>
      <c r="M136" s="191" t="s">
        <v>22</v>
      </c>
      <c r="N136" s="192" t="s">
        <v>44</v>
      </c>
      <c r="O136" s="3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AR136" s="20" t="s">
        <v>146</v>
      </c>
      <c r="AT136" s="20" t="s">
        <v>142</v>
      </c>
      <c r="AU136" s="20" t="s">
        <v>82</v>
      </c>
      <c r="AY136" s="20" t="s">
        <v>140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20" t="s">
        <v>10</v>
      </c>
      <c r="BK136" s="195">
        <f t="shared" si="9"/>
        <v>0</v>
      </c>
      <c r="BL136" s="20" t="s">
        <v>146</v>
      </c>
      <c r="BM136" s="20" t="s">
        <v>265</v>
      </c>
    </row>
    <row r="137" spans="2:65" s="1" customFormat="1" ht="20.399999999999999" customHeight="1">
      <c r="B137" s="37"/>
      <c r="C137" s="185" t="s">
        <v>266</v>
      </c>
      <c r="D137" s="185" t="s">
        <v>142</v>
      </c>
      <c r="E137" s="186" t="s">
        <v>267</v>
      </c>
      <c r="F137" s="187" t="s">
        <v>268</v>
      </c>
      <c r="G137" s="188" t="s">
        <v>145</v>
      </c>
      <c r="H137" s="189">
        <v>6.6</v>
      </c>
      <c r="I137" s="190"/>
      <c r="J137" s="189">
        <f t="shared" si="0"/>
        <v>0</v>
      </c>
      <c r="K137" s="187" t="s">
        <v>22</v>
      </c>
      <c r="L137" s="57"/>
      <c r="M137" s="191" t="s">
        <v>22</v>
      </c>
      <c r="N137" s="192" t="s">
        <v>44</v>
      </c>
      <c r="O137" s="3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AR137" s="20" t="s">
        <v>146</v>
      </c>
      <c r="AT137" s="20" t="s">
        <v>142</v>
      </c>
      <c r="AU137" s="20" t="s">
        <v>82</v>
      </c>
      <c r="AY137" s="20" t="s">
        <v>140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20" t="s">
        <v>10</v>
      </c>
      <c r="BK137" s="195">
        <f t="shared" si="9"/>
        <v>0</v>
      </c>
      <c r="BL137" s="20" t="s">
        <v>146</v>
      </c>
      <c r="BM137" s="20" t="s">
        <v>269</v>
      </c>
    </row>
    <row r="138" spans="2:65" s="1" customFormat="1" ht="20.399999999999999" customHeight="1">
      <c r="B138" s="37"/>
      <c r="C138" s="185" t="s">
        <v>270</v>
      </c>
      <c r="D138" s="185" t="s">
        <v>142</v>
      </c>
      <c r="E138" s="186" t="s">
        <v>271</v>
      </c>
      <c r="F138" s="187" t="s">
        <v>272</v>
      </c>
      <c r="G138" s="188" t="s">
        <v>232</v>
      </c>
      <c r="H138" s="189">
        <v>1.98</v>
      </c>
      <c r="I138" s="190"/>
      <c r="J138" s="189">
        <f t="shared" si="0"/>
        <v>0</v>
      </c>
      <c r="K138" s="187" t="s">
        <v>22</v>
      </c>
      <c r="L138" s="57"/>
      <c r="M138" s="191" t="s">
        <v>22</v>
      </c>
      <c r="N138" s="192" t="s">
        <v>44</v>
      </c>
      <c r="O138" s="3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AR138" s="20" t="s">
        <v>146</v>
      </c>
      <c r="AT138" s="20" t="s">
        <v>142</v>
      </c>
      <c r="AU138" s="20" t="s">
        <v>82</v>
      </c>
      <c r="AY138" s="20" t="s">
        <v>140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20" t="s">
        <v>10</v>
      </c>
      <c r="BK138" s="195">
        <f t="shared" si="9"/>
        <v>0</v>
      </c>
      <c r="BL138" s="20" t="s">
        <v>146</v>
      </c>
      <c r="BM138" s="20" t="s">
        <v>273</v>
      </c>
    </row>
    <row r="139" spans="2:65" s="1" customFormat="1" ht="20.399999999999999" customHeight="1">
      <c r="B139" s="37"/>
      <c r="C139" s="185" t="s">
        <v>274</v>
      </c>
      <c r="D139" s="185" t="s">
        <v>142</v>
      </c>
      <c r="E139" s="186" t="s">
        <v>275</v>
      </c>
      <c r="F139" s="187" t="s">
        <v>276</v>
      </c>
      <c r="G139" s="188" t="s">
        <v>150</v>
      </c>
      <c r="H139" s="189">
        <v>26</v>
      </c>
      <c r="I139" s="190"/>
      <c r="J139" s="189">
        <f t="shared" ref="J139:J170" si="10">ROUND(I139*H139,0)</f>
        <v>0</v>
      </c>
      <c r="K139" s="187" t="s">
        <v>22</v>
      </c>
      <c r="L139" s="57"/>
      <c r="M139" s="191" t="s">
        <v>22</v>
      </c>
      <c r="N139" s="192" t="s">
        <v>44</v>
      </c>
      <c r="O139" s="38"/>
      <c r="P139" s="193">
        <f t="shared" ref="P139:P170" si="11">O139*H139</f>
        <v>0</v>
      </c>
      <c r="Q139" s="193">
        <v>0</v>
      </c>
      <c r="R139" s="193">
        <f t="shared" ref="R139:R170" si="12">Q139*H139</f>
        <v>0</v>
      </c>
      <c r="S139" s="193">
        <v>0</v>
      </c>
      <c r="T139" s="194">
        <f t="shared" ref="T139:T170" si="13">S139*H139</f>
        <v>0</v>
      </c>
      <c r="AR139" s="20" t="s">
        <v>146</v>
      </c>
      <c r="AT139" s="20" t="s">
        <v>142</v>
      </c>
      <c r="AU139" s="20" t="s">
        <v>82</v>
      </c>
      <c r="AY139" s="20" t="s">
        <v>140</v>
      </c>
      <c r="BE139" s="195">
        <f t="shared" ref="BE139:BE156" si="14">IF(N139="základní",J139,0)</f>
        <v>0</v>
      </c>
      <c r="BF139" s="195">
        <f t="shared" ref="BF139:BF156" si="15">IF(N139="snížená",J139,0)</f>
        <v>0</v>
      </c>
      <c r="BG139" s="195">
        <f t="shared" ref="BG139:BG156" si="16">IF(N139="zákl. přenesená",J139,0)</f>
        <v>0</v>
      </c>
      <c r="BH139" s="195">
        <f t="shared" ref="BH139:BH156" si="17">IF(N139="sníž. přenesená",J139,0)</f>
        <v>0</v>
      </c>
      <c r="BI139" s="195">
        <f t="shared" ref="BI139:BI156" si="18">IF(N139="nulová",J139,0)</f>
        <v>0</v>
      </c>
      <c r="BJ139" s="20" t="s">
        <v>10</v>
      </c>
      <c r="BK139" s="195">
        <f t="shared" ref="BK139:BK156" si="19">ROUND(I139*H139,0)</f>
        <v>0</v>
      </c>
      <c r="BL139" s="20" t="s">
        <v>146</v>
      </c>
      <c r="BM139" s="20" t="s">
        <v>277</v>
      </c>
    </row>
    <row r="140" spans="2:65" s="1" customFormat="1" ht="20.399999999999999" customHeight="1">
      <c r="B140" s="37"/>
      <c r="C140" s="185" t="s">
        <v>278</v>
      </c>
      <c r="D140" s="185" t="s">
        <v>142</v>
      </c>
      <c r="E140" s="186" t="s">
        <v>279</v>
      </c>
      <c r="F140" s="187" t="s">
        <v>280</v>
      </c>
      <c r="G140" s="188" t="s">
        <v>150</v>
      </c>
      <c r="H140" s="189">
        <v>26</v>
      </c>
      <c r="I140" s="190"/>
      <c r="J140" s="189">
        <f t="shared" si="10"/>
        <v>0</v>
      </c>
      <c r="K140" s="187" t="s">
        <v>22</v>
      </c>
      <c r="L140" s="57"/>
      <c r="M140" s="191" t="s">
        <v>22</v>
      </c>
      <c r="N140" s="192" t="s">
        <v>44</v>
      </c>
      <c r="O140" s="38"/>
      <c r="P140" s="193">
        <f t="shared" si="11"/>
        <v>0</v>
      </c>
      <c r="Q140" s="193">
        <v>0</v>
      </c>
      <c r="R140" s="193">
        <f t="shared" si="12"/>
        <v>0</v>
      </c>
      <c r="S140" s="193">
        <v>0</v>
      </c>
      <c r="T140" s="194">
        <f t="shared" si="13"/>
        <v>0</v>
      </c>
      <c r="AR140" s="20" t="s">
        <v>146</v>
      </c>
      <c r="AT140" s="20" t="s">
        <v>142</v>
      </c>
      <c r="AU140" s="20" t="s">
        <v>82</v>
      </c>
      <c r="AY140" s="20" t="s">
        <v>140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20" t="s">
        <v>10</v>
      </c>
      <c r="BK140" s="195">
        <f t="shared" si="19"/>
        <v>0</v>
      </c>
      <c r="BL140" s="20" t="s">
        <v>146</v>
      </c>
      <c r="BM140" s="20" t="s">
        <v>281</v>
      </c>
    </row>
    <row r="141" spans="2:65" s="1" customFormat="1" ht="20.399999999999999" customHeight="1">
      <c r="B141" s="37"/>
      <c r="C141" s="185" t="s">
        <v>282</v>
      </c>
      <c r="D141" s="185" t="s">
        <v>142</v>
      </c>
      <c r="E141" s="186" t="s">
        <v>283</v>
      </c>
      <c r="F141" s="187" t="s">
        <v>284</v>
      </c>
      <c r="G141" s="188" t="s">
        <v>183</v>
      </c>
      <c r="H141" s="189">
        <v>32</v>
      </c>
      <c r="I141" s="190"/>
      <c r="J141" s="189">
        <f t="shared" si="10"/>
        <v>0</v>
      </c>
      <c r="K141" s="187" t="s">
        <v>22</v>
      </c>
      <c r="L141" s="57"/>
      <c r="M141" s="191" t="s">
        <v>22</v>
      </c>
      <c r="N141" s="192" t="s">
        <v>44</v>
      </c>
      <c r="O141" s="38"/>
      <c r="P141" s="193">
        <f t="shared" si="11"/>
        <v>0</v>
      </c>
      <c r="Q141" s="193">
        <v>0</v>
      </c>
      <c r="R141" s="193">
        <f t="shared" si="12"/>
        <v>0</v>
      </c>
      <c r="S141" s="193">
        <v>0</v>
      </c>
      <c r="T141" s="194">
        <f t="shared" si="13"/>
        <v>0</v>
      </c>
      <c r="AR141" s="20" t="s">
        <v>146</v>
      </c>
      <c r="AT141" s="20" t="s">
        <v>142</v>
      </c>
      <c r="AU141" s="20" t="s">
        <v>82</v>
      </c>
      <c r="AY141" s="20" t="s">
        <v>140</v>
      </c>
      <c r="BE141" s="195">
        <f t="shared" si="14"/>
        <v>0</v>
      </c>
      <c r="BF141" s="195">
        <f t="shared" si="15"/>
        <v>0</v>
      </c>
      <c r="BG141" s="195">
        <f t="shared" si="16"/>
        <v>0</v>
      </c>
      <c r="BH141" s="195">
        <f t="shared" si="17"/>
        <v>0</v>
      </c>
      <c r="BI141" s="195">
        <f t="shared" si="18"/>
        <v>0</v>
      </c>
      <c r="BJ141" s="20" t="s">
        <v>10</v>
      </c>
      <c r="BK141" s="195">
        <f t="shared" si="19"/>
        <v>0</v>
      </c>
      <c r="BL141" s="20" t="s">
        <v>146</v>
      </c>
      <c r="BM141" s="20" t="s">
        <v>285</v>
      </c>
    </row>
    <row r="142" spans="2:65" s="1" customFormat="1" ht="20.399999999999999" customHeight="1">
      <c r="B142" s="37"/>
      <c r="C142" s="185" t="s">
        <v>286</v>
      </c>
      <c r="D142" s="185" t="s">
        <v>142</v>
      </c>
      <c r="E142" s="186" t="s">
        <v>287</v>
      </c>
      <c r="F142" s="187" t="s">
        <v>288</v>
      </c>
      <c r="G142" s="188" t="s">
        <v>145</v>
      </c>
      <c r="H142" s="189">
        <v>32</v>
      </c>
      <c r="I142" s="190"/>
      <c r="J142" s="189">
        <f t="shared" si="10"/>
        <v>0</v>
      </c>
      <c r="K142" s="187" t="s">
        <v>22</v>
      </c>
      <c r="L142" s="57"/>
      <c r="M142" s="191" t="s">
        <v>22</v>
      </c>
      <c r="N142" s="192" t="s">
        <v>44</v>
      </c>
      <c r="O142" s="38"/>
      <c r="P142" s="193">
        <f t="shared" si="11"/>
        <v>0</v>
      </c>
      <c r="Q142" s="193">
        <v>0</v>
      </c>
      <c r="R142" s="193">
        <f t="shared" si="12"/>
        <v>0</v>
      </c>
      <c r="S142" s="193">
        <v>0</v>
      </c>
      <c r="T142" s="194">
        <f t="shared" si="13"/>
        <v>0</v>
      </c>
      <c r="AR142" s="20" t="s">
        <v>146</v>
      </c>
      <c r="AT142" s="20" t="s">
        <v>142</v>
      </c>
      <c r="AU142" s="20" t="s">
        <v>82</v>
      </c>
      <c r="AY142" s="20" t="s">
        <v>140</v>
      </c>
      <c r="BE142" s="195">
        <f t="shared" si="14"/>
        <v>0</v>
      </c>
      <c r="BF142" s="195">
        <f t="shared" si="15"/>
        <v>0</v>
      </c>
      <c r="BG142" s="195">
        <f t="shared" si="16"/>
        <v>0</v>
      </c>
      <c r="BH142" s="195">
        <f t="shared" si="17"/>
        <v>0</v>
      </c>
      <c r="BI142" s="195">
        <f t="shared" si="18"/>
        <v>0</v>
      </c>
      <c r="BJ142" s="20" t="s">
        <v>10</v>
      </c>
      <c r="BK142" s="195">
        <f t="shared" si="19"/>
        <v>0</v>
      </c>
      <c r="BL142" s="20" t="s">
        <v>146</v>
      </c>
      <c r="BM142" s="20" t="s">
        <v>289</v>
      </c>
    </row>
    <row r="143" spans="2:65" s="1" customFormat="1" ht="20.399999999999999" customHeight="1">
      <c r="B143" s="37"/>
      <c r="C143" s="185" t="s">
        <v>290</v>
      </c>
      <c r="D143" s="185" t="s">
        <v>142</v>
      </c>
      <c r="E143" s="186" t="s">
        <v>291</v>
      </c>
      <c r="F143" s="187" t="s">
        <v>292</v>
      </c>
      <c r="G143" s="188" t="s">
        <v>183</v>
      </c>
      <c r="H143" s="189">
        <v>39</v>
      </c>
      <c r="I143" s="190"/>
      <c r="J143" s="189">
        <f t="shared" si="10"/>
        <v>0</v>
      </c>
      <c r="K143" s="187" t="s">
        <v>22</v>
      </c>
      <c r="L143" s="57"/>
      <c r="M143" s="191" t="s">
        <v>22</v>
      </c>
      <c r="N143" s="192" t="s">
        <v>44</v>
      </c>
      <c r="O143" s="38"/>
      <c r="P143" s="193">
        <f t="shared" si="11"/>
        <v>0</v>
      </c>
      <c r="Q143" s="193">
        <v>0</v>
      </c>
      <c r="R143" s="193">
        <f t="shared" si="12"/>
        <v>0</v>
      </c>
      <c r="S143" s="193">
        <v>0</v>
      </c>
      <c r="T143" s="194">
        <f t="shared" si="13"/>
        <v>0</v>
      </c>
      <c r="AR143" s="20" t="s">
        <v>146</v>
      </c>
      <c r="AT143" s="20" t="s">
        <v>142</v>
      </c>
      <c r="AU143" s="20" t="s">
        <v>82</v>
      </c>
      <c r="AY143" s="20" t="s">
        <v>140</v>
      </c>
      <c r="BE143" s="195">
        <f t="shared" si="14"/>
        <v>0</v>
      </c>
      <c r="BF143" s="195">
        <f t="shared" si="15"/>
        <v>0</v>
      </c>
      <c r="BG143" s="195">
        <f t="shared" si="16"/>
        <v>0</v>
      </c>
      <c r="BH143" s="195">
        <f t="shared" si="17"/>
        <v>0</v>
      </c>
      <c r="BI143" s="195">
        <f t="shared" si="18"/>
        <v>0</v>
      </c>
      <c r="BJ143" s="20" t="s">
        <v>10</v>
      </c>
      <c r="BK143" s="195">
        <f t="shared" si="19"/>
        <v>0</v>
      </c>
      <c r="BL143" s="20" t="s">
        <v>146</v>
      </c>
      <c r="BM143" s="20" t="s">
        <v>293</v>
      </c>
    </row>
    <row r="144" spans="2:65" s="1" customFormat="1" ht="20.399999999999999" customHeight="1">
      <c r="B144" s="37"/>
      <c r="C144" s="185" t="s">
        <v>294</v>
      </c>
      <c r="D144" s="185" t="s">
        <v>142</v>
      </c>
      <c r="E144" s="186" t="s">
        <v>295</v>
      </c>
      <c r="F144" s="187" t="s">
        <v>296</v>
      </c>
      <c r="G144" s="188" t="s">
        <v>297</v>
      </c>
      <c r="H144" s="189">
        <v>450</v>
      </c>
      <c r="I144" s="190"/>
      <c r="J144" s="189">
        <f t="shared" si="10"/>
        <v>0</v>
      </c>
      <c r="K144" s="187" t="s">
        <v>22</v>
      </c>
      <c r="L144" s="57"/>
      <c r="M144" s="191" t="s">
        <v>22</v>
      </c>
      <c r="N144" s="192" t="s">
        <v>44</v>
      </c>
      <c r="O144" s="38"/>
      <c r="P144" s="193">
        <f t="shared" si="11"/>
        <v>0</v>
      </c>
      <c r="Q144" s="193">
        <v>0</v>
      </c>
      <c r="R144" s="193">
        <f t="shared" si="12"/>
        <v>0</v>
      </c>
      <c r="S144" s="193">
        <v>0</v>
      </c>
      <c r="T144" s="194">
        <f t="shared" si="13"/>
        <v>0</v>
      </c>
      <c r="AR144" s="20" t="s">
        <v>146</v>
      </c>
      <c r="AT144" s="20" t="s">
        <v>142</v>
      </c>
      <c r="AU144" s="20" t="s">
        <v>82</v>
      </c>
      <c r="AY144" s="20" t="s">
        <v>140</v>
      </c>
      <c r="BE144" s="195">
        <f t="shared" si="14"/>
        <v>0</v>
      </c>
      <c r="BF144" s="195">
        <f t="shared" si="15"/>
        <v>0</v>
      </c>
      <c r="BG144" s="195">
        <f t="shared" si="16"/>
        <v>0</v>
      </c>
      <c r="BH144" s="195">
        <f t="shared" si="17"/>
        <v>0</v>
      </c>
      <c r="BI144" s="195">
        <f t="shared" si="18"/>
        <v>0</v>
      </c>
      <c r="BJ144" s="20" t="s">
        <v>10</v>
      </c>
      <c r="BK144" s="195">
        <f t="shared" si="19"/>
        <v>0</v>
      </c>
      <c r="BL144" s="20" t="s">
        <v>146</v>
      </c>
      <c r="BM144" s="20" t="s">
        <v>298</v>
      </c>
    </row>
    <row r="145" spans="2:65" s="1" customFormat="1" ht="20.399999999999999" customHeight="1">
      <c r="B145" s="37"/>
      <c r="C145" s="185" t="s">
        <v>299</v>
      </c>
      <c r="D145" s="185" t="s">
        <v>142</v>
      </c>
      <c r="E145" s="186" t="s">
        <v>300</v>
      </c>
      <c r="F145" s="187" t="s">
        <v>301</v>
      </c>
      <c r="G145" s="188" t="s">
        <v>297</v>
      </c>
      <c r="H145" s="189">
        <v>245</v>
      </c>
      <c r="I145" s="190"/>
      <c r="J145" s="189">
        <f t="shared" si="10"/>
        <v>0</v>
      </c>
      <c r="K145" s="187" t="s">
        <v>22</v>
      </c>
      <c r="L145" s="57"/>
      <c r="M145" s="191" t="s">
        <v>22</v>
      </c>
      <c r="N145" s="192" t="s">
        <v>44</v>
      </c>
      <c r="O145" s="38"/>
      <c r="P145" s="193">
        <f t="shared" si="11"/>
        <v>0</v>
      </c>
      <c r="Q145" s="193">
        <v>0</v>
      </c>
      <c r="R145" s="193">
        <f t="shared" si="12"/>
        <v>0</v>
      </c>
      <c r="S145" s="193">
        <v>0</v>
      </c>
      <c r="T145" s="194">
        <f t="shared" si="13"/>
        <v>0</v>
      </c>
      <c r="AR145" s="20" t="s">
        <v>146</v>
      </c>
      <c r="AT145" s="20" t="s">
        <v>142</v>
      </c>
      <c r="AU145" s="20" t="s">
        <v>82</v>
      </c>
      <c r="AY145" s="20" t="s">
        <v>140</v>
      </c>
      <c r="BE145" s="195">
        <f t="shared" si="14"/>
        <v>0</v>
      </c>
      <c r="BF145" s="195">
        <f t="shared" si="15"/>
        <v>0</v>
      </c>
      <c r="BG145" s="195">
        <f t="shared" si="16"/>
        <v>0</v>
      </c>
      <c r="BH145" s="195">
        <f t="shared" si="17"/>
        <v>0</v>
      </c>
      <c r="BI145" s="195">
        <f t="shared" si="18"/>
        <v>0</v>
      </c>
      <c r="BJ145" s="20" t="s">
        <v>10</v>
      </c>
      <c r="BK145" s="195">
        <f t="shared" si="19"/>
        <v>0</v>
      </c>
      <c r="BL145" s="20" t="s">
        <v>146</v>
      </c>
      <c r="BM145" s="20" t="s">
        <v>302</v>
      </c>
    </row>
    <row r="146" spans="2:65" s="1" customFormat="1" ht="20.399999999999999" customHeight="1">
      <c r="B146" s="37"/>
      <c r="C146" s="185" t="s">
        <v>303</v>
      </c>
      <c r="D146" s="185" t="s">
        <v>142</v>
      </c>
      <c r="E146" s="186" t="s">
        <v>304</v>
      </c>
      <c r="F146" s="187" t="s">
        <v>305</v>
      </c>
      <c r="G146" s="188" t="s">
        <v>150</v>
      </c>
      <c r="H146" s="189">
        <v>21.52</v>
      </c>
      <c r="I146" s="190"/>
      <c r="J146" s="189">
        <f t="shared" si="10"/>
        <v>0</v>
      </c>
      <c r="K146" s="187" t="s">
        <v>22</v>
      </c>
      <c r="L146" s="57"/>
      <c r="M146" s="191" t="s">
        <v>22</v>
      </c>
      <c r="N146" s="192" t="s">
        <v>44</v>
      </c>
      <c r="O146" s="38"/>
      <c r="P146" s="193">
        <f t="shared" si="11"/>
        <v>0</v>
      </c>
      <c r="Q146" s="193">
        <v>0</v>
      </c>
      <c r="R146" s="193">
        <f t="shared" si="12"/>
        <v>0</v>
      </c>
      <c r="S146" s="193">
        <v>0</v>
      </c>
      <c r="T146" s="194">
        <f t="shared" si="13"/>
        <v>0</v>
      </c>
      <c r="AR146" s="20" t="s">
        <v>146</v>
      </c>
      <c r="AT146" s="20" t="s">
        <v>142</v>
      </c>
      <c r="AU146" s="20" t="s">
        <v>82</v>
      </c>
      <c r="AY146" s="20" t="s">
        <v>140</v>
      </c>
      <c r="BE146" s="195">
        <f t="shared" si="14"/>
        <v>0</v>
      </c>
      <c r="BF146" s="195">
        <f t="shared" si="15"/>
        <v>0</v>
      </c>
      <c r="BG146" s="195">
        <f t="shared" si="16"/>
        <v>0</v>
      </c>
      <c r="BH146" s="195">
        <f t="shared" si="17"/>
        <v>0</v>
      </c>
      <c r="BI146" s="195">
        <f t="shared" si="18"/>
        <v>0</v>
      </c>
      <c r="BJ146" s="20" t="s">
        <v>10</v>
      </c>
      <c r="BK146" s="195">
        <f t="shared" si="19"/>
        <v>0</v>
      </c>
      <c r="BL146" s="20" t="s">
        <v>146</v>
      </c>
      <c r="BM146" s="20" t="s">
        <v>306</v>
      </c>
    </row>
    <row r="147" spans="2:65" s="1" customFormat="1" ht="20.399999999999999" customHeight="1">
      <c r="B147" s="37"/>
      <c r="C147" s="185" t="s">
        <v>307</v>
      </c>
      <c r="D147" s="185" t="s">
        <v>142</v>
      </c>
      <c r="E147" s="186" t="s">
        <v>308</v>
      </c>
      <c r="F147" s="187" t="s">
        <v>309</v>
      </c>
      <c r="G147" s="188" t="s">
        <v>150</v>
      </c>
      <c r="H147" s="189">
        <v>4</v>
      </c>
      <c r="I147" s="190"/>
      <c r="J147" s="189">
        <f t="shared" si="10"/>
        <v>0</v>
      </c>
      <c r="K147" s="187" t="s">
        <v>22</v>
      </c>
      <c r="L147" s="57"/>
      <c r="M147" s="191" t="s">
        <v>22</v>
      </c>
      <c r="N147" s="192" t="s">
        <v>44</v>
      </c>
      <c r="O147" s="38"/>
      <c r="P147" s="193">
        <f t="shared" si="11"/>
        <v>0</v>
      </c>
      <c r="Q147" s="193">
        <v>0</v>
      </c>
      <c r="R147" s="193">
        <f t="shared" si="12"/>
        <v>0</v>
      </c>
      <c r="S147" s="193">
        <v>0</v>
      </c>
      <c r="T147" s="194">
        <f t="shared" si="13"/>
        <v>0</v>
      </c>
      <c r="AR147" s="20" t="s">
        <v>146</v>
      </c>
      <c r="AT147" s="20" t="s">
        <v>142</v>
      </c>
      <c r="AU147" s="20" t="s">
        <v>82</v>
      </c>
      <c r="AY147" s="20" t="s">
        <v>140</v>
      </c>
      <c r="BE147" s="195">
        <f t="shared" si="14"/>
        <v>0</v>
      </c>
      <c r="BF147" s="195">
        <f t="shared" si="15"/>
        <v>0</v>
      </c>
      <c r="BG147" s="195">
        <f t="shared" si="16"/>
        <v>0</v>
      </c>
      <c r="BH147" s="195">
        <f t="shared" si="17"/>
        <v>0</v>
      </c>
      <c r="BI147" s="195">
        <f t="shared" si="18"/>
        <v>0</v>
      </c>
      <c r="BJ147" s="20" t="s">
        <v>10</v>
      </c>
      <c r="BK147" s="195">
        <f t="shared" si="19"/>
        <v>0</v>
      </c>
      <c r="BL147" s="20" t="s">
        <v>146</v>
      </c>
      <c r="BM147" s="20" t="s">
        <v>310</v>
      </c>
    </row>
    <row r="148" spans="2:65" s="1" customFormat="1" ht="20.399999999999999" customHeight="1">
      <c r="B148" s="37"/>
      <c r="C148" s="185" t="s">
        <v>311</v>
      </c>
      <c r="D148" s="185" t="s">
        <v>142</v>
      </c>
      <c r="E148" s="186" t="s">
        <v>312</v>
      </c>
      <c r="F148" s="187" t="s">
        <v>313</v>
      </c>
      <c r="G148" s="188" t="s">
        <v>150</v>
      </c>
      <c r="H148" s="189">
        <v>17</v>
      </c>
      <c r="I148" s="190"/>
      <c r="J148" s="189">
        <f t="shared" si="10"/>
        <v>0</v>
      </c>
      <c r="K148" s="187" t="s">
        <v>22</v>
      </c>
      <c r="L148" s="57"/>
      <c r="M148" s="191" t="s">
        <v>22</v>
      </c>
      <c r="N148" s="192" t="s">
        <v>44</v>
      </c>
      <c r="O148" s="38"/>
      <c r="P148" s="193">
        <f t="shared" si="11"/>
        <v>0</v>
      </c>
      <c r="Q148" s="193">
        <v>0</v>
      </c>
      <c r="R148" s="193">
        <f t="shared" si="12"/>
        <v>0</v>
      </c>
      <c r="S148" s="193">
        <v>0</v>
      </c>
      <c r="T148" s="194">
        <f t="shared" si="13"/>
        <v>0</v>
      </c>
      <c r="AR148" s="20" t="s">
        <v>146</v>
      </c>
      <c r="AT148" s="20" t="s">
        <v>142</v>
      </c>
      <c r="AU148" s="20" t="s">
        <v>82</v>
      </c>
      <c r="AY148" s="20" t="s">
        <v>140</v>
      </c>
      <c r="BE148" s="195">
        <f t="shared" si="14"/>
        <v>0</v>
      </c>
      <c r="BF148" s="195">
        <f t="shared" si="15"/>
        <v>0</v>
      </c>
      <c r="BG148" s="195">
        <f t="shared" si="16"/>
        <v>0</v>
      </c>
      <c r="BH148" s="195">
        <f t="shared" si="17"/>
        <v>0</v>
      </c>
      <c r="BI148" s="195">
        <f t="shared" si="18"/>
        <v>0</v>
      </c>
      <c r="BJ148" s="20" t="s">
        <v>10</v>
      </c>
      <c r="BK148" s="195">
        <f t="shared" si="19"/>
        <v>0</v>
      </c>
      <c r="BL148" s="20" t="s">
        <v>146</v>
      </c>
      <c r="BM148" s="20" t="s">
        <v>314</v>
      </c>
    </row>
    <row r="149" spans="2:65" s="1" customFormat="1" ht="20.399999999999999" customHeight="1">
      <c r="B149" s="37"/>
      <c r="C149" s="185" t="s">
        <v>315</v>
      </c>
      <c r="D149" s="185" t="s">
        <v>142</v>
      </c>
      <c r="E149" s="186" t="s">
        <v>316</v>
      </c>
      <c r="F149" s="187" t="s">
        <v>317</v>
      </c>
      <c r="G149" s="188" t="s">
        <v>183</v>
      </c>
      <c r="H149" s="189">
        <v>15.52</v>
      </c>
      <c r="I149" s="190"/>
      <c r="J149" s="189">
        <f t="shared" si="10"/>
        <v>0</v>
      </c>
      <c r="K149" s="187" t="s">
        <v>22</v>
      </c>
      <c r="L149" s="57"/>
      <c r="M149" s="191" t="s">
        <v>22</v>
      </c>
      <c r="N149" s="192" t="s">
        <v>44</v>
      </c>
      <c r="O149" s="38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AR149" s="20" t="s">
        <v>146</v>
      </c>
      <c r="AT149" s="20" t="s">
        <v>142</v>
      </c>
      <c r="AU149" s="20" t="s">
        <v>82</v>
      </c>
      <c r="AY149" s="20" t="s">
        <v>140</v>
      </c>
      <c r="BE149" s="195">
        <f t="shared" si="14"/>
        <v>0</v>
      </c>
      <c r="BF149" s="195">
        <f t="shared" si="15"/>
        <v>0</v>
      </c>
      <c r="BG149" s="195">
        <f t="shared" si="16"/>
        <v>0</v>
      </c>
      <c r="BH149" s="195">
        <f t="shared" si="17"/>
        <v>0</v>
      </c>
      <c r="BI149" s="195">
        <f t="shared" si="18"/>
        <v>0</v>
      </c>
      <c r="BJ149" s="20" t="s">
        <v>10</v>
      </c>
      <c r="BK149" s="195">
        <f t="shared" si="19"/>
        <v>0</v>
      </c>
      <c r="BL149" s="20" t="s">
        <v>146</v>
      </c>
      <c r="BM149" s="20" t="s">
        <v>318</v>
      </c>
    </row>
    <row r="150" spans="2:65" s="1" customFormat="1" ht="20.399999999999999" customHeight="1">
      <c r="B150" s="37"/>
      <c r="C150" s="185" t="s">
        <v>319</v>
      </c>
      <c r="D150" s="185" t="s">
        <v>142</v>
      </c>
      <c r="E150" s="186" t="s">
        <v>320</v>
      </c>
      <c r="F150" s="187" t="s">
        <v>321</v>
      </c>
      <c r="G150" s="188" t="s">
        <v>322</v>
      </c>
      <c r="H150" s="189">
        <v>1</v>
      </c>
      <c r="I150" s="190"/>
      <c r="J150" s="189">
        <f t="shared" si="10"/>
        <v>0</v>
      </c>
      <c r="K150" s="187" t="s">
        <v>22</v>
      </c>
      <c r="L150" s="57"/>
      <c r="M150" s="191" t="s">
        <v>22</v>
      </c>
      <c r="N150" s="192" t="s">
        <v>44</v>
      </c>
      <c r="O150" s="38"/>
      <c r="P150" s="193">
        <f t="shared" si="11"/>
        <v>0</v>
      </c>
      <c r="Q150" s="193">
        <v>0</v>
      </c>
      <c r="R150" s="193">
        <f t="shared" si="12"/>
        <v>0</v>
      </c>
      <c r="S150" s="193">
        <v>0</v>
      </c>
      <c r="T150" s="194">
        <f t="shared" si="13"/>
        <v>0</v>
      </c>
      <c r="AR150" s="20" t="s">
        <v>146</v>
      </c>
      <c r="AT150" s="20" t="s">
        <v>142</v>
      </c>
      <c r="AU150" s="20" t="s">
        <v>82</v>
      </c>
      <c r="AY150" s="20" t="s">
        <v>140</v>
      </c>
      <c r="BE150" s="195">
        <f t="shared" si="14"/>
        <v>0</v>
      </c>
      <c r="BF150" s="195">
        <f t="shared" si="15"/>
        <v>0</v>
      </c>
      <c r="BG150" s="195">
        <f t="shared" si="16"/>
        <v>0</v>
      </c>
      <c r="BH150" s="195">
        <f t="shared" si="17"/>
        <v>0</v>
      </c>
      <c r="BI150" s="195">
        <f t="shared" si="18"/>
        <v>0</v>
      </c>
      <c r="BJ150" s="20" t="s">
        <v>10</v>
      </c>
      <c r="BK150" s="195">
        <f t="shared" si="19"/>
        <v>0</v>
      </c>
      <c r="BL150" s="20" t="s">
        <v>146</v>
      </c>
      <c r="BM150" s="20" t="s">
        <v>323</v>
      </c>
    </row>
    <row r="151" spans="2:65" s="1" customFormat="1" ht="20.399999999999999" customHeight="1">
      <c r="B151" s="37"/>
      <c r="C151" s="185" t="s">
        <v>324</v>
      </c>
      <c r="D151" s="185" t="s">
        <v>142</v>
      </c>
      <c r="E151" s="186" t="s">
        <v>325</v>
      </c>
      <c r="F151" s="187" t="s">
        <v>326</v>
      </c>
      <c r="G151" s="188" t="s">
        <v>297</v>
      </c>
      <c r="H151" s="189">
        <v>1122.81</v>
      </c>
      <c r="I151" s="190"/>
      <c r="J151" s="189">
        <f t="shared" si="10"/>
        <v>0</v>
      </c>
      <c r="K151" s="187" t="s">
        <v>22</v>
      </c>
      <c r="L151" s="57"/>
      <c r="M151" s="191" t="s">
        <v>22</v>
      </c>
      <c r="N151" s="192" t="s">
        <v>44</v>
      </c>
      <c r="O151" s="38"/>
      <c r="P151" s="193">
        <f t="shared" si="11"/>
        <v>0</v>
      </c>
      <c r="Q151" s="193">
        <v>0</v>
      </c>
      <c r="R151" s="193">
        <f t="shared" si="12"/>
        <v>0</v>
      </c>
      <c r="S151" s="193">
        <v>0</v>
      </c>
      <c r="T151" s="194">
        <f t="shared" si="13"/>
        <v>0</v>
      </c>
      <c r="AR151" s="20" t="s">
        <v>146</v>
      </c>
      <c r="AT151" s="20" t="s">
        <v>142</v>
      </c>
      <c r="AU151" s="20" t="s">
        <v>82</v>
      </c>
      <c r="AY151" s="20" t="s">
        <v>140</v>
      </c>
      <c r="BE151" s="195">
        <f t="shared" si="14"/>
        <v>0</v>
      </c>
      <c r="BF151" s="195">
        <f t="shared" si="15"/>
        <v>0</v>
      </c>
      <c r="BG151" s="195">
        <f t="shared" si="16"/>
        <v>0</v>
      </c>
      <c r="BH151" s="195">
        <f t="shared" si="17"/>
        <v>0</v>
      </c>
      <c r="BI151" s="195">
        <f t="shared" si="18"/>
        <v>0</v>
      </c>
      <c r="BJ151" s="20" t="s">
        <v>10</v>
      </c>
      <c r="BK151" s="195">
        <f t="shared" si="19"/>
        <v>0</v>
      </c>
      <c r="BL151" s="20" t="s">
        <v>146</v>
      </c>
      <c r="BM151" s="20" t="s">
        <v>327</v>
      </c>
    </row>
    <row r="152" spans="2:65" s="1" customFormat="1" ht="20.399999999999999" customHeight="1">
      <c r="B152" s="37"/>
      <c r="C152" s="185" t="s">
        <v>328</v>
      </c>
      <c r="D152" s="185" t="s">
        <v>142</v>
      </c>
      <c r="E152" s="186" t="s">
        <v>157</v>
      </c>
      <c r="F152" s="187" t="s">
        <v>158</v>
      </c>
      <c r="G152" s="188" t="s">
        <v>159</v>
      </c>
      <c r="H152" s="189">
        <v>31.88</v>
      </c>
      <c r="I152" s="190"/>
      <c r="J152" s="189">
        <f t="shared" si="10"/>
        <v>0</v>
      </c>
      <c r="K152" s="187" t="s">
        <v>22</v>
      </c>
      <c r="L152" s="57"/>
      <c r="M152" s="191" t="s">
        <v>22</v>
      </c>
      <c r="N152" s="192" t="s">
        <v>44</v>
      </c>
      <c r="O152" s="38"/>
      <c r="P152" s="193">
        <f t="shared" si="11"/>
        <v>0</v>
      </c>
      <c r="Q152" s="193">
        <v>0</v>
      </c>
      <c r="R152" s="193">
        <f t="shared" si="12"/>
        <v>0</v>
      </c>
      <c r="S152" s="193">
        <v>0</v>
      </c>
      <c r="T152" s="194">
        <f t="shared" si="13"/>
        <v>0</v>
      </c>
      <c r="AR152" s="20" t="s">
        <v>146</v>
      </c>
      <c r="AT152" s="20" t="s">
        <v>142</v>
      </c>
      <c r="AU152" s="20" t="s">
        <v>82</v>
      </c>
      <c r="AY152" s="20" t="s">
        <v>140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20" t="s">
        <v>10</v>
      </c>
      <c r="BK152" s="195">
        <f t="shared" si="19"/>
        <v>0</v>
      </c>
      <c r="BL152" s="20" t="s">
        <v>146</v>
      </c>
      <c r="BM152" s="20" t="s">
        <v>329</v>
      </c>
    </row>
    <row r="153" spans="2:65" s="1" customFormat="1" ht="20.399999999999999" customHeight="1">
      <c r="B153" s="37"/>
      <c r="C153" s="185" t="s">
        <v>330</v>
      </c>
      <c r="D153" s="185" t="s">
        <v>142</v>
      </c>
      <c r="E153" s="186" t="s">
        <v>331</v>
      </c>
      <c r="F153" s="187" t="s">
        <v>332</v>
      </c>
      <c r="G153" s="188" t="s">
        <v>333</v>
      </c>
      <c r="H153" s="189">
        <v>15.52</v>
      </c>
      <c r="I153" s="190"/>
      <c r="J153" s="189">
        <f t="shared" si="10"/>
        <v>0</v>
      </c>
      <c r="K153" s="187" t="s">
        <v>22</v>
      </c>
      <c r="L153" s="57"/>
      <c r="M153" s="191" t="s">
        <v>22</v>
      </c>
      <c r="N153" s="192" t="s">
        <v>44</v>
      </c>
      <c r="O153" s="38"/>
      <c r="P153" s="193">
        <f t="shared" si="11"/>
        <v>0</v>
      </c>
      <c r="Q153" s="193">
        <v>0</v>
      </c>
      <c r="R153" s="193">
        <f t="shared" si="12"/>
        <v>0</v>
      </c>
      <c r="S153" s="193">
        <v>0</v>
      </c>
      <c r="T153" s="194">
        <f t="shared" si="13"/>
        <v>0</v>
      </c>
      <c r="AR153" s="20" t="s">
        <v>146</v>
      </c>
      <c r="AT153" s="20" t="s">
        <v>142</v>
      </c>
      <c r="AU153" s="20" t="s">
        <v>82</v>
      </c>
      <c r="AY153" s="20" t="s">
        <v>140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20" t="s">
        <v>10</v>
      </c>
      <c r="BK153" s="195">
        <f t="shared" si="19"/>
        <v>0</v>
      </c>
      <c r="BL153" s="20" t="s">
        <v>146</v>
      </c>
      <c r="BM153" s="20" t="s">
        <v>334</v>
      </c>
    </row>
    <row r="154" spans="2:65" s="1" customFormat="1" ht="20.399999999999999" customHeight="1">
      <c r="B154" s="37"/>
      <c r="C154" s="185" t="s">
        <v>335</v>
      </c>
      <c r="D154" s="185" t="s">
        <v>142</v>
      </c>
      <c r="E154" s="186" t="s">
        <v>336</v>
      </c>
      <c r="F154" s="187" t="s">
        <v>337</v>
      </c>
      <c r="G154" s="188" t="s">
        <v>297</v>
      </c>
      <c r="H154" s="189">
        <v>1122.81</v>
      </c>
      <c r="I154" s="190"/>
      <c r="J154" s="189">
        <f t="shared" si="10"/>
        <v>0</v>
      </c>
      <c r="K154" s="187" t="s">
        <v>22</v>
      </c>
      <c r="L154" s="57"/>
      <c r="M154" s="191" t="s">
        <v>22</v>
      </c>
      <c r="N154" s="192" t="s">
        <v>44</v>
      </c>
      <c r="O154" s="38"/>
      <c r="P154" s="193">
        <f t="shared" si="11"/>
        <v>0</v>
      </c>
      <c r="Q154" s="193">
        <v>0</v>
      </c>
      <c r="R154" s="193">
        <f t="shared" si="12"/>
        <v>0</v>
      </c>
      <c r="S154" s="193">
        <v>0</v>
      </c>
      <c r="T154" s="194">
        <f t="shared" si="13"/>
        <v>0</v>
      </c>
      <c r="AR154" s="20" t="s">
        <v>146</v>
      </c>
      <c r="AT154" s="20" t="s">
        <v>142</v>
      </c>
      <c r="AU154" s="20" t="s">
        <v>82</v>
      </c>
      <c r="AY154" s="20" t="s">
        <v>140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20" t="s">
        <v>10</v>
      </c>
      <c r="BK154" s="195">
        <f t="shared" si="19"/>
        <v>0</v>
      </c>
      <c r="BL154" s="20" t="s">
        <v>146</v>
      </c>
      <c r="BM154" s="20" t="s">
        <v>338</v>
      </c>
    </row>
    <row r="155" spans="2:65" s="1" customFormat="1" ht="20.399999999999999" customHeight="1">
      <c r="B155" s="37"/>
      <c r="C155" s="185" t="s">
        <v>339</v>
      </c>
      <c r="D155" s="185" t="s">
        <v>142</v>
      </c>
      <c r="E155" s="186" t="s">
        <v>340</v>
      </c>
      <c r="F155" s="187" t="s">
        <v>341</v>
      </c>
      <c r="G155" s="188" t="s">
        <v>232</v>
      </c>
      <c r="H155" s="189">
        <v>1.5</v>
      </c>
      <c r="I155" s="190"/>
      <c r="J155" s="189">
        <f t="shared" si="10"/>
        <v>0</v>
      </c>
      <c r="K155" s="187" t="s">
        <v>22</v>
      </c>
      <c r="L155" s="57"/>
      <c r="M155" s="191" t="s">
        <v>22</v>
      </c>
      <c r="N155" s="192" t="s">
        <v>44</v>
      </c>
      <c r="O155" s="38"/>
      <c r="P155" s="193">
        <f t="shared" si="11"/>
        <v>0</v>
      </c>
      <c r="Q155" s="193">
        <v>0</v>
      </c>
      <c r="R155" s="193">
        <f t="shared" si="12"/>
        <v>0</v>
      </c>
      <c r="S155" s="193">
        <v>0</v>
      </c>
      <c r="T155" s="194">
        <f t="shared" si="13"/>
        <v>0</v>
      </c>
      <c r="AR155" s="20" t="s">
        <v>146</v>
      </c>
      <c r="AT155" s="20" t="s">
        <v>142</v>
      </c>
      <c r="AU155" s="20" t="s">
        <v>82</v>
      </c>
      <c r="AY155" s="20" t="s">
        <v>140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20" t="s">
        <v>10</v>
      </c>
      <c r="BK155" s="195">
        <f t="shared" si="19"/>
        <v>0</v>
      </c>
      <c r="BL155" s="20" t="s">
        <v>146</v>
      </c>
      <c r="BM155" s="20" t="s">
        <v>342</v>
      </c>
    </row>
    <row r="156" spans="2:65" s="1" customFormat="1" ht="20.399999999999999" customHeight="1">
      <c r="B156" s="37"/>
      <c r="C156" s="185" t="s">
        <v>343</v>
      </c>
      <c r="D156" s="185" t="s">
        <v>142</v>
      </c>
      <c r="E156" s="186" t="s">
        <v>344</v>
      </c>
      <c r="F156" s="187" t="s">
        <v>345</v>
      </c>
      <c r="G156" s="188" t="s">
        <v>232</v>
      </c>
      <c r="H156" s="189">
        <v>0.35</v>
      </c>
      <c r="I156" s="190"/>
      <c r="J156" s="189">
        <f t="shared" si="10"/>
        <v>0</v>
      </c>
      <c r="K156" s="187" t="s">
        <v>22</v>
      </c>
      <c r="L156" s="57"/>
      <c r="M156" s="191" t="s">
        <v>22</v>
      </c>
      <c r="N156" s="192" t="s">
        <v>44</v>
      </c>
      <c r="O156" s="38"/>
      <c r="P156" s="193">
        <f t="shared" si="11"/>
        <v>0</v>
      </c>
      <c r="Q156" s="193">
        <v>0</v>
      </c>
      <c r="R156" s="193">
        <f t="shared" si="12"/>
        <v>0</v>
      </c>
      <c r="S156" s="193">
        <v>0</v>
      </c>
      <c r="T156" s="194">
        <f t="shared" si="13"/>
        <v>0</v>
      </c>
      <c r="AR156" s="20" t="s">
        <v>146</v>
      </c>
      <c r="AT156" s="20" t="s">
        <v>142</v>
      </c>
      <c r="AU156" s="20" t="s">
        <v>82</v>
      </c>
      <c r="AY156" s="20" t="s">
        <v>140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20" t="s">
        <v>10</v>
      </c>
      <c r="BK156" s="195">
        <f t="shared" si="19"/>
        <v>0</v>
      </c>
      <c r="BL156" s="20" t="s">
        <v>146</v>
      </c>
      <c r="BM156" s="20" t="s">
        <v>346</v>
      </c>
    </row>
    <row r="157" spans="2:65" s="10" customFormat="1" ht="29.85" customHeight="1">
      <c r="B157" s="168"/>
      <c r="C157" s="169"/>
      <c r="D157" s="182" t="s">
        <v>72</v>
      </c>
      <c r="E157" s="183" t="s">
        <v>152</v>
      </c>
      <c r="F157" s="183" t="s">
        <v>347</v>
      </c>
      <c r="G157" s="169"/>
      <c r="H157" s="169"/>
      <c r="I157" s="172"/>
      <c r="J157" s="184">
        <f>BK157</f>
        <v>0</v>
      </c>
      <c r="K157" s="169"/>
      <c r="L157" s="174"/>
      <c r="M157" s="175"/>
      <c r="N157" s="176"/>
      <c r="O157" s="176"/>
      <c r="P157" s="177">
        <f>SUM(P158:P175)</f>
        <v>0</v>
      </c>
      <c r="Q157" s="176"/>
      <c r="R157" s="177">
        <f>SUM(R158:R175)</f>
        <v>0</v>
      </c>
      <c r="S157" s="176"/>
      <c r="T157" s="178">
        <f>SUM(T158:T175)</f>
        <v>0</v>
      </c>
      <c r="AR157" s="179" t="s">
        <v>10</v>
      </c>
      <c r="AT157" s="180" t="s">
        <v>72</v>
      </c>
      <c r="AU157" s="180" t="s">
        <v>10</v>
      </c>
      <c r="AY157" s="179" t="s">
        <v>140</v>
      </c>
      <c r="BK157" s="181">
        <f>SUM(BK158:BK175)</f>
        <v>0</v>
      </c>
    </row>
    <row r="158" spans="2:65" s="1" customFormat="1" ht="20.399999999999999" customHeight="1">
      <c r="B158" s="37"/>
      <c r="C158" s="185" t="s">
        <v>348</v>
      </c>
      <c r="D158" s="185" t="s">
        <v>142</v>
      </c>
      <c r="E158" s="186" t="s">
        <v>349</v>
      </c>
      <c r="F158" s="187" t="s">
        <v>350</v>
      </c>
      <c r="G158" s="188" t="s">
        <v>232</v>
      </c>
      <c r="H158" s="189">
        <v>4.78</v>
      </c>
      <c r="I158" s="190"/>
      <c r="J158" s="189">
        <f t="shared" ref="J158:J175" si="20">ROUND(I158*H158,0)</f>
        <v>0</v>
      </c>
      <c r="K158" s="187" t="s">
        <v>22</v>
      </c>
      <c r="L158" s="57"/>
      <c r="M158" s="191" t="s">
        <v>22</v>
      </c>
      <c r="N158" s="192" t="s">
        <v>44</v>
      </c>
      <c r="O158" s="38"/>
      <c r="P158" s="193">
        <f t="shared" ref="P158:P175" si="21">O158*H158</f>
        <v>0</v>
      </c>
      <c r="Q158" s="193">
        <v>0</v>
      </c>
      <c r="R158" s="193">
        <f t="shared" ref="R158:R175" si="22">Q158*H158</f>
        <v>0</v>
      </c>
      <c r="S158" s="193">
        <v>0</v>
      </c>
      <c r="T158" s="194">
        <f t="shared" ref="T158:T175" si="23">S158*H158</f>
        <v>0</v>
      </c>
      <c r="AR158" s="20" t="s">
        <v>146</v>
      </c>
      <c r="AT158" s="20" t="s">
        <v>142</v>
      </c>
      <c r="AU158" s="20" t="s">
        <v>82</v>
      </c>
      <c r="AY158" s="20" t="s">
        <v>140</v>
      </c>
      <c r="BE158" s="195">
        <f t="shared" ref="BE158:BE175" si="24">IF(N158="základní",J158,0)</f>
        <v>0</v>
      </c>
      <c r="BF158" s="195">
        <f t="shared" ref="BF158:BF175" si="25">IF(N158="snížená",J158,0)</f>
        <v>0</v>
      </c>
      <c r="BG158" s="195">
        <f t="shared" ref="BG158:BG175" si="26">IF(N158="zákl. přenesená",J158,0)</f>
        <v>0</v>
      </c>
      <c r="BH158" s="195">
        <f t="shared" ref="BH158:BH175" si="27">IF(N158="sníž. přenesená",J158,0)</f>
        <v>0</v>
      </c>
      <c r="BI158" s="195">
        <f t="shared" ref="BI158:BI175" si="28">IF(N158="nulová",J158,0)</f>
        <v>0</v>
      </c>
      <c r="BJ158" s="20" t="s">
        <v>10</v>
      </c>
      <c r="BK158" s="195">
        <f t="shared" ref="BK158:BK175" si="29">ROUND(I158*H158,0)</f>
        <v>0</v>
      </c>
      <c r="BL158" s="20" t="s">
        <v>146</v>
      </c>
      <c r="BM158" s="20" t="s">
        <v>278</v>
      </c>
    </row>
    <row r="159" spans="2:65" s="1" customFormat="1" ht="20.399999999999999" customHeight="1">
      <c r="B159" s="37"/>
      <c r="C159" s="185" t="s">
        <v>351</v>
      </c>
      <c r="D159" s="185" t="s">
        <v>142</v>
      </c>
      <c r="E159" s="186" t="s">
        <v>352</v>
      </c>
      <c r="F159" s="187" t="s">
        <v>353</v>
      </c>
      <c r="G159" s="188" t="s">
        <v>150</v>
      </c>
      <c r="H159" s="189">
        <v>6</v>
      </c>
      <c r="I159" s="190"/>
      <c r="J159" s="189">
        <f t="shared" si="20"/>
        <v>0</v>
      </c>
      <c r="K159" s="187" t="s">
        <v>22</v>
      </c>
      <c r="L159" s="57"/>
      <c r="M159" s="191" t="s">
        <v>22</v>
      </c>
      <c r="N159" s="192" t="s">
        <v>44</v>
      </c>
      <c r="O159" s="38"/>
      <c r="P159" s="193">
        <f t="shared" si="21"/>
        <v>0</v>
      </c>
      <c r="Q159" s="193">
        <v>0</v>
      </c>
      <c r="R159" s="193">
        <f t="shared" si="22"/>
        <v>0</v>
      </c>
      <c r="S159" s="193">
        <v>0</v>
      </c>
      <c r="T159" s="194">
        <f t="shared" si="23"/>
        <v>0</v>
      </c>
      <c r="AR159" s="20" t="s">
        <v>146</v>
      </c>
      <c r="AT159" s="20" t="s">
        <v>142</v>
      </c>
      <c r="AU159" s="20" t="s">
        <v>82</v>
      </c>
      <c r="AY159" s="20" t="s">
        <v>140</v>
      </c>
      <c r="BE159" s="195">
        <f t="shared" si="24"/>
        <v>0</v>
      </c>
      <c r="BF159" s="195">
        <f t="shared" si="25"/>
        <v>0</v>
      </c>
      <c r="BG159" s="195">
        <f t="shared" si="26"/>
        <v>0</v>
      </c>
      <c r="BH159" s="195">
        <f t="shared" si="27"/>
        <v>0</v>
      </c>
      <c r="BI159" s="195">
        <f t="shared" si="28"/>
        <v>0</v>
      </c>
      <c r="BJ159" s="20" t="s">
        <v>10</v>
      </c>
      <c r="BK159" s="195">
        <f t="shared" si="29"/>
        <v>0</v>
      </c>
      <c r="BL159" s="20" t="s">
        <v>146</v>
      </c>
      <c r="BM159" s="20" t="s">
        <v>286</v>
      </c>
    </row>
    <row r="160" spans="2:65" s="1" customFormat="1" ht="20.399999999999999" customHeight="1">
      <c r="B160" s="37"/>
      <c r="C160" s="185" t="s">
        <v>354</v>
      </c>
      <c r="D160" s="185" t="s">
        <v>142</v>
      </c>
      <c r="E160" s="186" t="s">
        <v>355</v>
      </c>
      <c r="F160" s="187" t="s">
        <v>356</v>
      </c>
      <c r="G160" s="188" t="s">
        <v>150</v>
      </c>
      <c r="H160" s="189">
        <v>4</v>
      </c>
      <c r="I160" s="190"/>
      <c r="J160" s="189">
        <f t="shared" si="20"/>
        <v>0</v>
      </c>
      <c r="K160" s="187" t="s">
        <v>22</v>
      </c>
      <c r="L160" s="57"/>
      <c r="M160" s="191" t="s">
        <v>22</v>
      </c>
      <c r="N160" s="192" t="s">
        <v>44</v>
      </c>
      <c r="O160" s="38"/>
      <c r="P160" s="193">
        <f t="shared" si="21"/>
        <v>0</v>
      </c>
      <c r="Q160" s="193">
        <v>0</v>
      </c>
      <c r="R160" s="193">
        <f t="shared" si="22"/>
        <v>0</v>
      </c>
      <c r="S160" s="193">
        <v>0</v>
      </c>
      <c r="T160" s="194">
        <f t="shared" si="23"/>
        <v>0</v>
      </c>
      <c r="AR160" s="20" t="s">
        <v>146</v>
      </c>
      <c r="AT160" s="20" t="s">
        <v>142</v>
      </c>
      <c r="AU160" s="20" t="s">
        <v>82</v>
      </c>
      <c r="AY160" s="20" t="s">
        <v>140</v>
      </c>
      <c r="BE160" s="195">
        <f t="shared" si="24"/>
        <v>0</v>
      </c>
      <c r="BF160" s="195">
        <f t="shared" si="25"/>
        <v>0</v>
      </c>
      <c r="BG160" s="195">
        <f t="shared" si="26"/>
        <v>0</v>
      </c>
      <c r="BH160" s="195">
        <f t="shared" si="27"/>
        <v>0</v>
      </c>
      <c r="BI160" s="195">
        <f t="shared" si="28"/>
        <v>0</v>
      </c>
      <c r="BJ160" s="20" t="s">
        <v>10</v>
      </c>
      <c r="BK160" s="195">
        <f t="shared" si="29"/>
        <v>0</v>
      </c>
      <c r="BL160" s="20" t="s">
        <v>146</v>
      </c>
      <c r="BM160" s="20" t="s">
        <v>294</v>
      </c>
    </row>
    <row r="161" spans="2:65" s="1" customFormat="1" ht="20.399999999999999" customHeight="1">
      <c r="B161" s="37"/>
      <c r="C161" s="185" t="s">
        <v>357</v>
      </c>
      <c r="D161" s="185" t="s">
        <v>142</v>
      </c>
      <c r="E161" s="186" t="s">
        <v>358</v>
      </c>
      <c r="F161" s="187" t="s">
        <v>359</v>
      </c>
      <c r="G161" s="188" t="s">
        <v>150</v>
      </c>
      <c r="H161" s="189">
        <v>1</v>
      </c>
      <c r="I161" s="190"/>
      <c r="J161" s="189">
        <f t="shared" si="20"/>
        <v>0</v>
      </c>
      <c r="K161" s="187" t="s">
        <v>22</v>
      </c>
      <c r="L161" s="57"/>
      <c r="M161" s="191" t="s">
        <v>22</v>
      </c>
      <c r="N161" s="192" t="s">
        <v>44</v>
      </c>
      <c r="O161" s="38"/>
      <c r="P161" s="193">
        <f t="shared" si="21"/>
        <v>0</v>
      </c>
      <c r="Q161" s="193">
        <v>0</v>
      </c>
      <c r="R161" s="193">
        <f t="shared" si="22"/>
        <v>0</v>
      </c>
      <c r="S161" s="193">
        <v>0</v>
      </c>
      <c r="T161" s="194">
        <f t="shared" si="23"/>
        <v>0</v>
      </c>
      <c r="AR161" s="20" t="s">
        <v>146</v>
      </c>
      <c r="AT161" s="20" t="s">
        <v>142</v>
      </c>
      <c r="AU161" s="20" t="s">
        <v>82</v>
      </c>
      <c r="AY161" s="20" t="s">
        <v>140</v>
      </c>
      <c r="BE161" s="195">
        <f t="shared" si="24"/>
        <v>0</v>
      </c>
      <c r="BF161" s="195">
        <f t="shared" si="25"/>
        <v>0</v>
      </c>
      <c r="BG161" s="195">
        <f t="shared" si="26"/>
        <v>0</v>
      </c>
      <c r="BH161" s="195">
        <f t="shared" si="27"/>
        <v>0</v>
      </c>
      <c r="BI161" s="195">
        <f t="shared" si="28"/>
        <v>0</v>
      </c>
      <c r="BJ161" s="20" t="s">
        <v>10</v>
      </c>
      <c r="BK161" s="195">
        <f t="shared" si="29"/>
        <v>0</v>
      </c>
      <c r="BL161" s="20" t="s">
        <v>146</v>
      </c>
      <c r="BM161" s="20" t="s">
        <v>303</v>
      </c>
    </row>
    <row r="162" spans="2:65" s="1" customFormat="1" ht="20.399999999999999" customHeight="1">
      <c r="B162" s="37"/>
      <c r="C162" s="185" t="s">
        <v>360</v>
      </c>
      <c r="D162" s="185" t="s">
        <v>142</v>
      </c>
      <c r="E162" s="186" t="s">
        <v>361</v>
      </c>
      <c r="F162" s="187" t="s">
        <v>362</v>
      </c>
      <c r="G162" s="188" t="s">
        <v>145</v>
      </c>
      <c r="H162" s="189">
        <v>1.6</v>
      </c>
      <c r="I162" s="190"/>
      <c r="J162" s="189">
        <f t="shared" si="20"/>
        <v>0</v>
      </c>
      <c r="K162" s="187" t="s">
        <v>22</v>
      </c>
      <c r="L162" s="57"/>
      <c r="M162" s="191" t="s">
        <v>22</v>
      </c>
      <c r="N162" s="192" t="s">
        <v>44</v>
      </c>
      <c r="O162" s="38"/>
      <c r="P162" s="193">
        <f t="shared" si="21"/>
        <v>0</v>
      </c>
      <c r="Q162" s="193">
        <v>0</v>
      </c>
      <c r="R162" s="193">
        <f t="shared" si="22"/>
        <v>0</v>
      </c>
      <c r="S162" s="193">
        <v>0</v>
      </c>
      <c r="T162" s="194">
        <f t="shared" si="23"/>
        <v>0</v>
      </c>
      <c r="AR162" s="20" t="s">
        <v>146</v>
      </c>
      <c r="AT162" s="20" t="s">
        <v>142</v>
      </c>
      <c r="AU162" s="20" t="s">
        <v>82</v>
      </c>
      <c r="AY162" s="20" t="s">
        <v>140</v>
      </c>
      <c r="BE162" s="195">
        <f t="shared" si="24"/>
        <v>0</v>
      </c>
      <c r="BF162" s="195">
        <f t="shared" si="25"/>
        <v>0</v>
      </c>
      <c r="BG162" s="195">
        <f t="shared" si="26"/>
        <v>0</v>
      </c>
      <c r="BH162" s="195">
        <f t="shared" si="27"/>
        <v>0</v>
      </c>
      <c r="BI162" s="195">
        <f t="shared" si="28"/>
        <v>0</v>
      </c>
      <c r="BJ162" s="20" t="s">
        <v>10</v>
      </c>
      <c r="BK162" s="195">
        <f t="shared" si="29"/>
        <v>0</v>
      </c>
      <c r="BL162" s="20" t="s">
        <v>146</v>
      </c>
      <c r="BM162" s="20" t="s">
        <v>311</v>
      </c>
    </row>
    <row r="163" spans="2:65" s="1" customFormat="1" ht="20.399999999999999" customHeight="1">
      <c r="B163" s="37"/>
      <c r="C163" s="185" t="s">
        <v>363</v>
      </c>
      <c r="D163" s="185" t="s">
        <v>142</v>
      </c>
      <c r="E163" s="186" t="s">
        <v>364</v>
      </c>
      <c r="F163" s="187" t="s">
        <v>365</v>
      </c>
      <c r="G163" s="188" t="s">
        <v>150</v>
      </c>
      <c r="H163" s="189">
        <v>15</v>
      </c>
      <c r="I163" s="190"/>
      <c r="J163" s="189">
        <f t="shared" si="20"/>
        <v>0</v>
      </c>
      <c r="K163" s="187" t="s">
        <v>22</v>
      </c>
      <c r="L163" s="57"/>
      <c r="M163" s="191" t="s">
        <v>22</v>
      </c>
      <c r="N163" s="192" t="s">
        <v>44</v>
      </c>
      <c r="O163" s="38"/>
      <c r="P163" s="193">
        <f t="shared" si="21"/>
        <v>0</v>
      </c>
      <c r="Q163" s="193">
        <v>0</v>
      </c>
      <c r="R163" s="193">
        <f t="shared" si="22"/>
        <v>0</v>
      </c>
      <c r="S163" s="193">
        <v>0</v>
      </c>
      <c r="T163" s="194">
        <f t="shared" si="23"/>
        <v>0</v>
      </c>
      <c r="AR163" s="20" t="s">
        <v>146</v>
      </c>
      <c r="AT163" s="20" t="s">
        <v>142</v>
      </c>
      <c r="AU163" s="20" t="s">
        <v>82</v>
      </c>
      <c r="AY163" s="20" t="s">
        <v>140</v>
      </c>
      <c r="BE163" s="195">
        <f t="shared" si="24"/>
        <v>0</v>
      </c>
      <c r="BF163" s="195">
        <f t="shared" si="25"/>
        <v>0</v>
      </c>
      <c r="BG163" s="195">
        <f t="shared" si="26"/>
        <v>0</v>
      </c>
      <c r="BH163" s="195">
        <f t="shared" si="27"/>
        <v>0</v>
      </c>
      <c r="BI163" s="195">
        <f t="shared" si="28"/>
        <v>0</v>
      </c>
      <c r="BJ163" s="20" t="s">
        <v>10</v>
      </c>
      <c r="BK163" s="195">
        <f t="shared" si="29"/>
        <v>0</v>
      </c>
      <c r="BL163" s="20" t="s">
        <v>146</v>
      </c>
      <c r="BM163" s="20" t="s">
        <v>319</v>
      </c>
    </row>
    <row r="164" spans="2:65" s="1" customFormat="1" ht="20.399999999999999" customHeight="1">
      <c r="B164" s="37"/>
      <c r="C164" s="185" t="s">
        <v>366</v>
      </c>
      <c r="D164" s="185" t="s">
        <v>142</v>
      </c>
      <c r="E164" s="186" t="s">
        <v>367</v>
      </c>
      <c r="F164" s="187" t="s">
        <v>368</v>
      </c>
      <c r="G164" s="188" t="s">
        <v>150</v>
      </c>
      <c r="H164" s="189">
        <v>18</v>
      </c>
      <c r="I164" s="190"/>
      <c r="J164" s="189">
        <f t="shared" si="20"/>
        <v>0</v>
      </c>
      <c r="K164" s="187" t="s">
        <v>22</v>
      </c>
      <c r="L164" s="57"/>
      <c r="M164" s="191" t="s">
        <v>22</v>
      </c>
      <c r="N164" s="192" t="s">
        <v>44</v>
      </c>
      <c r="O164" s="38"/>
      <c r="P164" s="193">
        <f t="shared" si="21"/>
        <v>0</v>
      </c>
      <c r="Q164" s="193">
        <v>0</v>
      </c>
      <c r="R164" s="193">
        <f t="shared" si="22"/>
        <v>0</v>
      </c>
      <c r="S164" s="193">
        <v>0</v>
      </c>
      <c r="T164" s="194">
        <f t="shared" si="23"/>
        <v>0</v>
      </c>
      <c r="AR164" s="20" t="s">
        <v>146</v>
      </c>
      <c r="AT164" s="20" t="s">
        <v>142</v>
      </c>
      <c r="AU164" s="20" t="s">
        <v>82</v>
      </c>
      <c r="AY164" s="20" t="s">
        <v>140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20" t="s">
        <v>10</v>
      </c>
      <c r="BK164" s="195">
        <f t="shared" si="29"/>
        <v>0</v>
      </c>
      <c r="BL164" s="20" t="s">
        <v>146</v>
      </c>
      <c r="BM164" s="20" t="s">
        <v>328</v>
      </c>
    </row>
    <row r="165" spans="2:65" s="1" customFormat="1" ht="20.399999999999999" customHeight="1">
      <c r="B165" s="37"/>
      <c r="C165" s="185" t="s">
        <v>369</v>
      </c>
      <c r="D165" s="185" t="s">
        <v>142</v>
      </c>
      <c r="E165" s="186" t="s">
        <v>370</v>
      </c>
      <c r="F165" s="187" t="s">
        <v>371</v>
      </c>
      <c r="G165" s="188" t="s">
        <v>145</v>
      </c>
      <c r="H165" s="189">
        <v>50.67</v>
      </c>
      <c r="I165" s="190"/>
      <c r="J165" s="189">
        <f t="shared" si="20"/>
        <v>0</v>
      </c>
      <c r="K165" s="187" t="s">
        <v>22</v>
      </c>
      <c r="L165" s="57"/>
      <c r="M165" s="191" t="s">
        <v>22</v>
      </c>
      <c r="N165" s="192" t="s">
        <v>44</v>
      </c>
      <c r="O165" s="38"/>
      <c r="P165" s="193">
        <f t="shared" si="21"/>
        <v>0</v>
      </c>
      <c r="Q165" s="193">
        <v>0</v>
      </c>
      <c r="R165" s="193">
        <f t="shared" si="22"/>
        <v>0</v>
      </c>
      <c r="S165" s="193">
        <v>0</v>
      </c>
      <c r="T165" s="194">
        <f t="shared" si="23"/>
        <v>0</v>
      </c>
      <c r="AR165" s="20" t="s">
        <v>146</v>
      </c>
      <c r="AT165" s="20" t="s">
        <v>142</v>
      </c>
      <c r="AU165" s="20" t="s">
        <v>82</v>
      </c>
      <c r="AY165" s="20" t="s">
        <v>140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20" t="s">
        <v>10</v>
      </c>
      <c r="BK165" s="195">
        <f t="shared" si="29"/>
        <v>0</v>
      </c>
      <c r="BL165" s="20" t="s">
        <v>146</v>
      </c>
      <c r="BM165" s="20" t="s">
        <v>335</v>
      </c>
    </row>
    <row r="166" spans="2:65" s="1" customFormat="1" ht="20.399999999999999" customHeight="1">
      <c r="B166" s="37"/>
      <c r="C166" s="185" t="s">
        <v>372</v>
      </c>
      <c r="D166" s="185" t="s">
        <v>142</v>
      </c>
      <c r="E166" s="186" t="s">
        <v>373</v>
      </c>
      <c r="F166" s="187" t="s">
        <v>374</v>
      </c>
      <c r="G166" s="188" t="s">
        <v>145</v>
      </c>
      <c r="H166" s="189">
        <v>6.2</v>
      </c>
      <c r="I166" s="190"/>
      <c r="J166" s="189">
        <f t="shared" si="20"/>
        <v>0</v>
      </c>
      <c r="K166" s="187" t="s">
        <v>22</v>
      </c>
      <c r="L166" s="57"/>
      <c r="M166" s="191" t="s">
        <v>22</v>
      </c>
      <c r="N166" s="192" t="s">
        <v>44</v>
      </c>
      <c r="O166" s="38"/>
      <c r="P166" s="193">
        <f t="shared" si="21"/>
        <v>0</v>
      </c>
      <c r="Q166" s="193">
        <v>0</v>
      </c>
      <c r="R166" s="193">
        <f t="shared" si="22"/>
        <v>0</v>
      </c>
      <c r="S166" s="193">
        <v>0</v>
      </c>
      <c r="T166" s="194">
        <f t="shared" si="23"/>
        <v>0</v>
      </c>
      <c r="AR166" s="20" t="s">
        <v>146</v>
      </c>
      <c r="AT166" s="20" t="s">
        <v>142</v>
      </c>
      <c r="AU166" s="20" t="s">
        <v>82</v>
      </c>
      <c r="AY166" s="20" t="s">
        <v>140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20" t="s">
        <v>10</v>
      </c>
      <c r="BK166" s="195">
        <f t="shared" si="29"/>
        <v>0</v>
      </c>
      <c r="BL166" s="20" t="s">
        <v>146</v>
      </c>
      <c r="BM166" s="20" t="s">
        <v>343</v>
      </c>
    </row>
    <row r="167" spans="2:65" s="1" customFormat="1" ht="20.399999999999999" customHeight="1">
      <c r="B167" s="37"/>
      <c r="C167" s="185" t="s">
        <v>375</v>
      </c>
      <c r="D167" s="185" t="s">
        <v>142</v>
      </c>
      <c r="E167" s="186" t="s">
        <v>376</v>
      </c>
      <c r="F167" s="187" t="s">
        <v>377</v>
      </c>
      <c r="G167" s="188" t="s">
        <v>150</v>
      </c>
      <c r="H167" s="189">
        <v>4</v>
      </c>
      <c r="I167" s="190"/>
      <c r="J167" s="189">
        <f t="shared" si="20"/>
        <v>0</v>
      </c>
      <c r="K167" s="187" t="s">
        <v>22</v>
      </c>
      <c r="L167" s="57"/>
      <c r="M167" s="191" t="s">
        <v>22</v>
      </c>
      <c r="N167" s="192" t="s">
        <v>44</v>
      </c>
      <c r="O167" s="38"/>
      <c r="P167" s="193">
        <f t="shared" si="21"/>
        <v>0</v>
      </c>
      <c r="Q167" s="193">
        <v>0</v>
      </c>
      <c r="R167" s="193">
        <f t="shared" si="22"/>
        <v>0</v>
      </c>
      <c r="S167" s="193">
        <v>0</v>
      </c>
      <c r="T167" s="194">
        <f t="shared" si="23"/>
        <v>0</v>
      </c>
      <c r="AR167" s="20" t="s">
        <v>146</v>
      </c>
      <c r="AT167" s="20" t="s">
        <v>142</v>
      </c>
      <c r="AU167" s="20" t="s">
        <v>82</v>
      </c>
      <c r="AY167" s="20" t="s">
        <v>140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20" t="s">
        <v>10</v>
      </c>
      <c r="BK167" s="195">
        <f t="shared" si="29"/>
        <v>0</v>
      </c>
      <c r="BL167" s="20" t="s">
        <v>146</v>
      </c>
      <c r="BM167" s="20" t="s">
        <v>351</v>
      </c>
    </row>
    <row r="168" spans="2:65" s="1" customFormat="1" ht="20.399999999999999" customHeight="1">
      <c r="B168" s="37"/>
      <c r="C168" s="185" t="s">
        <v>378</v>
      </c>
      <c r="D168" s="185" t="s">
        <v>142</v>
      </c>
      <c r="E168" s="186" t="s">
        <v>379</v>
      </c>
      <c r="F168" s="187" t="s">
        <v>380</v>
      </c>
      <c r="G168" s="188" t="s">
        <v>145</v>
      </c>
      <c r="H168" s="189">
        <v>1.82</v>
      </c>
      <c r="I168" s="190"/>
      <c r="J168" s="189">
        <f t="shared" si="20"/>
        <v>0</v>
      </c>
      <c r="K168" s="187" t="s">
        <v>22</v>
      </c>
      <c r="L168" s="57"/>
      <c r="M168" s="191" t="s">
        <v>22</v>
      </c>
      <c r="N168" s="192" t="s">
        <v>44</v>
      </c>
      <c r="O168" s="38"/>
      <c r="P168" s="193">
        <f t="shared" si="21"/>
        <v>0</v>
      </c>
      <c r="Q168" s="193">
        <v>0</v>
      </c>
      <c r="R168" s="193">
        <f t="shared" si="22"/>
        <v>0</v>
      </c>
      <c r="S168" s="193">
        <v>0</v>
      </c>
      <c r="T168" s="194">
        <f t="shared" si="23"/>
        <v>0</v>
      </c>
      <c r="AR168" s="20" t="s">
        <v>146</v>
      </c>
      <c r="AT168" s="20" t="s">
        <v>142</v>
      </c>
      <c r="AU168" s="20" t="s">
        <v>82</v>
      </c>
      <c r="AY168" s="20" t="s">
        <v>140</v>
      </c>
      <c r="BE168" s="195">
        <f t="shared" si="24"/>
        <v>0</v>
      </c>
      <c r="BF168" s="195">
        <f t="shared" si="25"/>
        <v>0</v>
      </c>
      <c r="BG168" s="195">
        <f t="shared" si="26"/>
        <v>0</v>
      </c>
      <c r="BH168" s="195">
        <f t="shared" si="27"/>
        <v>0</v>
      </c>
      <c r="BI168" s="195">
        <f t="shared" si="28"/>
        <v>0</v>
      </c>
      <c r="BJ168" s="20" t="s">
        <v>10</v>
      </c>
      <c r="BK168" s="195">
        <f t="shared" si="29"/>
        <v>0</v>
      </c>
      <c r="BL168" s="20" t="s">
        <v>146</v>
      </c>
      <c r="BM168" s="20" t="s">
        <v>357</v>
      </c>
    </row>
    <row r="169" spans="2:65" s="1" customFormat="1" ht="20.399999999999999" customHeight="1">
      <c r="B169" s="37"/>
      <c r="C169" s="185" t="s">
        <v>381</v>
      </c>
      <c r="D169" s="185" t="s">
        <v>142</v>
      </c>
      <c r="E169" s="186" t="s">
        <v>382</v>
      </c>
      <c r="F169" s="187" t="s">
        <v>383</v>
      </c>
      <c r="G169" s="188" t="s">
        <v>145</v>
      </c>
      <c r="H169" s="189">
        <v>40.6</v>
      </c>
      <c r="I169" s="190"/>
      <c r="J169" s="189">
        <f t="shared" si="20"/>
        <v>0</v>
      </c>
      <c r="K169" s="187" t="s">
        <v>22</v>
      </c>
      <c r="L169" s="57"/>
      <c r="M169" s="191" t="s">
        <v>22</v>
      </c>
      <c r="N169" s="192" t="s">
        <v>44</v>
      </c>
      <c r="O169" s="38"/>
      <c r="P169" s="193">
        <f t="shared" si="21"/>
        <v>0</v>
      </c>
      <c r="Q169" s="193">
        <v>0</v>
      </c>
      <c r="R169" s="193">
        <f t="shared" si="22"/>
        <v>0</v>
      </c>
      <c r="S169" s="193">
        <v>0</v>
      </c>
      <c r="T169" s="194">
        <f t="shared" si="23"/>
        <v>0</v>
      </c>
      <c r="AR169" s="20" t="s">
        <v>146</v>
      </c>
      <c r="AT169" s="20" t="s">
        <v>142</v>
      </c>
      <c r="AU169" s="20" t="s">
        <v>82</v>
      </c>
      <c r="AY169" s="20" t="s">
        <v>140</v>
      </c>
      <c r="BE169" s="195">
        <f t="shared" si="24"/>
        <v>0</v>
      </c>
      <c r="BF169" s="195">
        <f t="shared" si="25"/>
        <v>0</v>
      </c>
      <c r="BG169" s="195">
        <f t="shared" si="26"/>
        <v>0</v>
      </c>
      <c r="BH169" s="195">
        <f t="shared" si="27"/>
        <v>0</v>
      </c>
      <c r="BI169" s="195">
        <f t="shared" si="28"/>
        <v>0</v>
      </c>
      <c r="BJ169" s="20" t="s">
        <v>10</v>
      </c>
      <c r="BK169" s="195">
        <f t="shared" si="29"/>
        <v>0</v>
      </c>
      <c r="BL169" s="20" t="s">
        <v>146</v>
      </c>
      <c r="BM169" s="20" t="s">
        <v>363</v>
      </c>
    </row>
    <row r="170" spans="2:65" s="1" customFormat="1" ht="20.399999999999999" customHeight="1">
      <c r="B170" s="37"/>
      <c r="C170" s="185" t="s">
        <v>384</v>
      </c>
      <c r="D170" s="185" t="s">
        <v>142</v>
      </c>
      <c r="E170" s="186" t="s">
        <v>385</v>
      </c>
      <c r="F170" s="187" t="s">
        <v>386</v>
      </c>
      <c r="G170" s="188" t="s">
        <v>145</v>
      </c>
      <c r="H170" s="189">
        <v>18.57</v>
      </c>
      <c r="I170" s="190"/>
      <c r="J170" s="189">
        <f t="shared" si="20"/>
        <v>0</v>
      </c>
      <c r="K170" s="187" t="s">
        <v>22</v>
      </c>
      <c r="L170" s="57"/>
      <c r="M170" s="191" t="s">
        <v>22</v>
      </c>
      <c r="N170" s="192" t="s">
        <v>44</v>
      </c>
      <c r="O170" s="38"/>
      <c r="P170" s="193">
        <f t="shared" si="21"/>
        <v>0</v>
      </c>
      <c r="Q170" s="193">
        <v>0</v>
      </c>
      <c r="R170" s="193">
        <f t="shared" si="22"/>
        <v>0</v>
      </c>
      <c r="S170" s="193">
        <v>0</v>
      </c>
      <c r="T170" s="194">
        <f t="shared" si="23"/>
        <v>0</v>
      </c>
      <c r="AR170" s="20" t="s">
        <v>146</v>
      </c>
      <c r="AT170" s="20" t="s">
        <v>142</v>
      </c>
      <c r="AU170" s="20" t="s">
        <v>82</v>
      </c>
      <c r="AY170" s="20" t="s">
        <v>140</v>
      </c>
      <c r="BE170" s="195">
        <f t="shared" si="24"/>
        <v>0</v>
      </c>
      <c r="BF170" s="195">
        <f t="shared" si="25"/>
        <v>0</v>
      </c>
      <c r="BG170" s="195">
        <f t="shared" si="26"/>
        <v>0</v>
      </c>
      <c r="BH170" s="195">
        <f t="shared" si="27"/>
        <v>0</v>
      </c>
      <c r="BI170" s="195">
        <f t="shared" si="28"/>
        <v>0</v>
      </c>
      <c r="BJ170" s="20" t="s">
        <v>10</v>
      </c>
      <c r="BK170" s="195">
        <f t="shared" si="29"/>
        <v>0</v>
      </c>
      <c r="BL170" s="20" t="s">
        <v>146</v>
      </c>
      <c r="BM170" s="20" t="s">
        <v>369</v>
      </c>
    </row>
    <row r="171" spans="2:65" s="1" customFormat="1" ht="20.399999999999999" customHeight="1">
      <c r="B171" s="37"/>
      <c r="C171" s="185" t="s">
        <v>387</v>
      </c>
      <c r="D171" s="185" t="s">
        <v>142</v>
      </c>
      <c r="E171" s="186" t="s">
        <v>388</v>
      </c>
      <c r="F171" s="187" t="s">
        <v>389</v>
      </c>
      <c r="G171" s="188" t="s">
        <v>145</v>
      </c>
      <c r="H171" s="189">
        <v>5.22</v>
      </c>
      <c r="I171" s="190"/>
      <c r="J171" s="189">
        <f t="shared" si="20"/>
        <v>0</v>
      </c>
      <c r="K171" s="187" t="s">
        <v>22</v>
      </c>
      <c r="L171" s="57"/>
      <c r="M171" s="191" t="s">
        <v>22</v>
      </c>
      <c r="N171" s="192" t="s">
        <v>44</v>
      </c>
      <c r="O171" s="38"/>
      <c r="P171" s="193">
        <f t="shared" si="21"/>
        <v>0</v>
      </c>
      <c r="Q171" s="193">
        <v>0</v>
      </c>
      <c r="R171" s="193">
        <f t="shared" si="22"/>
        <v>0</v>
      </c>
      <c r="S171" s="193">
        <v>0</v>
      </c>
      <c r="T171" s="194">
        <f t="shared" si="23"/>
        <v>0</v>
      </c>
      <c r="AR171" s="20" t="s">
        <v>146</v>
      </c>
      <c r="AT171" s="20" t="s">
        <v>142</v>
      </c>
      <c r="AU171" s="20" t="s">
        <v>82</v>
      </c>
      <c r="AY171" s="20" t="s">
        <v>140</v>
      </c>
      <c r="BE171" s="195">
        <f t="shared" si="24"/>
        <v>0</v>
      </c>
      <c r="BF171" s="195">
        <f t="shared" si="25"/>
        <v>0</v>
      </c>
      <c r="BG171" s="195">
        <f t="shared" si="26"/>
        <v>0</v>
      </c>
      <c r="BH171" s="195">
        <f t="shared" si="27"/>
        <v>0</v>
      </c>
      <c r="BI171" s="195">
        <f t="shared" si="28"/>
        <v>0</v>
      </c>
      <c r="BJ171" s="20" t="s">
        <v>10</v>
      </c>
      <c r="BK171" s="195">
        <f t="shared" si="29"/>
        <v>0</v>
      </c>
      <c r="BL171" s="20" t="s">
        <v>146</v>
      </c>
      <c r="BM171" s="20" t="s">
        <v>375</v>
      </c>
    </row>
    <row r="172" spans="2:65" s="1" customFormat="1" ht="20.399999999999999" customHeight="1">
      <c r="B172" s="37"/>
      <c r="C172" s="185" t="s">
        <v>390</v>
      </c>
      <c r="D172" s="185" t="s">
        <v>142</v>
      </c>
      <c r="E172" s="186" t="s">
        <v>391</v>
      </c>
      <c r="F172" s="187" t="s">
        <v>392</v>
      </c>
      <c r="G172" s="188" t="s">
        <v>145</v>
      </c>
      <c r="H172" s="189">
        <v>10.32</v>
      </c>
      <c r="I172" s="190"/>
      <c r="J172" s="189">
        <f t="shared" si="20"/>
        <v>0</v>
      </c>
      <c r="K172" s="187" t="s">
        <v>22</v>
      </c>
      <c r="L172" s="57"/>
      <c r="M172" s="191" t="s">
        <v>22</v>
      </c>
      <c r="N172" s="192" t="s">
        <v>44</v>
      </c>
      <c r="O172" s="38"/>
      <c r="P172" s="193">
        <f t="shared" si="21"/>
        <v>0</v>
      </c>
      <c r="Q172" s="193">
        <v>0</v>
      </c>
      <c r="R172" s="193">
        <f t="shared" si="22"/>
        <v>0</v>
      </c>
      <c r="S172" s="193">
        <v>0</v>
      </c>
      <c r="T172" s="194">
        <f t="shared" si="23"/>
        <v>0</v>
      </c>
      <c r="AR172" s="20" t="s">
        <v>146</v>
      </c>
      <c r="AT172" s="20" t="s">
        <v>142</v>
      </c>
      <c r="AU172" s="20" t="s">
        <v>82</v>
      </c>
      <c r="AY172" s="20" t="s">
        <v>140</v>
      </c>
      <c r="BE172" s="195">
        <f t="shared" si="24"/>
        <v>0</v>
      </c>
      <c r="BF172" s="195">
        <f t="shared" si="25"/>
        <v>0</v>
      </c>
      <c r="BG172" s="195">
        <f t="shared" si="26"/>
        <v>0</v>
      </c>
      <c r="BH172" s="195">
        <f t="shared" si="27"/>
        <v>0</v>
      </c>
      <c r="BI172" s="195">
        <f t="shared" si="28"/>
        <v>0</v>
      </c>
      <c r="BJ172" s="20" t="s">
        <v>10</v>
      </c>
      <c r="BK172" s="195">
        <f t="shared" si="29"/>
        <v>0</v>
      </c>
      <c r="BL172" s="20" t="s">
        <v>146</v>
      </c>
      <c r="BM172" s="20" t="s">
        <v>381</v>
      </c>
    </row>
    <row r="173" spans="2:65" s="1" customFormat="1" ht="20.399999999999999" customHeight="1">
      <c r="B173" s="37"/>
      <c r="C173" s="185" t="s">
        <v>393</v>
      </c>
      <c r="D173" s="185" t="s">
        <v>142</v>
      </c>
      <c r="E173" s="186" t="s">
        <v>394</v>
      </c>
      <c r="F173" s="187" t="s">
        <v>395</v>
      </c>
      <c r="G173" s="188" t="s">
        <v>145</v>
      </c>
      <c r="H173" s="189">
        <v>10.32</v>
      </c>
      <c r="I173" s="190"/>
      <c r="J173" s="189">
        <f t="shared" si="20"/>
        <v>0</v>
      </c>
      <c r="K173" s="187" t="s">
        <v>22</v>
      </c>
      <c r="L173" s="57"/>
      <c r="M173" s="191" t="s">
        <v>22</v>
      </c>
      <c r="N173" s="192" t="s">
        <v>44</v>
      </c>
      <c r="O173" s="38"/>
      <c r="P173" s="193">
        <f t="shared" si="21"/>
        <v>0</v>
      </c>
      <c r="Q173" s="193">
        <v>0</v>
      </c>
      <c r="R173" s="193">
        <f t="shared" si="22"/>
        <v>0</v>
      </c>
      <c r="S173" s="193">
        <v>0</v>
      </c>
      <c r="T173" s="194">
        <f t="shared" si="23"/>
        <v>0</v>
      </c>
      <c r="AR173" s="20" t="s">
        <v>146</v>
      </c>
      <c r="AT173" s="20" t="s">
        <v>142</v>
      </c>
      <c r="AU173" s="20" t="s">
        <v>82</v>
      </c>
      <c r="AY173" s="20" t="s">
        <v>140</v>
      </c>
      <c r="BE173" s="195">
        <f t="shared" si="24"/>
        <v>0</v>
      </c>
      <c r="BF173" s="195">
        <f t="shared" si="25"/>
        <v>0</v>
      </c>
      <c r="BG173" s="195">
        <f t="shared" si="26"/>
        <v>0</v>
      </c>
      <c r="BH173" s="195">
        <f t="shared" si="27"/>
        <v>0</v>
      </c>
      <c r="BI173" s="195">
        <f t="shared" si="28"/>
        <v>0</v>
      </c>
      <c r="BJ173" s="20" t="s">
        <v>10</v>
      </c>
      <c r="BK173" s="195">
        <f t="shared" si="29"/>
        <v>0</v>
      </c>
      <c r="BL173" s="20" t="s">
        <v>146</v>
      </c>
      <c r="BM173" s="20" t="s">
        <v>387</v>
      </c>
    </row>
    <row r="174" spans="2:65" s="1" customFormat="1" ht="20.399999999999999" customHeight="1">
      <c r="B174" s="37"/>
      <c r="C174" s="185" t="s">
        <v>396</v>
      </c>
      <c r="D174" s="185" t="s">
        <v>142</v>
      </c>
      <c r="E174" s="186" t="s">
        <v>397</v>
      </c>
      <c r="F174" s="187" t="s">
        <v>398</v>
      </c>
      <c r="G174" s="188" t="s">
        <v>145</v>
      </c>
      <c r="H174" s="189">
        <v>2.4</v>
      </c>
      <c r="I174" s="190"/>
      <c r="J174" s="189">
        <f t="shared" si="20"/>
        <v>0</v>
      </c>
      <c r="K174" s="187" t="s">
        <v>22</v>
      </c>
      <c r="L174" s="57"/>
      <c r="M174" s="191" t="s">
        <v>22</v>
      </c>
      <c r="N174" s="192" t="s">
        <v>44</v>
      </c>
      <c r="O174" s="38"/>
      <c r="P174" s="193">
        <f t="shared" si="21"/>
        <v>0</v>
      </c>
      <c r="Q174" s="193">
        <v>0</v>
      </c>
      <c r="R174" s="193">
        <f t="shared" si="22"/>
        <v>0</v>
      </c>
      <c r="S174" s="193">
        <v>0</v>
      </c>
      <c r="T174" s="194">
        <f t="shared" si="23"/>
        <v>0</v>
      </c>
      <c r="AR174" s="20" t="s">
        <v>146</v>
      </c>
      <c r="AT174" s="20" t="s">
        <v>142</v>
      </c>
      <c r="AU174" s="20" t="s">
        <v>82</v>
      </c>
      <c r="AY174" s="20" t="s">
        <v>140</v>
      </c>
      <c r="BE174" s="195">
        <f t="shared" si="24"/>
        <v>0</v>
      </c>
      <c r="BF174" s="195">
        <f t="shared" si="25"/>
        <v>0</v>
      </c>
      <c r="BG174" s="195">
        <f t="shared" si="26"/>
        <v>0</v>
      </c>
      <c r="BH174" s="195">
        <f t="shared" si="27"/>
        <v>0</v>
      </c>
      <c r="BI174" s="195">
        <f t="shared" si="28"/>
        <v>0</v>
      </c>
      <c r="BJ174" s="20" t="s">
        <v>10</v>
      </c>
      <c r="BK174" s="195">
        <f t="shared" si="29"/>
        <v>0</v>
      </c>
      <c r="BL174" s="20" t="s">
        <v>146</v>
      </c>
      <c r="BM174" s="20" t="s">
        <v>393</v>
      </c>
    </row>
    <row r="175" spans="2:65" s="1" customFormat="1" ht="20.399999999999999" customHeight="1">
      <c r="B175" s="37"/>
      <c r="C175" s="185" t="s">
        <v>399</v>
      </c>
      <c r="D175" s="185" t="s">
        <v>142</v>
      </c>
      <c r="E175" s="186" t="s">
        <v>400</v>
      </c>
      <c r="F175" s="187" t="s">
        <v>401</v>
      </c>
      <c r="G175" s="188" t="s">
        <v>159</v>
      </c>
      <c r="H175" s="189">
        <v>0.19</v>
      </c>
      <c r="I175" s="190"/>
      <c r="J175" s="189">
        <f t="shared" si="20"/>
        <v>0</v>
      </c>
      <c r="K175" s="187" t="s">
        <v>22</v>
      </c>
      <c r="L175" s="57"/>
      <c r="M175" s="191" t="s">
        <v>22</v>
      </c>
      <c r="N175" s="192" t="s">
        <v>44</v>
      </c>
      <c r="O175" s="38"/>
      <c r="P175" s="193">
        <f t="shared" si="21"/>
        <v>0</v>
      </c>
      <c r="Q175" s="193">
        <v>0</v>
      </c>
      <c r="R175" s="193">
        <f t="shared" si="22"/>
        <v>0</v>
      </c>
      <c r="S175" s="193">
        <v>0</v>
      </c>
      <c r="T175" s="194">
        <f t="shared" si="23"/>
        <v>0</v>
      </c>
      <c r="AR175" s="20" t="s">
        <v>146</v>
      </c>
      <c r="AT175" s="20" t="s">
        <v>142</v>
      </c>
      <c r="AU175" s="20" t="s">
        <v>82</v>
      </c>
      <c r="AY175" s="20" t="s">
        <v>140</v>
      </c>
      <c r="BE175" s="195">
        <f t="shared" si="24"/>
        <v>0</v>
      </c>
      <c r="BF175" s="195">
        <f t="shared" si="25"/>
        <v>0</v>
      </c>
      <c r="BG175" s="195">
        <f t="shared" si="26"/>
        <v>0</v>
      </c>
      <c r="BH175" s="195">
        <f t="shared" si="27"/>
        <v>0</v>
      </c>
      <c r="BI175" s="195">
        <f t="shared" si="28"/>
        <v>0</v>
      </c>
      <c r="BJ175" s="20" t="s">
        <v>10</v>
      </c>
      <c r="BK175" s="195">
        <f t="shared" si="29"/>
        <v>0</v>
      </c>
      <c r="BL175" s="20" t="s">
        <v>146</v>
      </c>
      <c r="BM175" s="20" t="s">
        <v>402</v>
      </c>
    </row>
    <row r="176" spans="2:65" s="10" customFormat="1" ht="29.85" customHeight="1">
      <c r="B176" s="168"/>
      <c r="C176" s="169"/>
      <c r="D176" s="182" t="s">
        <v>72</v>
      </c>
      <c r="E176" s="183" t="s">
        <v>166</v>
      </c>
      <c r="F176" s="183" t="s">
        <v>403</v>
      </c>
      <c r="G176" s="169"/>
      <c r="H176" s="169"/>
      <c r="I176" s="172"/>
      <c r="J176" s="184">
        <f>BK176</f>
        <v>0</v>
      </c>
      <c r="K176" s="169"/>
      <c r="L176" s="174"/>
      <c r="M176" s="175"/>
      <c r="N176" s="176"/>
      <c r="O176" s="176"/>
      <c r="P176" s="177">
        <f>SUM(P177:P192)</f>
        <v>0</v>
      </c>
      <c r="Q176" s="176"/>
      <c r="R176" s="177">
        <f>SUM(R177:R192)</f>
        <v>0</v>
      </c>
      <c r="S176" s="176"/>
      <c r="T176" s="178">
        <f>SUM(T177:T192)</f>
        <v>0</v>
      </c>
      <c r="AR176" s="179" t="s">
        <v>10</v>
      </c>
      <c r="AT176" s="180" t="s">
        <v>72</v>
      </c>
      <c r="AU176" s="180" t="s">
        <v>10</v>
      </c>
      <c r="AY176" s="179" t="s">
        <v>140</v>
      </c>
      <c r="BK176" s="181">
        <f>SUM(BK177:BK192)</f>
        <v>0</v>
      </c>
    </row>
    <row r="177" spans="2:65" s="1" customFormat="1" ht="20.399999999999999" customHeight="1">
      <c r="B177" s="37"/>
      <c r="C177" s="185" t="s">
        <v>404</v>
      </c>
      <c r="D177" s="185" t="s">
        <v>142</v>
      </c>
      <c r="E177" s="186" t="s">
        <v>405</v>
      </c>
      <c r="F177" s="187" t="s">
        <v>406</v>
      </c>
      <c r="G177" s="188" t="s">
        <v>145</v>
      </c>
      <c r="H177" s="189">
        <v>29.2</v>
      </c>
      <c r="I177" s="190"/>
      <c r="J177" s="189">
        <f t="shared" ref="J177:J192" si="30">ROUND(I177*H177,0)</f>
        <v>0</v>
      </c>
      <c r="K177" s="187" t="s">
        <v>22</v>
      </c>
      <c r="L177" s="57"/>
      <c r="M177" s="191" t="s">
        <v>22</v>
      </c>
      <c r="N177" s="192" t="s">
        <v>44</v>
      </c>
      <c r="O177" s="38"/>
      <c r="P177" s="193">
        <f t="shared" ref="P177:P192" si="31">O177*H177</f>
        <v>0</v>
      </c>
      <c r="Q177" s="193">
        <v>0</v>
      </c>
      <c r="R177" s="193">
        <f t="shared" ref="R177:R192" si="32">Q177*H177</f>
        <v>0</v>
      </c>
      <c r="S177" s="193">
        <v>0</v>
      </c>
      <c r="T177" s="194">
        <f t="shared" ref="T177:T192" si="33">S177*H177</f>
        <v>0</v>
      </c>
      <c r="AR177" s="20" t="s">
        <v>146</v>
      </c>
      <c r="AT177" s="20" t="s">
        <v>142</v>
      </c>
      <c r="AU177" s="20" t="s">
        <v>82</v>
      </c>
      <c r="AY177" s="20" t="s">
        <v>140</v>
      </c>
      <c r="BE177" s="195">
        <f t="shared" ref="BE177:BE192" si="34">IF(N177="základní",J177,0)</f>
        <v>0</v>
      </c>
      <c r="BF177" s="195">
        <f t="shared" ref="BF177:BF192" si="35">IF(N177="snížená",J177,0)</f>
        <v>0</v>
      </c>
      <c r="BG177" s="195">
        <f t="shared" ref="BG177:BG192" si="36">IF(N177="zákl. přenesená",J177,0)</f>
        <v>0</v>
      </c>
      <c r="BH177" s="195">
        <f t="shared" ref="BH177:BH192" si="37">IF(N177="sníž. přenesená",J177,0)</f>
        <v>0</v>
      </c>
      <c r="BI177" s="195">
        <f t="shared" ref="BI177:BI192" si="38">IF(N177="nulová",J177,0)</f>
        <v>0</v>
      </c>
      <c r="BJ177" s="20" t="s">
        <v>10</v>
      </c>
      <c r="BK177" s="195">
        <f t="shared" ref="BK177:BK192" si="39">ROUND(I177*H177,0)</f>
        <v>0</v>
      </c>
      <c r="BL177" s="20" t="s">
        <v>146</v>
      </c>
      <c r="BM177" s="20" t="s">
        <v>399</v>
      </c>
    </row>
    <row r="178" spans="2:65" s="1" customFormat="1" ht="20.399999999999999" customHeight="1">
      <c r="B178" s="37"/>
      <c r="C178" s="185" t="s">
        <v>407</v>
      </c>
      <c r="D178" s="185" t="s">
        <v>142</v>
      </c>
      <c r="E178" s="186" t="s">
        <v>408</v>
      </c>
      <c r="F178" s="187" t="s">
        <v>409</v>
      </c>
      <c r="G178" s="188" t="s">
        <v>150</v>
      </c>
      <c r="H178" s="189">
        <v>25</v>
      </c>
      <c r="I178" s="190"/>
      <c r="J178" s="189">
        <f t="shared" si="30"/>
        <v>0</v>
      </c>
      <c r="K178" s="187" t="s">
        <v>22</v>
      </c>
      <c r="L178" s="57"/>
      <c r="M178" s="191" t="s">
        <v>22</v>
      </c>
      <c r="N178" s="192" t="s">
        <v>44</v>
      </c>
      <c r="O178" s="38"/>
      <c r="P178" s="193">
        <f t="shared" si="31"/>
        <v>0</v>
      </c>
      <c r="Q178" s="193">
        <v>0</v>
      </c>
      <c r="R178" s="193">
        <f t="shared" si="32"/>
        <v>0</v>
      </c>
      <c r="S178" s="193">
        <v>0</v>
      </c>
      <c r="T178" s="194">
        <f t="shared" si="33"/>
        <v>0</v>
      </c>
      <c r="AR178" s="20" t="s">
        <v>146</v>
      </c>
      <c r="AT178" s="20" t="s">
        <v>142</v>
      </c>
      <c r="AU178" s="20" t="s">
        <v>82</v>
      </c>
      <c r="AY178" s="20" t="s">
        <v>140</v>
      </c>
      <c r="BE178" s="195">
        <f t="shared" si="34"/>
        <v>0</v>
      </c>
      <c r="BF178" s="195">
        <f t="shared" si="35"/>
        <v>0</v>
      </c>
      <c r="BG178" s="195">
        <f t="shared" si="36"/>
        <v>0</v>
      </c>
      <c r="BH178" s="195">
        <f t="shared" si="37"/>
        <v>0</v>
      </c>
      <c r="BI178" s="195">
        <f t="shared" si="38"/>
        <v>0</v>
      </c>
      <c r="BJ178" s="20" t="s">
        <v>10</v>
      </c>
      <c r="BK178" s="195">
        <f t="shared" si="39"/>
        <v>0</v>
      </c>
      <c r="BL178" s="20" t="s">
        <v>146</v>
      </c>
      <c r="BM178" s="20" t="s">
        <v>407</v>
      </c>
    </row>
    <row r="179" spans="2:65" s="1" customFormat="1" ht="20.399999999999999" customHeight="1">
      <c r="B179" s="37"/>
      <c r="C179" s="185" t="s">
        <v>410</v>
      </c>
      <c r="D179" s="185" t="s">
        <v>142</v>
      </c>
      <c r="E179" s="186" t="s">
        <v>411</v>
      </c>
      <c r="F179" s="187" t="s">
        <v>412</v>
      </c>
      <c r="G179" s="188" t="s">
        <v>150</v>
      </c>
      <c r="H179" s="189">
        <v>12</v>
      </c>
      <c r="I179" s="190"/>
      <c r="J179" s="189">
        <f t="shared" si="30"/>
        <v>0</v>
      </c>
      <c r="K179" s="187" t="s">
        <v>22</v>
      </c>
      <c r="L179" s="57"/>
      <c r="M179" s="191" t="s">
        <v>22</v>
      </c>
      <c r="N179" s="192" t="s">
        <v>44</v>
      </c>
      <c r="O179" s="38"/>
      <c r="P179" s="193">
        <f t="shared" si="31"/>
        <v>0</v>
      </c>
      <c r="Q179" s="193">
        <v>0</v>
      </c>
      <c r="R179" s="193">
        <f t="shared" si="32"/>
        <v>0</v>
      </c>
      <c r="S179" s="193">
        <v>0</v>
      </c>
      <c r="T179" s="194">
        <f t="shared" si="33"/>
        <v>0</v>
      </c>
      <c r="AR179" s="20" t="s">
        <v>146</v>
      </c>
      <c r="AT179" s="20" t="s">
        <v>142</v>
      </c>
      <c r="AU179" s="20" t="s">
        <v>82</v>
      </c>
      <c r="AY179" s="20" t="s">
        <v>140</v>
      </c>
      <c r="BE179" s="195">
        <f t="shared" si="34"/>
        <v>0</v>
      </c>
      <c r="BF179" s="195">
        <f t="shared" si="35"/>
        <v>0</v>
      </c>
      <c r="BG179" s="195">
        <f t="shared" si="36"/>
        <v>0</v>
      </c>
      <c r="BH179" s="195">
        <f t="shared" si="37"/>
        <v>0</v>
      </c>
      <c r="BI179" s="195">
        <f t="shared" si="38"/>
        <v>0</v>
      </c>
      <c r="BJ179" s="20" t="s">
        <v>10</v>
      </c>
      <c r="BK179" s="195">
        <f t="shared" si="39"/>
        <v>0</v>
      </c>
      <c r="BL179" s="20" t="s">
        <v>146</v>
      </c>
      <c r="BM179" s="20" t="s">
        <v>413</v>
      </c>
    </row>
    <row r="180" spans="2:65" s="1" customFormat="1" ht="20.399999999999999" customHeight="1">
      <c r="B180" s="37"/>
      <c r="C180" s="185" t="s">
        <v>413</v>
      </c>
      <c r="D180" s="185" t="s">
        <v>142</v>
      </c>
      <c r="E180" s="186" t="s">
        <v>414</v>
      </c>
      <c r="F180" s="187" t="s">
        <v>415</v>
      </c>
      <c r="G180" s="188" t="s">
        <v>145</v>
      </c>
      <c r="H180" s="189">
        <v>35</v>
      </c>
      <c r="I180" s="190"/>
      <c r="J180" s="189">
        <f t="shared" si="30"/>
        <v>0</v>
      </c>
      <c r="K180" s="187" t="s">
        <v>22</v>
      </c>
      <c r="L180" s="57"/>
      <c r="M180" s="191" t="s">
        <v>22</v>
      </c>
      <c r="N180" s="192" t="s">
        <v>44</v>
      </c>
      <c r="O180" s="38"/>
      <c r="P180" s="193">
        <f t="shared" si="31"/>
        <v>0</v>
      </c>
      <c r="Q180" s="193">
        <v>0</v>
      </c>
      <c r="R180" s="193">
        <f t="shared" si="32"/>
        <v>0</v>
      </c>
      <c r="S180" s="193">
        <v>0</v>
      </c>
      <c r="T180" s="194">
        <f t="shared" si="33"/>
        <v>0</v>
      </c>
      <c r="AR180" s="20" t="s">
        <v>146</v>
      </c>
      <c r="AT180" s="20" t="s">
        <v>142</v>
      </c>
      <c r="AU180" s="20" t="s">
        <v>82</v>
      </c>
      <c r="AY180" s="20" t="s">
        <v>140</v>
      </c>
      <c r="BE180" s="195">
        <f t="shared" si="34"/>
        <v>0</v>
      </c>
      <c r="BF180" s="195">
        <f t="shared" si="35"/>
        <v>0</v>
      </c>
      <c r="BG180" s="195">
        <f t="shared" si="36"/>
        <v>0</v>
      </c>
      <c r="BH180" s="195">
        <f t="shared" si="37"/>
        <v>0</v>
      </c>
      <c r="BI180" s="195">
        <f t="shared" si="38"/>
        <v>0</v>
      </c>
      <c r="BJ180" s="20" t="s">
        <v>10</v>
      </c>
      <c r="BK180" s="195">
        <f t="shared" si="39"/>
        <v>0</v>
      </c>
      <c r="BL180" s="20" t="s">
        <v>146</v>
      </c>
      <c r="BM180" s="20" t="s">
        <v>416</v>
      </c>
    </row>
    <row r="181" spans="2:65" s="1" customFormat="1" ht="20.399999999999999" customHeight="1">
      <c r="B181" s="37"/>
      <c r="C181" s="185" t="s">
        <v>417</v>
      </c>
      <c r="D181" s="185" t="s">
        <v>142</v>
      </c>
      <c r="E181" s="186" t="s">
        <v>418</v>
      </c>
      <c r="F181" s="187" t="s">
        <v>419</v>
      </c>
      <c r="G181" s="188" t="s">
        <v>145</v>
      </c>
      <c r="H181" s="189">
        <v>115</v>
      </c>
      <c r="I181" s="190"/>
      <c r="J181" s="189">
        <f t="shared" si="30"/>
        <v>0</v>
      </c>
      <c r="K181" s="187" t="s">
        <v>22</v>
      </c>
      <c r="L181" s="57"/>
      <c r="M181" s="191" t="s">
        <v>22</v>
      </c>
      <c r="N181" s="192" t="s">
        <v>44</v>
      </c>
      <c r="O181" s="38"/>
      <c r="P181" s="193">
        <f t="shared" si="31"/>
        <v>0</v>
      </c>
      <c r="Q181" s="193">
        <v>0</v>
      </c>
      <c r="R181" s="193">
        <f t="shared" si="32"/>
        <v>0</v>
      </c>
      <c r="S181" s="193">
        <v>0</v>
      </c>
      <c r="T181" s="194">
        <f t="shared" si="33"/>
        <v>0</v>
      </c>
      <c r="AR181" s="20" t="s">
        <v>146</v>
      </c>
      <c r="AT181" s="20" t="s">
        <v>142</v>
      </c>
      <c r="AU181" s="20" t="s">
        <v>82</v>
      </c>
      <c r="AY181" s="20" t="s">
        <v>140</v>
      </c>
      <c r="BE181" s="195">
        <f t="shared" si="34"/>
        <v>0</v>
      </c>
      <c r="BF181" s="195">
        <f t="shared" si="35"/>
        <v>0</v>
      </c>
      <c r="BG181" s="195">
        <f t="shared" si="36"/>
        <v>0</v>
      </c>
      <c r="BH181" s="195">
        <f t="shared" si="37"/>
        <v>0</v>
      </c>
      <c r="BI181" s="195">
        <f t="shared" si="38"/>
        <v>0</v>
      </c>
      <c r="BJ181" s="20" t="s">
        <v>10</v>
      </c>
      <c r="BK181" s="195">
        <f t="shared" si="39"/>
        <v>0</v>
      </c>
      <c r="BL181" s="20" t="s">
        <v>146</v>
      </c>
      <c r="BM181" s="20" t="s">
        <v>420</v>
      </c>
    </row>
    <row r="182" spans="2:65" s="1" customFormat="1" ht="20.399999999999999" customHeight="1">
      <c r="B182" s="37"/>
      <c r="C182" s="185" t="s">
        <v>416</v>
      </c>
      <c r="D182" s="185" t="s">
        <v>142</v>
      </c>
      <c r="E182" s="186" t="s">
        <v>421</v>
      </c>
      <c r="F182" s="187" t="s">
        <v>422</v>
      </c>
      <c r="G182" s="188" t="s">
        <v>145</v>
      </c>
      <c r="H182" s="189">
        <v>56</v>
      </c>
      <c r="I182" s="190"/>
      <c r="J182" s="189">
        <f t="shared" si="30"/>
        <v>0</v>
      </c>
      <c r="K182" s="187" t="s">
        <v>22</v>
      </c>
      <c r="L182" s="57"/>
      <c r="M182" s="191" t="s">
        <v>22</v>
      </c>
      <c r="N182" s="192" t="s">
        <v>44</v>
      </c>
      <c r="O182" s="38"/>
      <c r="P182" s="193">
        <f t="shared" si="31"/>
        <v>0</v>
      </c>
      <c r="Q182" s="193">
        <v>0</v>
      </c>
      <c r="R182" s="193">
        <f t="shared" si="32"/>
        <v>0</v>
      </c>
      <c r="S182" s="193">
        <v>0</v>
      </c>
      <c r="T182" s="194">
        <f t="shared" si="33"/>
        <v>0</v>
      </c>
      <c r="AR182" s="20" t="s">
        <v>146</v>
      </c>
      <c r="AT182" s="20" t="s">
        <v>142</v>
      </c>
      <c r="AU182" s="20" t="s">
        <v>82</v>
      </c>
      <c r="AY182" s="20" t="s">
        <v>140</v>
      </c>
      <c r="BE182" s="195">
        <f t="shared" si="34"/>
        <v>0</v>
      </c>
      <c r="BF182" s="195">
        <f t="shared" si="35"/>
        <v>0</v>
      </c>
      <c r="BG182" s="195">
        <f t="shared" si="36"/>
        <v>0</v>
      </c>
      <c r="BH182" s="195">
        <f t="shared" si="37"/>
        <v>0</v>
      </c>
      <c r="BI182" s="195">
        <f t="shared" si="38"/>
        <v>0</v>
      </c>
      <c r="BJ182" s="20" t="s">
        <v>10</v>
      </c>
      <c r="BK182" s="195">
        <f t="shared" si="39"/>
        <v>0</v>
      </c>
      <c r="BL182" s="20" t="s">
        <v>146</v>
      </c>
      <c r="BM182" s="20" t="s">
        <v>423</v>
      </c>
    </row>
    <row r="183" spans="2:65" s="1" customFormat="1" ht="20.399999999999999" customHeight="1">
      <c r="B183" s="37"/>
      <c r="C183" s="185" t="s">
        <v>424</v>
      </c>
      <c r="D183" s="185" t="s">
        <v>142</v>
      </c>
      <c r="E183" s="186" t="s">
        <v>425</v>
      </c>
      <c r="F183" s="187" t="s">
        <v>426</v>
      </c>
      <c r="G183" s="188" t="s">
        <v>145</v>
      </c>
      <c r="H183" s="189">
        <v>101.9</v>
      </c>
      <c r="I183" s="190"/>
      <c r="J183" s="189">
        <f t="shared" si="30"/>
        <v>0</v>
      </c>
      <c r="K183" s="187" t="s">
        <v>22</v>
      </c>
      <c r="L183" s="57"/>
      <c r="M183" s="191" t="s">
        <v>22</v>
      </c>
      <c r="N183" s="192" t="s">
        <v>44</v>
      </c>
      <c r="O183" s="38"/>
      <c r="P183" s="193">
        <f t="shared" si="31"/>
        <v>0</v>
      </c>
      <c r="Q183" s="193">
        <v>0</v>
      </c>
      <c r="R183" s="193">
        <f t="shared" si="32"/>
        <v>0</v>
      </c>
      <c r="S183" s="193">
        <v>0</v>
      </c>
      <c r="T183" s="194">
        <f t="shared" si="33"/>
        <v>0</v>
      </c>
      <c r="AR183" s="20" t="s">
        <v>146</v>
      </c>
      <c r="AT183" s="20" t="s">
        <v>142</v>
      </c>
      <c r="AU183" s="20" t="s">
        <v>82</v>
      </c>
      <c r="AY183" s="20" t="s">
        <v>140</v>
      </c>
      <c r="BE183" s="195">
        <f t="shared" si="34"/>
        <v>0</v>
      </c>
      <c r="BF183" s="195">
        <f t="shared" si="35"/>
        <v>0</v>
      </c>
      <c r="BG183" s="195">
        <f t="shared" si="36"/>
        <v>0</v>
      </c>
      <c r="BH183" s="195">
        <f t="shared" si="37"/>
        <v>0</v>
      </c>
      <c r="BI183" s="195">
        <f t="shared" si="38"/>
        <v>0</v>
      </c>
      <c r="BJ183" s="20" t="s">
        <v>10</v>
      </c>
      <c r="BK183" s="195">
        <f t="shared" si="39"/>
        <v>0</v>
      </c>
      <c r="BL183" s="20" t="s">
        <v>146</v>
      </c>
      <c r="BM183" s="20" t="s">
        <v>427</v>
      </c>
    </row>
    <row r="184" spans="2:65" s="1" customFormat="1" ht="20.399999999999999" customHeight="1">
      <c r="B184" s="37"/>
      <c r="C184" s="185" t="s">
        <v>420</v>
      </c>
      <c r="D184" s="185" t="s">
        <v>142</v>
      </c>
      <c r="E184" s="186" t="s">
        <v>428</v>
      </c>
      <c r="F184" s="187" t="s">
        <v>429</v>
      </c>
      <c r="G184" s="188" t="s">
        <v>145</v>
      </c>
      <c r="H184" s="189">
        <v>25.3</v>
      </c>
      <c r="I184" s="190"/>
      <c r="J184" s="189">
        <f t="shared" si="30"/>
        <v>0</v>
      </c>
      <c r="K184" s="187" t="s">
        <v>22</v>
      </c>
      <c r="L184" s="57"/>
      <c r="M184" s="191" t="s">
        <v>22</v>
      </c>
      <c r="N184" s="192" t="s">
        <v>44</v>
      </c>
      <c r="O184" s="38"/>
      <c r="P184" s="193">
        <f t="shared" si="31"/>
        <v>0</v>
      </c>
      <c r="Q184" s="193">
        <v>0</v>
      </c>
      <c r="R184" s="193">
        <f t="shared" si="32"/>
        <v>0</v>
      </c>
      <c r="S184" s="193">
        <v>0</v>
      </c>
      <c r="T184" s="194">
        <f t="shared" si="33"/>
        <v>0</v>
      </c>
      <c r="AR184" s="20" t="s">
        <v>146</v>
      </c>
      <c r="AT184" s="20" t="s">
        <v>142</v>
      </c>
      <c r="AU184" s="20" t="s">
        <v>82</v>
      </c>
      <c r="AY184" s="20" t="s">
        <v>140</v>
      </c>
      <c r="BE184" s="195">
        <f t="shared" si="34"/>
        <v>0</v>
      </c>
      <c r="BF184" s="195">
        <f t="shared" si="35"/>
        <v>0</v>
      </c>
      <c r="BG184" s="195">
        <f t="shared" si="36"/>
        <v>0</v>
      </c>
      <c r="BH184" s="195">
        <f t="shared" si="37"/>
        <v>0</v>
      </c>
      <c r="BI184" s="195">
        <f t="shared" si="38"/>
        <v>0</v>
      </c>
      <c r="BJ184" s="20" t="s">
        <v>10</v>
      </c>
      <c r="BK184" s="195">
        <f t="shared" si="39"/>
        <v>0</v>
      </c>
      <c r="BL184" s="20" t="s">
        <v>146</v>
      </c>
      <c r="BM184" s="20" t="s">
        <v>430</v>
      </c>
    </row>
    <row r="185" spans="2:65" s="1" customFormat="1" ht="20.399999999999999" customHeight="1">
      <c r="B185" s="37"/>
      <c r="C185" s="185" t="s">
        <v>431</v>
      </c>
      <c r="D185" s="185" t="s">
        <v>142</v>
      </c>
      <c r="E185" s="186" t="s">
        <v>432</v>
      </c>
      <c r="F185" s="187" t="s">
        <v>433</v>
      </c>
      <c r="G185" s="188" t="s">
        <v>145</v>
      </c>
      <c r="H185" s="189">
        <v>118</v>
      </c>
      <c r="I185" s="190"/>
      <c r="J185" s="189">
        <f t="shared" si="30"/>
        <v>0</v>
      </c>
      <c r="K185" s="187" t="s">
        <v>22</v>
      </c>
      <c r="L185" s="57"/>
      <c r="M185" s="191" t="s">
        <v>22</v>
      </c>
      <c r="N185" s="192" t="s">
        <v>44</v>
      </c>
      <c r="O185" s="38"/>
      <c r="P185" s="193">
        <f t="shared" si="31"/>
        <v>0</v>
      </c>
      <c r="Q185" s="193">
        <v>0</v>
      </c>
      <c r="R185" s="193">
        <f t="shared" si="32"/>
        <v>0</v>
      </c>
      <c r="S185" s="193">
        <v>0</v>
      </c>
      <c r="T185" s="194">
        <f t="shared" si="33"/>
        <v>0</v>
      </c>
      <c r="AR185" s="20" t="s">
        <v>146</v>
      </c>
      <c r="AT185" s="20" t="s">
        <v>142</v>
      </c>
      <c r="AU185" s="20" t="s">
        <v>82</v>
      </c>
      <c r="AY185" s="20" t="s">
        <v>140</v>
      </c>
      <c r="BE185" s="195">
        <f t="shared" si="34"/>
        <v>0</v>
      </c>
      <c r="BF185" s="195">
        <f t="shared" si="35"/>
        <v>0</v>
      </c>
      <c r="BG185" s="195">
        <f t="shared" si="36"/>
        <v>0</v>
      </c>
      <c r="BH185" s="195">
        <f t="shared" si="37"/>
        <v>0</v>
      </c>
      <c r="BI185" s="195">
        <f t="shared" si="38"/>
        <v>0</v>
      </c>
      <c r="BJ185" s="20" t="s">
        <v>10</v>
      </c>
      <c r="BK185" s="195">
        <f t="shared" si="39"/>
        <v>0</v>
      </c>
      <c r="BL185" s="20" t="s">
        <v>146</v>
      </c>
      <c r="BM185" s="20" t="s">
        <v>434</v>
      </c>
    </row>
    <row r="186" spans="2:65" s="1" customFormat="1" ht="20.399999999999999" customHeight="1">
      <c r="B186" s="37"/>
      <c r="C186" s="185" t="s">
        <v>423</v>
      </c>
      <c r="D186" s="185" t="s">
        <v>142</v>
      </c>
      <c r="E186" s="186" t="s">
        <v>435</v>
      </c>
      <c r="F186" s="187" t="s">
        <v>436</v>
      </c>
      <c r="G186" s="188" t="s">
        <v>183</v>
      </c>
      <c r="H186" s="189">
        <v>49.6</v>
      </c>
      <c r="I186" s="190"/>
      <c r="J186" s="189">
        <f t="shared" si="30"/>
        <v>0</v>
      </c>
      <c r="K186" s="187" t="s">
        <v>22</v>
      </c>
      <c r="L186" s="57"/>
      <c r="M186" s="191" t="s">
        <v>22</v>
      </c>
      <c r="N186" s="192" t="s">
        <v>44</v>
      </c>
      <c r="O186" s="38"/>
      <c r="P186" s="193">
        <f t="shared" si="31"/>
        <v>0</v>
      </c>
      <c r="Q186" s="193">
        <v>0</v>
      </c>
      <c r="R186" s="193">
        <f t="shared" si="32"/>
        <v>0</v>
      </c>
      <c r="S186" s="193">
        <v>0</v>
      </c>
      <c r="T186" s="194">
        <f t="shared" si="33"/>
        <v>0</v>
      </c>
      <c r="AR186" s="20" t="s">
        <v>146</v>
      </c>
      <c r="AT186" s="20" t="s">
        <v>142</v>
      </c>
      <c r="AU186" s="20" t="s">
        <v>82</v>
      </c>
      <c r="AY186" s="20" t="s">
        <v>140</v>
      </c>
      <c r="BE186" s="195">
        <f t="shared" si="34"/>
        <v>0</v>
      </c>
      <c r="BF186" s="195">
        <f t="shared" si="35"/>
        <v>0</v>
      </c>
      <c r="BG186" s="195">
        <f t="shared" si="36"/>
        <v>0</v>
      </c>
      <c r="BH186" s="195">
        <f t="shared" si="37"/>
        <v>0</v>
      </c>
      <c r="BI186" s="195">
        <f t="shared" si="38"/>
        <v>0</v>
      </c>
      <c r="BJ186" s="20" t="s">
        <v>10</v>
      </c>
      <c r="BK186" s="195">
        <f t="shared" si="39"/>
        <v>0</v>
      </c>
      <c r="BL186" s="20" t="s">
        <v>146</v>
      </c>
      <c r="BM186" s="20" t="s">
        <v>437</v>
      </c>
    </row>
    <row r="187" spans="2:65" s="1" customFormat="1" ht="20.399999999999999" customHeight="1">
      <c r="B187" s="37"/>
      <c r="C187" s="185" t="s">
        <v>438</v>
      </c>
      <c r="D187" s="185" t="s">
        <v>142</v>
      </c>
      <c r="E187" s="186" t="s">
        <v>439</v>
      </c>
      <c r="F187" s="187" t="s">
        <v>440</v>
      </c>
      <c r="G187" s="188" t="s">
        <v>150</v>
      </c>
      <c r="H187" s="189">
        <v>5</v>
      </c>
      <c r="I187" s="190"/>
      <c r="J187" s="189">
        <f t="shared" si="30"/>
        <v>0</v>
      </c>
      <c r="K187" s="187" t="s">
        <v>22</v>
      </c>
      <c r="L187" s="57"/>
      <c r="M187" s="191" t="s">
        <v>22</v>
      </c>
      <c r="N187" s="192" t="s">
        <v>44</v>
      </c>
      <c r="O187" s="38"/>
      <c r="P187" s="193">
        <f t="shared" si="31"/>
        <v>0</v>
      </c>
      <c r="Q187" s="193">
        <v>0</v>
      </c>
      <c r="R187" s="193">
        <f t="shared" si="32"/>
        <v>0</v>
      </c>
      <c r="S187" s="193">
        <v>0</v>
      </c>
      <c r="T187" s="194">
        <f t="shared" si="33"/>
        <v>0</v>
      </c>
      <c r="AR187" s="20" t="s">
        <v>146</v>
      </c>
      <c r="AT187" s="20" t="s">
        <v>142</v>
      </c>
      <c r="AU187" s="20" t="s">
        <v>82</v>
      </c>
      <c r="AY187" s="20" t="s">
        <v>140</v>
      </c>
      <c r="BE187" s="195">
        <f t="shared" si="34"/>
        <v>0</v>
      </c>
      <c r="BF187" s="195">
        <f t="shared" si="35"/>
        <v>0</v>
      </c>
      <c r="BG187" s="195">
        <f t="shared" si="36"/>
        <v>0</v>
      </c>
      <c r="BH187" s="195">
        <f t="shared" si="37"/>
        <v>0</v>
      </c>
      <c r="BI187" s="195">
        <f t="shared" si="38"/>
        <v>0</v>
      </c>
      <c r="BJ187" s="20" t="s">
        <v>10</v>
      </c>
      <c r="BK187" s="195">
        <f t="shared" si="39"/>
        <v>0</v>
      </c>
      <c r="BL187" s="20" t="s">
        <v>146</v>
      </c>
      <c r="BM187" s="20" t="s">
        <v>441</v>
      </c>
    </row>
    <row r="188" spans="2:65" s="1" customFormat="1" ht="20.399999999999999" customHeight="1">
      <c r="B188" s="37"/>
      <c r="C188" s="185" t="s">
        <v>442</v>
      </c>
      <c r="D188" s="185" t="s">
        <v>142</v>
      </c>
      <c r="E188" s="186" t="s">
        <v>443</v>
      </c>
      <c r="F188" s="187" t="s">
        <v>444</v>
      </c>
      <c r="G188" s="188" t="s">
        <v>150</v>
      </c>
      <c r="H188" s="189">
        <v>4</v>
      </c>
      <c r="I188" s="190"/>
      <c r="J188" s="189">
        <f t="shared" si="30"/>
        <v>0</v>
      </c>
      <c r="K188" s="187" t="s">
        <v>22</v>
      </c>
      <c r="L188" s="57"/>
      <c r="M188" s="191" t="s">
        <v>22</v>
      </c>
      <c r="N188" s="192" t="s">
        <v>44</v>
      </c>
      <c r="O188" s="38"/>
      <c r="P188" s="193">
        <f t="shared" si="31"/>
        <v>0</v>
      </c>
      <c r="Q188" s="193">
        <v>0</v>
      </c>
      <c r="R188" s="193">
        <f t="shared" si="32"/>
        <v>0</v>
      </c>
      <c r="S188" s="193">
        <v>0</v>
      </c>
      <c r="T188" s="194">
        <f t="shared" si="33"/>
        <v>0</v>
      </c>
      <c r="AR188" s="20" t="s">
        <v>146</v>
      </c>
      <c r="AT188" s="20" t="s">
        <v>142</v>
      </c>
      <c r="AU188" s="20" t="s">
        <v>82</v>
      </c>
      <c r="AY188" s="20" t="s">
        <v>140</v>
      </c>
      <c r="BE188" s="195">
        <f t="shared" si="34"/>
        <v>0</v>
      </c>
      <c r="BF188" s="195">
        <f t="shared" si="35"/>
        <v>0</v>
      </c>
      <c r="BG188" s="195">
        <f t="shared" si="36"/>
        <v>0</v>
      </c>
      <c r="BH188" s="195">
        <f t="shared" si="37"/>
        <v>0</v>
      </c>
      <c r="BI188" s="195">
        <f t="shared" si="38"/>
        <v>0</v>
      </c>
      <c r="BJ188" s="20" t="s">
        <v>10</v>
      </c>
      <c r="BK188" s="195">
        <f t="shared" si="39"/>
        <v>0</v>
      </c>
      <c r="BL188" s="20" t="s">
        <v>146</v>
      </c>
      <c r="BM188" s="20" t="s">
        <v>445</v>
      </c>
    </row>
    <row r="189" spans="2:65" s="1" customFormat="1" ht="20.399999999999999" customHeight="1">
      <c r="B189" s="37"/>
      <c r="C189" s="185" t="s">
        <v>446</v>
      </c>
      <c r="D189" s="185" t="s">
        <v>142</v>
      </c>
      <c r="E189" s="186" t="s">
        <v>447</v>
      </c>
      <c r="F189" s="187" t="s">
        <v>448</v>
      </c>
      <c r="G189" s="188" t="s">
        <v>150</v>
      </c>
      <c r="H189" s="189">
        <v>1</v>
      </c>
      <c r="I189" s="190"/>
      <c r="J189" s="189">
        <f t="shared" si="30"/>
        <v>0</v>
      </c>
      <c r="K189" s="187" t="s">
        <v>22</v>
      </c>
      <c r="L189" s="57"/>
      <c r="M189" s="191" t="s">
        <v>22</v>
      </c>
      <c r="N189" s="192" t="s">
        <v>44</v>
      </c>
      <c r="O189" s="38"/>
      <c r="P189" s="193">
        <f t="shared" si="31"/>
        <v>0</v>
      </c>
      <c r="Q189" s="193">
        <v>0</v>
      </c>
      <c r="R189" s="193">
        <f t="shared" si="32"/>
        <v>0</v>
      </c>
      <c r="S189" s="193">
        <v>0</v>
      </c>
      <c r="T189" s="194">
        <f t="shared" si="33"/>
        <v>0</v>
      </c>
      <c r="AR189" s="20" t="s">
        <v>146</v>
      </c>
      <c r="AT189" s="20" t="s">
        <v>142</v>
      </c>
      <c r="AU189" s="20" t="s">
        <v>82</v>
      </c>
      <c r="AY189" s="20" t="s">
        <v>140</v>
      </c>
      <c r="BE189" s="195">
        <f t="shared" si="34"/>
        <v>0</v>
      </c>
      <c r="BF189" s="195">
        <f t="shared" si="35"/>
        <v>0</v>
      </c>
      <c r="BG189" s="195">
        <f t="shared" si="36"/>
        <v>0</v>
      </c>
      <c r="BH189" s="195">
        <f t="shared" si="37"/>
        <v>0</v>
      </c>
      <c r="BI189" s="195">
        <f t="shared" si="38"/>
        <v>0</v>
      </c>
      <c r="BJ189" s="20" t="s">
        <v>10</v>
      </c>
      <c r="BK189" s="195">
        <f t="shared" si="39"/>
        <v>0</v>
      </c>
      <c r="BL189" s="20" t="s">
        <v>146</v>
      </c>
      <c r="BM189" s="20" t="s">
        <v>449</v>
      </c>
    </row>
    <row r="190" spans="2:65" s="1" customFormat="1" ht="20.399999999999999" customHeight="1">
      <c r="B190" s="37"/>
      <c r="C190" s="185" t="s">
        <v>427</v>
      </c>
      <c r="D190" s="185" t="s">
        <v>142</v>
      </c>
      <c r="E190" s="186" t="s">
        <v>450</v>
      </c>
      <c r="F190" s="187" t="s">
        <v>451</v>
      </c>
      <c r="G190" s="188" t="s">
        <v>150</v>
      </c>
      <c r="H190" s="189">
        <v>1</v>
      </c>
      <c r="I190" s="190"/>
      <c r="J190" s="189">
        <f t="shared" si="30"/>
        <v>0</v>
      </c>
      <c r="K190" s="187" t="s">
        <v>22</v>
      </c>
      <c r="L190" s="57"/>
      <c r="M190" s="191" t="s">
        <v>22</v>
      </c>
      <c r="N190" s="192" t="s">
        <v>44</v>
      </c>
      <c r="O190" s="38"/>
      <c r="P190" s="193">
        <f t="shared" si="31"/>
        <v>0</v>
      </c>
      <c r="Q190" s="193">
        <v>0</v>
      </c>
      <c r="R190" s="193">
        <f t="shared" si="32"/>
        <v>0</v>
      </c>
      <c r="S190" s="193">
        <v>0</v>
      </c>
      <c r="T190" s="194">
        <f t="shared" si="33"/>
        <v>0</v>
      </c>
      <c r="AR190" s="20" t="s">
        <v>146</v>
      </c>
      <c r="AT190" s="20" t="s">
        <v>142</v>
      </c>
      <c r="AU190" s="20" t="s">
        <v>82</v>
      </c>
      <c r="AY190" s="20" t="s">
        <v>140</v>
      </c>
      <c r="BE190" s="195">
        <f t="shared" si="34"/>
        <v>0</v>
      </c>
      <c r="BF190" s="195">
        <f t="shared" si="35"/>
        <v>0</v>
      </c>
      <c r="BG190" s="195">
        <f t="shared" si="36"/>
        <v>0</v>
      </c>
      <c r="BH190" s="195">
        <f t="shared" si="37"/>
        <v>0</v>
      </c>
      <c r="BI190" s="195">
        <f t="shared" si="38"/>
        <v>0</v>
      </c>
      <c r="BJ190" s="20" t="s">
        <v>10</v>
      </c>
      <c r="BK190" s="195">
        <f t="shared" si="39"/>
        <v>0</v>
      </c>
      <c r="BL190" s="20" t="s">
        <v>146</v>
      </c>
      <c r="BM190" s="20" t="s">
        <v>452</v>
      </c>
    </row>
    <row r="191" spans="2:65" s="1" customFormat="1" ht="20.399999999999999" customHeight="1">
      <c r="B191" s="37"/>
      <c r="C191" s="185" t="s">
        <v>453</v>
      </c>
      <c r="D191" s="185" t="s">
        <v>142</v>
      </c>
      <c r="E191" s="186" t="s">
        <v>454</v>
      </c>
      <c r="F191" s="187" t="s">
        <v>455</v>
      </c>
      <c r="G191" s="188" t="s">
        <v>183</v>
      </c>
      <c r="H191" s="189">
        <v>36.07</v>
      </c>
      <c r="I191" s="190"/>
      <c r="J191" s="189">
        <f t="shared" si="30"/>
        <v>0</v>
      </c>
      <c r="K191" s="187" t="s">
        <v>22</v>
      </c>
      <c r="L191" s="57"/>
      <c r="M191" s="191" t="s">
        <v>22</v>
      </c>
      <c r="N191" s="192" t="s">
        <v>44</v>
      </c>
      <c r="O191" s="38"/>
      <c r="P191" s="193">
        <f t="shared" si="31"/>
        <v>0</v>
      </c>
      <c r="Q191" s="193">
        <v>0</v>
      </c>
      <c r="R191" s="193">
        <f t="shared" si="32"/>
        <v>0</v>
      </c>
      <c r="S191" s="193">
        <v>0</v>
      </c>
      <c r="T191" s="194">
        <f t="shared" si="33"/>
        <v>0</v>
      </c>
      <c r="AR191" s="20" t="s">
        <v>146</v>
      </c>
      <c r="AT191" s="20" t="s">
        <v>142</v>
      </c>
      <c r="AU191" s="20" t="s">
        <v>82</v>
      </c>
      <c r="AY191" s="20" t="s">
        <v>140</v>
      </c>
      <c r="BE191" s="195">
        <f t="shared" si="34"/>
        <v>0</v>
      </c>
      <c r="BF191" s="195">
        <f t="shared" si="35"/>
        <v>0</v>
      </c>
      <c r="BG191" s="195">
        <f t="shared" si="36"/>
        <v>0</v>
      </c>
      <c r="BH191" s="195">
        <f t="shared" si="37"/>
        <v>0</v>
      </c>
      <c r="BI191" s="195">
        <f t="shared" si="38"/>
        <v>0</v>
      </c>
      <c r="BJ191" s="20" t="s">
        <v>10</v>
      </c>
      <c r="BK191" s="195">
        <f t="shared" si="39"/>
        <v>0</v>
      </c>
      <c r="BL191" s="20" t="s">
        <v>146</v>
      </c>
      <c r="BM191" s="20" t="s">
        <v>442</v>
      </c>
    </row>
    <row r="192" spans="2:65" s="1" customFormat="1" ht="20.399999999999999" customHeight="1">
      <c r="B192" s="37"/>
      <c r="C192" s="185" t="s">
        <v>430</v>
      </c>
      <c r="D192" s="185" t="s">
        <v>142</v>
      </c>
      <c r="E192" s="186" t="s">
        <v>456</v>
      </c>
      <c r="F192" s="187" t="s">
        <v>457</v>
      </c>
      <c r="G192" s="188" t="s">
        <v>145</v>
      </c>
      <c r="H192" s="189">
        <v>231.73</v>
      </c>
      <c r="I192" s="190"/>
      <c r="J192" s="189">
        <f t="shared" si="30"/>
        <v>0</v>
      </c>
      <c r="K192" s="187" t="s">
        <v>22</v>
      </c>
      <c r="L192" s="57"/>
      <c r="M192" s="191" t="s">
        <v>22</v>
      </c>
      <c r="N192" s="192" t="s">
        <v>44</v>
      </c>
      <c r="O192" s="38"/>
      <c r="P192" s="193">
        <f t="shared" si="31"/>
        <v>0</v>
      </c>
      <c r="Q192" s="193">
        <v>0</v>
      </c>
      <c r="R192" s="193">
        <f t="shared" si="32"/>
        <v>0</v>
      </c>
      <c r="S192" s="193">
        <v>0</v>
      </c>
      <c r="T192" s="194">
        <f t="shared" si="33"/>
        <v>0</v>
      </c>
      <c r="AR192" s="20" t="s">
        <v>146</v>
      </c>
      <c r="AT192" s="20" t="s">
        <v>142</v>
      </c>
      <c r="AU192" s="20" t="s">
        <v>82</v>
      </c>
      <c r="AY192" s="20" t="s">
        <v>140</v>
      </c>
      <c r="BE192" s="195">
        <f t="shared" si="34"/>
        <v>0</v>
      </c>
      <c r="BF192" s="195">
        <f t="shared" si="35"/>
        <v>0</v>
      </c>
      <c r="BG192" s="195">
        <f t="shared" si="36"/>
        <v>0</v>
      </c>
      <c r="BH192" s="195">
        <f t="shared" si="37"/>
        <v>0</v>
      </c>
      <c r="BI192" s="195">
        <f t="shared" si="38"/>
        <v>0</v>
      </c>
      <c r="BJ192" s="20" t="s">
        <v>10</v>
      </c>
      <c r="BK192" s="195">
        <f t="shared" si="39"/>
        <v>0</v>
      </c>
      <c r="BL192" s="20" t="s">
        <v>146</v>
      </c>
      <c r="BM192" s="20" t="s">
        <v>458</v>
      </c>
    </row>
    <row r="193" spans="2:65" s="10" customFormat="1" ht="29.85" customHeight="1">
      <c r="B193" s="168"/>
      <c r="C193" s="169"/>
      <c r="D193" s="182" t="s">
        <v>72</v>
      </c>
      <c r="E193" s="183" t="s">
        <v>178</v>
      </c>
      <c r="F193" s="183" t="s">
        <v>459</v>
      </c>
      <c r="G193" s="169"/>
      <c r="H193" s="169"/>
      <c r="I193" s="172"/>
      <c r="J193" s="184">
        <f>BK193</f>
        <v>0</v>
      </c>
      <c r="K193" s="169"/>
      <c r="L193" s="174"/>
      <c r="M193" s="175"/>
      <c r="N193" s="176"/>
      <c r="O193" s="176"/>
      <c r="P193" s="177">
        <f>P194+SUM(P195:P214)</f>
        <v>0</v>
      </c>
      <c r="Q193" s="176"/>
      <c r="R193" s="177">
        <f>R194+SUM(R195:R214)</f>
        <v>0</v>
      </c>
      <c r="S193" s="176"/>
      <c r="T193" s="178">
        <f>T194+SUM(T195:T214)</f>
        <v>0</v>
      </c>
      <c r="AR193" s="179" t="s">
        <v>10</v>
      </c>
      <c r="AT193" s="180" t="s">
        <v>72</v>
      </c>
      <c r="AU193" s="180" t="s">
        <v>10</v>
      </c>
      <c r="AY193" s="179" t="s">
        <v>140</v>
      </c>
      <c r="BK193" s="181">
        <f>BK194+SUM(BK195:BK214)</f>
        <v>0</v>
      </c>
    </row>
    <row r="194" spans="2:65" s="1" customFormat="1" ht="20.399999999999999" customHeight="1">
      <c r="B194" s="37"/>
      <c r="C194" s="185" t="s">
        <v>460</v>
      </c>
      <c r="D194" s="185" t="s">
        <v>142</v>
      </c>
      <c r="E194" s="186" t="s">
        <v>461</v>
      </c>
      <c r="F194" s="187" t="s">
        <v>462</v>
      </c>
      <c r="G194" s="188" t="s">
        <v>183</v>
      </c>
      <c r="H194" s="189">
        <v>24</v>
      </c>
      <c r="I194" s="190"/>
      <c r="J194" s="189">
        <f t="shared" ref="J194:J213" si="40">ROUND(I194*H194,0)</f>
        <v>0</v>
      </c>
      <c r="K194" s="187" t="s">
        <v>22</v>
      </c>
      <c r="L194" s="57"/>
      <c r="M194" s="191" t="s">
        <v>22</v>
      </c>
      <c r="N194" s="192" t="s">
        <v>44</v>
      </c>
      <c r="O194" s="38"/>
      <c r="P194" s="193">
        <f t="shared" ref="P194:P213" si="41">O194*H194</f>
        <v>0</v>
      </c>
      <c r="Q194" s="193">
        <v>0</v>
      </c>
      <c r="R194" s="193">
        <f t="shared" ref="R194:R213" si="42">Q194*H194</f>
        <v>0</v>
      </c>
      <c r="S194" s="193">
        <v>0</v>
      </c>
      <c r="T194" s="194">
        <f t="shared" ref="T194:T213" si="43">S194*H194</f>
        <v>0</v>
      </c>
      <c r="AR194" s="20" t="s">
        <v>146</v>
      </c>
      <c r="AT194" s="20" t="s">
        <v>142</v>
      </c>
      <c r="AU194" s="20" t="s">
        <v>82</v>
      </c>
      <c r="AY194" s="20" t="s">
        <v>140</v>
      </c>
      <c r="BE194" s="195">
        <f t="shared" ref="BE194:BE213" si="44">IF(N194="základní",J194,0)</f>
        <v>0</v>
      </c>
      <c r="BF194" s="195">
        <f t="shared" ref="BF194:BF213" si="45">IF(N194="snížená",J194,0)</f>
        <v>0</v>
      </c>
      <c r="BG194" s="195">
        <f t="shared" ref="BG194:BG213" si="46">IF(N194="zákl. přenesená",J194,0)</f>
        <v>0</v>
      </c>
      <c r="BH194" s="195">
        <f t="shared" ref="BH194:BH213" si="47">IF(N194="sníž. přenesená",J194,0)</f>
        <v>0</v>
      </c>
      <c r="BI194" s="195">
        <f t="shared" ref="BI194:BI213" si="48">IF(N194="nulová",J194,0)</f>
        <v>0</v>
      </c>
      <c r="BJ194" s="20" t="s">
        <v>10</v>
      </c>
      <c r="BK194" s="195">
        <f t="shared" ref="BK194:BK213" si="49">ROUND(I194*H194,0)</f>
        <v>0</v>
      </c>
      <c r="BL194" s="20" t="s">
        <v>146</v>
      </c>
      <c r="BM194" s="20" t="s">
        <v>463</v>
      </c>
    </row>
    <row r="195" spans="2:65" s="1" customFormat="1" ht="20.399999999999999" customHeight="1">
      <c r="B195" s="37"/>
      <c r="C195" s="185" t="s">
        <v>434</v>
      </c>
      <c r="D195" s="185" t="s">
        <v>142</v>
      </c>
      <c r="E195" s="186" t="s">
        <v>464</v>
      </c>
      <c r="F195" s="187" t="s">
        <v>465</v>
      </c>
      <c r="G195" s="188" t="s">
        <v>145</v>
      </c>
      <c r="H195" s="189">
        <v>283.3</v>
      </c>
      <c r="I195" s="190"/>
      <c r="J195" s="189">
        <f t="shared" si="40"/>
        <v>0</v>
      </c>
      <c r="K195" s="187" t="s">
        <v>22</v>
      </c>
      <c r="L195" s="57"/>
      <c r="M195" s="191" t="s">
        <v>22</v>
      </c>
      <c r="N195" s="192" t="s">
        <v>44</v>
      </c>
      <c r="O195" s="38"/>
      <c r="P195" s="193">
        <f t="shared" si="41"/>
        <v>0</v>
      </c>
      <c r="Q195" s="193">
        <v>0</v>
      </c>
      <c r="R195" s="193">
        <f t="shared" si="42"/>
        <v>0</v>
      </c>
      <c r="S195" s="193">
        <v>0</v>
      </c>
      <c r="T195" s="194">
        <f t="shared" si="43"/>
        <v>0</v>
      </c>
      <c r="AR195" s="20" t="s">
        <v>146</v>
      </c>
      <c r="AT195" s="20" t="s">
        <v>142</v>
      </c>
      <c r="AU195" s="20" t="s">
        <v>82</v>
      </c>
      <c r="AY195" s="20" t="s">
        <v>140</v>
      </c>
      <c r="BE195" s="195">
        <f t="shared" si="44"/>
        <v>0</v>
      </c>
      <c r="BF195" s="195">
        <f t="shared" si="45"/>
        <v>0</v>
      </c>
      <c r="BG195" s="195">
        <f t="shared" si="46"/>
        <v>0</v>
      </c>
      <c r="BH195" s="195">
        <f t="shared" si="47"/>
        <v>0</v>
      </c>
      <c r="BI195" s="195">
        <f t="shared" si="48"/>
        <v>0</v>
      </c>
      <c r="BJ195" s="20" t="s">
        <v>10</v>
      </c>
      <c r="BK195" s="195">
        <f t="shared" si="49"/>
        <v>0</v>
      </c>
      <c r="BL195" s="20" t="s">
        <v>146</v>
      </c>
      <c r="BM195" s="20" t="s">
        <v>466</v>
      </c>
    </row>
    <row r="196" spans="2:65" s="1" customFormat="1" ht="20.399999999999999" customHeight="1">
      <c r="B196" s="37"/>
      <c r="C196" s="185" t="s">
        <v>467</v>
      </c>
      <c r="D196" s="185" t="s">
        <v>142</v>
      </c>
      <c r="E196" s="186" t="s">
        <v>468</v>
      </c>
      <c r="F196" s="187" t="s">
        <v>469</v>
      </c>
      <c r="G196" s="188" t="s">
        <v>150</v>
      </c>
      <c r="H196" s="189">
        <v>16</v>
      </c>
      <c r="I196" s="190"/>
      <c r="J196" s="189">
        <f t="shared" si="40"/>
        <v>0</v>
      </c>
      <c r="K196" s="187" t="s">
        <v>22</v>
      </c>
      <c r="L196" s="57"/>
      <c r="M196" s="191" t="s">
        <v>22</v>
      </c>
      <c r="N196" s="192" t="s">
        <v>44</v>
      </c>
      <c r="O196" s="38"/>
      <c r="P196" s="193">
        <f t="shared" si="41"/>
        <v>0</v>
      </c>
      <c r="Q196" s="193">
        <v>0</v>
      </c>
      <c r="R196" s="193">
        <f t="shared" si="42"/>
        <v>0</v>
      </c>
      <c r="S196" s="193">
        <v>0</v>
      </c>
      <c r="T196" s="194">
        <f t="shared" si="43"/>
        <v>0</v>
      </c>
      <c r="AR196" s="20" t="s">
        <v>146</v>
      </c>
      <c r="AT196" s="20" t="s">
        <v>142</v>
      </c>
      <c r="AU196" s="20" t="s">
        <v>82</v>
      </c>
      <c r="AY196" s="20" t="s">
        <v>140</v>
      </c>
      <c r="BE196" s="195">
        <f t="shared" si="44"/>
        <v>0</v>
      </c>
      <c r="BF196" s="195">
        <f t="shared" si="45"/>
        <v>0</v>
      </c>
      <c r="BG196" s="195">
        <f t="shared" si="46"/>
        <v>0</v>
      </c>
      <c r="BH196" s="195">
        <f t="shared" si="47"/>
        <v>0</v>
      </c>
      <c r="BI196" s="195">
        <f t="shared" si="48"/>
        <v>0</v>
      </c>
      <c r="BJ196" s="20" t="s">
        <v>10</v>
      </c>
      <c r="BK196" s="195">
        <f t="shared" si="49"/>
        <v>0</v>
      </c>
      <c r="BL196" s="20" t="s">
        <v>146</v>
      </c>
      <c r="BM196" s="20" t="s">
        <v>470</v>
      </c>
    </row>
    <row r="197" spans="2:65" s="1" customFormat="1" ht="20.399999999999999" customHeight="1">
      <c r="B197" s="37"/>
      <c r="C197" s="185" t="s">
        <v>458</v>
      </c>
      <c r="D197" s="185" t="s">
        <v>142</v>
      </c>
      <c r="E197" s="186" t="s">
        <v>471</v>
      </c>
      <c r="F197" s="187" t="s">
        <v>472</v>
      </c>
      <c r="G197" s="188" t="s">
        <v>150</v>
      </c>
      <c r="H197" s="189">
        <v>24</v>
      </c>
      <c r="I197" s="190"/>
      <c r="J197" s="189">
        <f t="shared" si="40"/>
        <v>0</v>
      </c>
      <c r="K197" s="187" t="s">
        <v>22</v>
      </c>
      <c r="L197" s="57"/>
      <c r="M197" s="191" t="s">
        <v>22</v>
      </c>
      <c r="N197" s="192" t="s">
        <v>44</v>
      </c>
      <c r="O197" s="38"/>
      <c r="P197" s="193">
        <f t="shared" si="41"/>
        <v>0</v>
      </c>
      <c r="Q197" s="193">
        <v>0</v>
      </c>
      <c r="R197" s="193">
        <f t="shared" si="42"/>
        <v>0</v>
      </c>
      <c r="S197" s="193">
        <v>0</v>
      </c>
      <c r="T197" s="194">
        <f t="shared" si="43"/>
        <v>0</v>
      </c>
      <c r="AR197" s="20" t="s">
        <v>146</v>
      </c>
      <c r="AT197" s="20" t="s">
        <v>142</v>
      </c>
      <c r="AU197" s="20" t="s">
        <v>82</v>
      </c>
      <c r="AY197" s="20" t="s">
        <v>140</v>
      </c>
      <c r="BE197" s="195">
        <f t="shared" si="44"/>
        <v>0</v>
      </c>
      <c r="BF197" s="195">
        <f t="shared" si="45"/>
        <v>0</v>
      </c>
      <c r="BG197" s="195">
        <f t="shared" si="46"/>
        <v>0</v>
      </c>
      <c r="BH197" s="195">
        <f t="shared" si="47"/>
        <v>0</v>
      </c>
      <c r="BI197" s="195">
        <f t="shared" si="48"/>
        <v>0</v>
      </c>
      <c r="BJ197" s="20" t="s">
        <v>10</v>
      </c>
      <c r="BK197" s="195">
        <f t="shared" si="49"/>
        <v>0</v>
      </c>
      <c r="BL197" s="20" t="s">
        <v>146</v>
      </c>
      <c r="BM197" s="20" t="s">
        <v>473</v>
      </c>
    </row>
    <row r="198" spans="2:65" s="1" customFormat="1" ht="20.399999999999999" customHeight="1">
      <c r="B198" s="37"/>
      <c r="C198" s="185" t="s">
        <v>474</v>
      </c>
      <c r="D198" s="185" t="s">
        <v>142</v>
      </c>
      <c r="E198" s="186" t="s">
        <v>475</v>
      </c>
      <c r="F198" s="187" t="s">
        <v>476</v>
      </c>
      <c r="G198" s="188" t="s">
        <v>145</v>
      </c>
      <c r="H198" s="189">
        <v>33.31</v>
      </c>
      <c r="I198" s="190"/>
      <c r="J198" s="189">
        <f t="shared" si="40"/>
        <v>0</v>
      </c>
      <c r="K198" s="187" t="s">
        <v>22</v>
      </c>
      <c r="L198" s="57"/>
      <c r="M198" s="191" t="s">
        <v>22</v>
      </c>
      <c r="N198" s="192" t="s">
        <v>44</v>
      </c>
      <c r="O198" s="38"/>
      <c r="P198" s="193">
        <f t="shared" si="41"/>
        <v>0</v>
      </c>
      <c r="Q198" s="193">
        <v>0</v>
      </c>
      <c r="R198" s="193">
        <f t="shared" si="42"/>
        <v>0</v>
      </c>
      <c r="S198" s="193">
        <v>0</v>
      </c>
      <c r="T198" s="194">
        <f t="shared" si="43"/>
        <v>0</v>
      </c>
      <c r="AR198" s="20" t="s">
        <v>146</v>
      </c>
      <c r="AT198" s="20" t="s">
        <v>142</v>
      </c>
      <c r="AU198" s="20" t="s">
        <v>82</v>
      </c>
      <c r="AY198" s="20" t="s">
        <v>140</v>
      </c>
      <c r="BE198" s="195">
        <f t="shared" si="44"/>
        <v>0</v>
      </c>
      <c r="BF198" s="195">
        <f t="shared" si="45"/>
        <v>0</v>
      </c>
      <c r="BG198" s="195">
        <f t="shared" si="46"/>
        <v>0</v>
      </c>
      <c r="BH198" s="195">
        <f t="shared" si="47"/>
        <v>0</v>
      </c>
      <c r="BI198" s="195">
        <f t="shared" si="48"/>
        <v>0</v>
      </c>
      <c r="BJ198" s="20" t="s">
        <v>10</v>
      </c>
      <c r="BK198" s="195">
        <f t="shared" si="49"/>
        <v>0</v>
      </c>
      <c r="BL198" s="20" t="s">
        <v>146</v>
      </c>
      <c r="BM198" s="20" t="s">
        <v>477</v>
      </c>
    </row>
    <row r="199" spans="2:65" s="1" customFormat="1" ht="20.399999999999999" customHeight="1">
      <c r="B199" s="37"/>
      <c r="C199" s="185" t="s">
        <v>437</v>
      </c>
      <c r="D199" s="185" t="s">
        <v>142</v>
      </c>
      <c r="E199" s="186" t="s">
        <v>478</v>
      </c>
      <c r="F199" s="187" t="s">
        <v>479</v>
      </c>
      <c r="G199" s="188" t="s">
        <v>232</v>
      </c>
      <c r="H199" s="189">
        <v>11.49</v>
      </c>
      <c r="I199" s="190"/>
      <c r="J199" s="189">
        <f t="shared" si="40"/>
        <v>0</v>
      </c>
      <c r="K199" s="187" t="s">
        <v>22</v>
      </c>
      <c r="L199" s="57"/>
      <c r="M199" s="191" t="s">
        <v>22</v>
      </c>
      <c r="N199" s="192" t="s">
        <v>44</v>
      </c>
      <c r="O199" s="38"/>
      <c r="P199" s="193">
        <f t="shared" si="41"/>
        <v>0</v>
      </c>
      <c r="Q199" s="193">
        <v>0</v>
      </c>
      <c r="R199" s="193">
        <f t="shared" si="42"/>
        <v>0</v>
      </c>
      <c r="S199" s="193">
        <v>0</v>
      </c>
      <c r="T199" s="194">
        <f t="shared" si="43"/>
        <v>0</v>
      </c>
      <c r="AR199" s="20" t="s">
        <v>146</v>
      </c>
      <c r="AT199" s="20" t="s">
        <v>142</v>
      </c>
      <c r="AU199" s="20" t="s">
        <v>82</v>
      </c>
      <c r="AY199" s="20" t="s">
        <v>140</v>
      </c>
      <c r="BE199" s="195">
        <f t="shared" si="44"/>
        <v>0</v>
      </c>
      <c r="BF199" s="195">
        <f t="shared" si="45"/>
        <v>0</v>
      </c>
      <c r="BG199" s="195">
        <f t="shared" si="46"/>
        <v>0</v>
      </c>
      <c r="BH199" s="195">
        <f t="shared" si="47"/>
        <v>0</v>
      </c>
      <c r="BI199" s="195">
        <f t="shared" si="48"/>
        <v>0</v>
      </c>
      <c r="BJ199" s="20" t="s">
        <v>10</v>
      </c>
      <c r="BK199" s="195">
        <f t="shared" si="49"/>
        <v>0</v>
      </c>
      <c r="BL199" s="20" t="s">
        <v>146</v>
      </c>
      <c r="BM199" s="20" t="s">
        <v>480</v>
      </c>
    </row>
    <row r="200" spans="2:65" s="1" customFormat="1" ht="20.399999999999999" customHeight="1">
      <c r="B200" s="37"/>
      <c r="C200" s="185" t="s">
        <v>481</v>
      </c>
      <c r="D200" s="185" t="s">
        <v>142</v>
      </c>
      <c r="E200" s="186" t="s">
        <v>482</v>
      </c>
      <c r="F200" s="187" t="s">
        <v>483</v>
      </c>
      <c r="G200" s="188" t="s">
        <v>145</v>
      </c>
      <c r="H200" s="189">
        <v>25.6</v>
      </c>
      <c r="I200" s="190"/>
      <c r="J200" s="189">
        <f t="shared" si="40"/>
        <v>0</v>
      </c>
      <c r="K200" s="187" t="s">
        <v>22</v>
      </c>
      <c r="L200" s="57"/>
      <c r="M200" s="191" t="s">
        <v>22</v>
      </c>
      <c r="N200" s="192" t="s">
        <v>44</v>
      </c>
      <c r="O200" s="38"/>
      <c r="P200" s="193">
        <f t="shared" si="41"/>
        <v>0</v>
      </c>
      <c r="Q200" s="193">
        <v>0</v>
      </c>
      <c r="R200" s="193">
        <f t="shared" si="42"/>
        <v>0</v>
      </c>
      <c r="S200" s="193">
        <v>0</v>
      </c>
      <c r="T200" s="194">
        <f t="shared" si="43"/>
        <v>0</v>
      </c>
      <c r="AR200" s="20" t="s">
        <v>146</v>
      </c>
      <c r="AT200" s="20" t="s">
        <v>142</v>
      </c>
      <c r="AU200" s="20" t="s">
        <v>82</v>
      </c>
      <c r="AY200" s="20" t="s">
        <v>140</v>
      </c>
      <c r="BE200" s="195">
        <f t="shared" si="44"/>
        <v>0</v>
      </c>
      <c r="BF200" s="195">
        <f t="shared" si="45"/>
        <v>0</v>
      </c>
      <c r="BG200" s="195">
        <f t="shared" si="46"/>
        <v>0</v>
      </c>
      <c r="BH200" s="195">
        <f t="shared" si="47"/>
        <v>0</v>
      </c>
      <c r="BI200" s="195">
        <f t="shared" si="48"/>
        <v>0</v>
      </c>
      <c r="BJ200" s="20" t="s">
        <v>10</v>
      </c>
      <c r="BK200" s="195">
        <f t="shared" si="49"/>
        <v>0</v>
      </c>
      <c r="BL200" s="20" t="s">
        <v>146</v>
      </c>
      <c r="BM200" s="20" t="s">
        <v>484</v>
      </c>
    </row>
    <row r="201" spans="2:65" s="1" customFormat="1" ht="20.399999999999999" customHeight="1">
      <c r="B201" s="37"/>
      <c r="C201" s="185" t="s">
        <v>441</v>
      </c>
      <c r="D201" s="185" t="s">
        <v>142</v>
      </c>
      <c r="E201" s="186" t="s">
        <v>485</v>
      </c>
      <c r="F201" s="187" t="s">
        <v>486</v>
      </c>
      <c r="G201" s="188" t="s">
        <v>145</v>
      </c>
      <c r="H201" s="189">
        <v>10.6</v>
      </c>
      <c r="I201" s="190"/>
      <c r="J201" s="189">
        <f t="shared" si="40"/>
        <v>0</v>
      </c>
      <c r="K201" s="187" t="s">
        <v>22</v>
      </c>
      <c r="L201" s="57"/>
      <c r="M201" s="191" t="s">
        <v>22</v>
      </c>
      <c r="N201" s="192" t="s">
        <v>44</v>
      </c>
      <c r="O201" s="38"/>
      <c r="P201" s="193">
        <f t="shared" si="41"/>
        <v>0</v>
      </c>
      <c r="Q201" s="193">
        <v>0</v>
      </c>
      <c r="R201" s="193">
        <f t="shared" si="42"/>
        <v>0</v>
      </c>
      <c r="S201" s="193">
        <v>0</v>
      </c>
      <c r="T201" s="194">
        <f t="shared" si="43"/>
        <v>0</v>
      </c>
      <c r="AR201" s="20" t="s">
        <v>146</v>
      </c>
      <c r="AT201" s="20" t="s">
        <v>142</v>
      </c>
      <c r="AU201" s="20" t="s">
        <v>82</v>
      </c>
      <c r="AY201" s="20" t="s">
        <v>140</v>
      </c>
      <c r="BE201" s="195">
        <f t="shared" si="44"/>
        <v>0</v>
      </c>
      <c r="BF201" s="195">
        <f t="shared" si="45"/>
        <v>0</v>
      </c>
      <c r="BG201" s="195">
        <f t="shared" si="46"/>
        <v>0</v>
      </c>
      <c r="BH201" s="195">
        <f t="shared" si="47"/>
        <v>0</v>
      </c>
      <c r="BI201" s="195">
        <f t="shared" si="48"/>
        <v>0</v>
      </c>
      <c r="BJ201" s="20" t="s">
        <v>10</v>
      </c>
      <c r="BK201" s="195">
        <f t="shared" si="49"/>
        <v>0</v>
      </c>
      <c r="BL201" s="20" t="s">
        <v>146</v>
      </c>
      <c r="BM201" s="20" t="s">
        <v>487</v>
      </c>
    </row>
    <row r="202" spans="2:65" s="1" customFormat="1" ht="20.399999999999999" customHeight="1">
      <c r="B202" s="37"/>
      <c r="C202" s="185" t="s">
        <v>488</v>
      </c>
      <c r="D202" s="185" t="s">
        <v>142</v>
      </c>
      <c r="E202" s="186" t="s">
        <v>489</v>
      </c>
      <c r="F202" s="187" t="s">
        <v>490</v>
      </c>
      <c r="G202" s="188" t="s">
        <v>150</v>
      </c>
      <c r="H202" s="189">
        <v>3</v>
      </c>
      <c r="I202" s="190"/>
      <c r="J202" s="189">
        <f t="shared" si="40"/>
        <v>0</v>
      </c>
      <c r="K202" s="187" t="s">
        <v>22</v>
      </c>
      <c r="L202" s="57"/>
      <c r="M202" s="191" t="s">
        <v>22</v>
      </c>
      <c r="N202" s="192" t="s">
        <v>44</v>
      </c>
      <c r="O202" s="38"/>
      <c r="P202" s="193">
        <f t="shared" si="41"/>
        <v>0</v>
      </c>
      <c r="Q202" s="193">
        <v>0</v>
      </c>
      <c r="R202" s="193">
        <f t="shared" si="42"/>
        <v>0</v>
      </c>
      <c r="S202" s="193">
        <v>0</v>
      </c>
      <c r="T202" s="194">
        <f t="shared" si="43"/>
        <v>0</v>
      </c>
      <c r="AR202" s="20" t="s">
        <v>146</v>
      </c>
      <c r="AT202" s="20" t="s">
        <v>142</v>
      </c>
      <c r="AU202" s="20" t="s">
        <v>82</v>
      </c>
      <c r="AY202" s="20" t="s">
        <v>140</v>
      </c>
      <c r="BE202" s="195">
        <f t="shared" si="44"/>
        <v>0</v>
      </c>
      <c r="BF202" s="195">
        <f t="shared" si="45"/>
        <v>0</v>
      </c>
      <c r="BG202" s="195">
        <f t="shared" si="46"/>
        <v>0</v>
      </c>
      <c r="BH202" s="195">
        <f t="shared" si="47"/>
        <v>0</v>
      </c>
      <c r="BI202" s="195">
        <f t="shared" si="48"/>
        <v>0</v>
      </c>
      <c r="BJ202" s="20" t="s">
        <v>10</v>
      </c>
      <c r="BK202" s="195">
        <f t="shared" si="49"/>
        <v>0</v>
      </c>
      <c r="BL202" s="20" t="s">
        <v>146</v>
      </c>
      <c r="BM202" s="20" t="s">
        <v>491</v>
      </c>
    </row>
    <row r="203" spans="2:65" s="1" customFormat="1" ht="20.399999999999999" customHeight="1">
      <c r="B203" s="37"/>
      <c r="C203" s="185" t="s">
        <v>492</v>
      </c>
      <c r="D203" s="185" t="s">
        <v>142</v>
      </c>
      <c r="E203" s="186" t="s">
        <v>493</v>
      </c>
      <c r="F203" s="187" t="s">
        <v>494</v>
      </c>
      <c r="G203" s="188" t="s">
        <v>183</v>
      </c>
      <c r="H203" s="189">
        <v>45.7</v>
      </c>
      <c r="I203" s="190"/>
      <c r="J203" s="189">
        <f t="shared" si="40"/>
        <v>0</v>
      </c>
      <c r="K203" s="187" t="s">
        <v>22</v>
      </c>
      <c r="L203" s="57"/>
      <c r="M203" s="191" t="s">
        <v>22</v>
      </c>
      <c r="N203" s="192" t="s">
        <v>44</v>
      </c>
      <c r="O203" s="38"/>
      <c r="P203" s="193">
        <f t="shared" si="41"/>
        <v>0</v>
      </c>
      <c r="Q203" s="193">
        <v>0</v>
      </c>
      <c r="R203" s="193">
        <f t="shared" si="42"/>
        <v>0</v>
      </c>
      <c r="S203" s="193">
        <v>0</v>
      </c>
      <c r="T203" s="194">
        <f t="shared" si="43"/>
        <v>0</v>
      </c>
      <c r="AR203" s="20" t="s">
        <v>146</v>
      </c>
      <c r="AT203" s="20" t="s">
        <v>142</v>
      </c>
      <c r="AU203" s="20" t="s">
        <v>82</v>
      </c>
      <c r="AY203" s="20" t="s">
        <v>140</v>
      </c>
      <c r="BE203" s="195">
        <f t="shared" si="44"/>
        <v>0</v>
      </c>
      <c r="BF203" s="195">
        <f t="shared" si="45"/>
        <v>0</v>
      </c>
      <c r="BG203" s="195">
        <f t="shared" si="46"/>
        <v>0</v>
      </c>
      <c r="BH203" s="195">
        <f t="shared" si="47"/>
        <v>0</v>
      </c>
      <c r="BI203" s="195">
        <f t="shared" si="48"/>
        <v>0</v>
      </c>
      <c r="BJ203" s="20" t="s">
        <v>10</v>
      </c>
      <c r="BK203" s="195">
        <f t="shared" si="49"/>
        <v>0</v>
      </c>
      <c r="BL203" s="20" t="s">
        <v>146</v>
      </c>
      <c r="BM203" s="20" t="s">
        <v>495</v>
      </c>
    </row>
    <row r="204" spans="2:65" s="1" customFormat="1" ht="20.399999999999999" customHeight="1">
      <c r="B204" s="37"/>
      <c r="C204" s="185" t="s">
        <v>496</v>
      </c>
      <c r="D204" s="185" t="s">
        <v>142</v>
      </c>
      <c r="E204" s="186" t="s">
        <v>497</v>
      </c>
      <c r="F204" s="187" t="s">
        <v>498</v>
      </c>
      <c r="G204" s="188" t="s">
        <v>183</v>
      </c>
      <c r="H204" s="189">
        <v>24.5</v>
      </c>
      <c r="I204" s="190"/>
      <c r="J204" s="189">
        <f t="shared" si="40"/>
        <v>0</v>
      </c>
      <c r="K204" s="187" t="s">
        <v>22</v>
      </c>
      <c r="L204" s="57"/>
      <c r="M204" s="191" t="s">
        <v>22</v>
      </c>
      <c r="N204" s="192" t="s">
        <v>44</v>
      </c>
      <c r="O204" s="38"/>
      <c r="P204" s="193">
        <f t="shared" si="41"/>
        <v>0</v>
      </c>
      <c r="Q204" s="193">
        <v>0</v>
      </c>
      <c r="R204" s="193">
        <f t="shared" si="42"/>
        <v>0</v>
      </c>
      <c r="S204" s="193">
        <v>0</v>
      </c>
      <c r="T204" s="194">
        <f t="shared" si="43"/>
        <v>0</v>
      </c>
      <c r="AR204" s="20" t="s">
        <v>146</v>
      </c>
      <c r="AT204" s="20" t="s">
        <v>142</v>
      </c>
      <c r="AU204" s="20" t="s">
        <v>82</v>
      </c>
      <c r="AY204" s="20" t="s">
        <v>140</v>
      </c>
      <c r="BE204" s="195">
        <f t="shared" si="44"/>
        <v>0</v>
      </c>
      <c r="BF204" s="195">
        <f t="shared" si="45"/>
        <v>0</v>
      </c>
      <c r="BG204" s="195">
        <f t="shared" si="46"/>
        <v>0</v>
      </c>
      <c r="BH204" s="195">
        <f t="shared" si="47"/>
        <v>0</v>
      </c>
      <c r="BI204" s="195">
        <f t="shared" si="48"/>
        <v>0</v>
      </c>
      <c r="BJ204" s="20" t="s">
        <v>10</v>
      </c>
      <c r="BK204" s="195">
        <f t="shared" si="49"/>
        <v>0</v>
      </c>
      <c r="BL204" s="20" t="s">
        <v>146</v>
      </c>
      <c r="BM204" s="20" t="s">
        <v>499</v>
      </c>
    </row>
    <row r="205" spans="2:65" s="1" customFormat="1" ht="20.399999999999999" customHeight="1">
      <c r="B205" s="37"/>
      <c r="C205" s="185" t="s">
        <v>500</v>
      </c>
      <c r="D205" s="185" t="s">
        <v>142</v>
      </c>
      <c r="E205" s="186" t="s">
        <v>501</v>
      </c>
      <c r="F205" s="187" t="s">
        <v>502</v>
      </c>
      <c r="G205" s="188" t="s">
        <v>232</v>
      </c>
      <c r="H205" s="189">
        <v>5.16</v>
      </c>
      <c r="I205" s="190"/>
      <c r="J205" s="189">
        <f t="shared" si="40"/>
        <v>0</v>
      </c>
      <c r="K205" s="187" t="s">
        <v>22</v>
      </c>
      <c r="L205" s="57"/>
      <c r="M205" s="191" t="s">
        <v>22</v>
      </c>
      <c r="N205" s="192" t="s">
        <v>44</v>
      </c>
      <c r="O205" s="38"/>
      <c r="P205" s="193">
        <f t="shared" si="41"/>
        <v>0</v>
      </c>
      <c r="Q205" s="193">
        <v>0</v>
      </c>
      <c r="R205" s="193">
        <f t="shared" si="42"/>
        <v>0</v>
      </c>
      <c r="S205" s="193">
        <v>0</v>
      </c>
      <c r="T205" s="194">
        <f t="shared" si="43"/>
        <v>0</v>
      </c>
      <c r="AR205" s="20" t="s">
        <v>146</v>
      </c>
      <c r="AT205" s="20" t="s">
        <v>142</v>
      </c>
      <c r="AU205" s="20" t="s">
        <v>82</v>
      </c>
      <c r="AY205" s="20" t="s">
        <v>140</v>
      </c>
      <c r="BE205" s="195">
        <f t="shared" si="44"/>
        <v>0</v>
      </c>
      <c r="BF205" s="195">
        <f t="shared" si="45"/>
        <v>0</v>
      </c>
      <c r="BG205" s="195">
        <f t="shared" si="46"/>
        <v>0</v>
      </c>
      <c r="BH205" s="195">
        <f t="shared" si="47"/>
        <v>0</v>
      </c>
      <c r="BI205" s="195">
        <f t="shared" si="48"/>
        <v>0</v>
      </c>
      <c r="BJ205" s="20" t="s">
        <v>10</v>
      </c>
      <c r="BK205" s="195">
        <f t="shared" si="49"/>
        <v>0</v>
      </c>
      <c r="BL205" s="20" t="s">
        <v>146</v>
      </c>
      <c r="BM205" s="20" t="s">
        <v>503</v>
      </c>
    </row>
    <row r="206" spans="2:65" s="1" customFormat="1" ht="20.399999999999999" customHeight="1">
      <c r="B206" s="37"/>
      <c r="C206" s="185" t="s">
        <v>504</v>
      </c>
      <c r="D206" s="185" t="s">
        <v>142</v>
      </c>
      <c r="E206" s="186" t="s">
        <v>505</v>
      </c>
      <c r="F206" s="187" t="s">
        <v>506</v>
      </c>
      <c r="G206" s="188" t="s">
        <v>145</v>
      </c>
      <c r="H206" s="189">
        <v>201.9</v>
      </c>
      <c r="I206" s="190"/>
      <c r="J206" s="189">
        <f t="shared" si="40"/>
        <v>0</v>
      </c>
      <c r="K206" s="187" t="s">
        <v>22</v>
      </c>
      <c r="L206" s="57"/>
      <c r="M206" s="191" t="s">
        <v>22</v>
      </c>
      <c r="N206" s="192" t="s">
        <v>44</v>
      </c>
      <c r="O206" s="38"/>
      <c r="P206" s="193">
        <f t="shared" si="41"/>
        <v>0</v>
      </c>
      <c r="Q206" s="193">
        <v>0</v>
      </c>
      <c r="R206" s="193">
        <f t="shared" si="42"/>
        <v>0</v>
      </c>
      <c r="S206" s="193">
        <v>0</v>
      </c>
      <c r="T206" s="194">
        <f t="shared" si="43"/>
        <v>0</v>
      </c>
      <c r="AR206" s="20" t="s">
        <v>146</v>
      </c>
      <c r="AT206" s="20" t="s">
        <v>142</v>
      </c>
      <c r="AU206" s="20" t="s">
        <v>82</v>
      </c>
      <c r="AY206" s="20" t="s">
        <v>140</v>
      </c>
      <c r="BE206" s="195">
        <f t="shared" si="44"/>
        <v>0</v>
      </c>
      <c r="BF206" s="195">
        <f t="shared" si="45"/>
        <v>0</v>
      </c>
      <c r="BG206" s="195">
        <f t="shared" si="46"/>
        <v>0</v>
      </c>
      <c r="BH206" s="195">
        <f t="shared" si="47"/>
        <v>0</v>
      </c>
      <c r="BI206" s="195">
        <f t="shared" si="48"/>
        <v>0</v>
      </c>
      <c r="BJ206" s="20" t="s">
        <v>10</v>
      </c>
      <c r="BK206" s="195">
        <f t="shared" si="49"/>
        <v>0</v>
      </c>
      <c r="BL206" s="20" t="s">
        <v>146</v>
      </c>
      <c r="BM206" s="20" t="s">
        <v>507</v>
      </c>
    </row>
    <row r="207" spans="2:65" s="1" customFormat="1" ht="20.399999999999999" customHeight="1">
      <c r="B207" s="37"/>
      <c r="C207" s="185" t="s">
        <v>508</v>
      </c>
      <c r="D207" s="185" t="s">
        <v>142</v>
      </c>
      <c r="E207" s="186" t="s">
        <v>509</v>
      </c>
      <c r="F207" s="187" t="s">
        <v>510</v>
      </c>
      <c r="G207" s="188" t="s">
        <v>150</v>
      </c>
      <c r="H207" s="189">
        <v>4</v>
      </c>
      <c r="I207" s="190"/>
      <c r="J207" s="189">
        <f t="shared" si="40"/>
        <v>0</v>
      </c>
      <c r="K207" s="187" t="s">
        <v>22</v>
      </c>
      <c r="L207" s="57"/>
      <c r="M207" s="191" t="s">
        <v>22</v>
      </c>
      <c r="N207" s="192" t="s">
        <v>44</v>
      </c>
      <c r="O207" s="38"/>
      <c r="P207" s="193">
        <f t="shared" si="41"/>
        <v>0</v>
      </c>
      <c r="Q207" s="193">
        <v>0</v>
      </c>
      <c r="R207" s="193">
        <f t="shared" si="42"/>
        <v>0</v>
      </c>
      <c r="S207" s="193">
        <v>0</v>
      </c>
      <c r="T207" s="194">
        <f t="shared" si="43"/>
        <v>0</v>
      </c>
      <c r="AR207" s="20" t="s">
        <v>146</v>
      </c>
      <c r="AT207" s="20" t="s">
        <v>142</v>
      </c>
      <c r="AU207" s="20" t="s">
        <v>82</v>
      </c>
      <c r="AY207" s="20" t="s">
        <v>140</v>
      </c>
      <c r="BE207" s="195">
        <f t="shared" si="44"/>
        <v>0</v>
      </c>
      <c r="BF207" s="195">
        <f t="shared" si="45"/>
        <v>0</v>
      </c>
      <c r="BG207" s="195">
        <f t="shared" si="46"/>
        <v>0</v>
      </c>
      <c r="BH207" s="195">
        <f t="shared" si="47"/>
        <v>0</v>
      </c>
      <c r="BI207" s="195">
        <f t="shared" si="48"/>
        <v>0</v>
      </c>
      <c r="BJ207" s="20" t="s">
        <v>10</v>
      </c>
      <c r="BK207" s="195">
        <f t="shared" si="49"/>
        <v>0</v>
      </c>
      <c r="BL207" s="20" t="s">
        <v>146</v>
      </c>
      <c r="BM207" s="20" t="s">
        <v>511</v>
      </c>
    </row>
    <row r="208" spans="2:65" s="1" customFormat="1" ht="20.399999999999999" customHeight="1">
      <c r="B208" s="37"/>
      <c r="C208" s="185" t="s">
        <v>512</v>
      </c>
      <c r="D208" s="185" t="s">
        <v>142</v>
      </c>
      <c r="E208" s="186" t="s">
        <v>505</v>
      </c>
      <c r="F208" s="187" t="s">
        <v>506</v>
      </c>
      <c r="G208" s="188" t="s">
        <v>145</v>
      </c>
      <c r="H208" s="189">
        <v>201.9</v>
      </c>
      <c r="I208" s="190"/>
      <c r="J208" s="189">
        <f t="shared" si="40"/>
        <v>0</v>
      </c>
      <c r="K208" s="187" t="s">
        <v>22</v>
      </c>
      <c r="L208" s="57"/>
      <c r="M208" s="191" t="s">
        <v>22</v>
      </c>
      <c r="N208" s="192" t="s">
        <v>44</v>
      </c>
      <c r="O208" s="38"/>
      <c r="P208" s="193">
        <f t="shared" si="41"/>
        <v>0</v>
      </c>
      <c r="Q208" s="193">
        <v>0</v>
      </c>
      <c r="R208" s="193">
        <f t="shared" si="42"/>
        <v>0</v>
      </c>
      <c r="S208" s="193">
        <v>0</v>
      </c>
      <c r="T208" s="194">
        <f t="shared" si="43"/>
        <v>0</v>
      </c>
      <c r="AR208" s="20" t="s">
        <v>146</v>
      </c>
      <c r="AT208" s="20" t="s">
        <v>142</v>
      </c>
      <c r="AU208" s="20" t="s">
        <v>82</v>
      </c>
      <c r="AY208" s="20" t="s">
        <v>140</v>
      </c>
      <c r="BE208" s="195">
        <f t="shared" si="44"/>
        <v>0</v>
      </c>
      <c r="BF208" s="195">
        <f t="shared" si="45"/>
        <v>0</v>
      </c>
      <c r="BG208" s="195">
        <f t="shared" si="46"/>
        <v>0</v>
      </c>
      <c r="BH208" s="195">
        <f t="shared" si="47"/>
        <v>0</v>
      </c>
      <c r="BI208" s="195">
        <f t="shared" si="48"/>
        <v>0</v>
      </c>
      <c r="BJ208" s="20" t="s">
        <v>10</v>
      </c>
      <c r="BK208" s="195">
        <f t="shared" si="49"/>
        <v>0</v>
      </c>
      <c r="BL208" s="20" t="s">
        <v>146</v>
      </c>
      <c r="BM208" s="20" t="s">
        <v>513</v>
      </c>
    </row>
    <row r="209" spans="2:65" s="1" customFormat="1" ht="20.399999999999999" customHeight="1">
      <c r="B209" s="37"/>
      <c r="C209" s="185" t="s">
        <v>29</v>
      </c>
      <c r="D209" s="185" t="s">
        <v>142</v>
      </c>
      <c r="E209" s="186" t="s">
        <v>509</v>
      </c>
      <c r="F209" s="187" t="s">
        <v>510</v>
      </c>
      <c r="G209" s="188" t="s">
        <v>150</v>
      </c>
      <c r="H209" s="189">
        <v>12</v>
      </c>
      <c r="I209" s="190"/>
      <c r="J209" s="189">
        <f t="shared" si="40"/>
        <v>0</v>
      </c>
      <c r="K209" s="187" t="s">
        <v>22</v>
      </c>
      <c r="L209" s="57"/>
      <c r="M209" s="191" t="s">
        <v>22</v>
      </c>
      <c r="N209" s="192" t="s">
        <v>44</v>
      </c>
      <c r="O209" s="38"/>
      <c r="P209" s="193">
        <f t="shared" si="41"/>
        <v>0</v>
      </c>
      <c r="Q209" s="193">
        <v>0</v>
      </c>
      <c r="R209" s="193">
        <f t="shared" si="42"/>
        <v>0</v>
      </c>
      <c r="S209" s="193">
        <v>0</v>
      </c>
      <c r="T209" s="194">
        <f t="shared" si="43"/>
        <v>0</v>
      </c>
      <c r="AR209" s="20" t="s">
        <v>146</v>
      </c>
      <c r="AT209" s="20" t="s">
        <v>142</v>
      </c>
      <c r="AU209" s="20" t="s">
        <v>82</v>
      </c>
      <c r="AY209" s="20" t="s">
        <v>140</v>
      </c>
      <c r="BE209" s="195">
        <f t="shared" si="44"/>
        <v>0</v>
      </c>
      <c r="BF209" s="195">
        <f t="shared" si="45"/>
        <v>0</v>
      </c>
      <c r="BG209" s="195">
        <f t="shared" si="46"/>
        <v>0</v>
      </c>
      <c r="BH209" s="195">
        <f t="shared" si="47"/>
        <v>0</v>
      </c>
      <c r="BI209" s="195">
        <f t="shared" si="48"/>
        <v>0</v>
      </c>
      <c r="BJ209" s="20" t="s">
        <v>10</v>
      </c>
      <c r="BK209" s="195">
        <f t="shared" si="49"/>
        <v>0</v>
      </c>
      <c r="BL209" s="20" t="s">
        <v>146</v>
      </c>
      <c r="BM209" s="20" t="s">
        <v>514</v>
      </c>
    </row>
    <row r="210" spans="2:65" s="1" customFormat="1" ht="20.399999999999999" customHeight="1">
      <c r="B210" s="37"/>
      <c r="C210" s="185" t="s">
        <v>515</v>
      </c>
      <c r="D210" s="185" t="s">
        <v>142</v>
      </c>
      <c r="E210" s="186" t="s">
        <v>516</v>
      </c>
      <c r="F210" s="187" t="s">
        <v>517</v>
      </c>
      <c r="G210" s="188" t="s">
        <v>145</v>
      </c>
      <c r="H210" s="189">
        <v>7.2</v>
      </c>
      <c r="I210" s="190"/>
      <c r="J210" s="189">
        <f t="shared" si="40"/>
        <v>0</v>
      </c>
      <c r="K210" s="187" t="s">
        <v>22</v>
      </c>
      <c r="L210" s="57"/>
      <c r="M210" s="191" t="s">
        <v>22</v>
      </c>
      <c r="N210" s="192" t="s">
        <v>44</v>
      </c>
      <c r="O210" s="38"/>
      <c r="P210" s="193">
        <f t="shared" si="41"/>
        <v>0</v>
      </c>
      <c r="Q210" s="193">
        <v>0</v>
      </c>
      <c r="R210" s="193">
        <f t="shared" si="42"/>
        <v>0</v>
      </c>
      <c r="S210" s="193">
        <v>0</v>
      </c>
      <c r="T210" s="194">
        <f t="shared" si="43"/>
        <v>0</v>
      </c>
      <c r="AR210" s="20" t="s">
        <v>146</v>
      </c>
      <c r="AT210" s="20" t="s">
        <v>142</v>
      </c>
      <c r="AU210" s="20" t="s">
        <v>82</v>
      </c>
      <c r="AY210" s="20" t="s">
        <v>140</v>
      </c>
      <c r="BE210" s="195">
        <f t="shared" si="44"/>
        <v>0</v>
      </c>
      <c r="BF210" s="195">
        <f t="shared" si="45"/>
        <v>0</v>
      </c>
      <c r="BG210" s="195">
        <f t="shared" si="46"/>
        <v>0</v>
      </c>
      <c r="BH210" s="195">
        <f t="shared" si="47"/>
        <v>0</v>
      </c>
      <c r="BI210" s="195">
        <f t="shared" si="48"/>
        <v>0</v>
      </c>
      <c r="BJ210" s="20" t="s">
        <v>10</v>
      </c>
      <c r="BK210" s="195">
        <f t="shared" si="49"/>
        <v>0</v>
      </c>
      <c r="BL210" s="20" t="s">
        <v>146</v>
      </c>
      <c r="BM210" s="20" t="s">
        <v>518</v>
      </c>
    </row>
    <row r="211" spans="2:65" s="1" customFormat="1" ht="20.399999999999999" customHeight="1">
      <c r="B211" s="37"/>
      <c r="C211" s="185" t="s">
        <v>519</v>
      </c>
      <c r="D211" s="185" t="s">
        <v>142</v>
      </c>
      <c r="E211" s="186" t="s">
        <v>520</v>
      </c>
      <c r="F211" s="187" t="s">
        <v>521</v>
      </c>
      <c r="G211" s="188" t="s">
        <v>145</v>
      </c>
      <c r="H211" s="189">
        <v>14</v>
      </c>
      <c r="I211" s="190"/>
      <c r="J211" s="189">
        <f t="shared" si="40"/>
        <v>0</v>
      </c>
      <c r="K211" s="187" t="s">
        <v>22</v>
      </c>
      <c r="L211" s="57"/>
      <c r="M211" s="191" t="s">
        <v>22</v>
      </c>
      <c r="N211" s="192" t="s">
        <v>44</v>
      </c>
      <c r="O211" s="38"/>
      <c r="P211" s="193">
        <f t="shared" si="41"/>
        <v>0</v>
      </c>
      <c r="Q211" s="193">
        <v>0</v>
      </c>
      <c r="R211" s="193">
        <f t="shared" si="42"/>
        <v>0</v>
      </c>
      <c r="S211" s="193">
        <v>0</v>
      </c>
      <c r="T211" s="194">
        <f t="shared" si="43"/>
        <v>0</v>
      </c>
      <c r="AR211" s="20" t="s">
        <v>146</v>
      </c>
      <c r="AT211" s="20" t="s">
        <v>142</v>
      </c>
      <c r="AU211" s="20" t="s">
        <v>82</v>
      </c>
      <c r="AY211" s="20" t="s">
        <v>140</v>
      </c>
      <c r="BE211" s="195">
        <f t="shared" si="44"/>
        <v>0</v>
      </c>
      <c r="BF211" s="195">
        <f t="shared" si="45"/>
        <v>0</v>
      </c>
      <c r="BG211" s="195">
        <f t="shared" si="46"/>
        <v>0</v>
      </c>
      <c r="BH211" s="195">
        <f t="shared" si="47"/>
        <v>0</v>
      </c>
      <c r="BI211" s="195">
        <f t="shared" si="48"/>
        <v>0</v>
      </c>
      <c r="BJ211" s="20" t="s">
        <v>10</v>
      </c>
      <c r="BK211" s="195">
        <f t="shared" si="49"/>
        <v>0</v>
      </c>
      <c r="BL211" s="20" t="s">
        <v>146</v>
      </c>
      <c r="BM211" s="20" t="s">
        <v>522</v>
      </c>
    </row>
    <row r="212" spans="2:65" s="1" customFormat="1" ht="28.8" customHeight="1">
      <c r="B212" s="37"/>
      <c r="C212" s="185" t="s">
        <v>523</v>
      </c>
      <c r="D212" s="185" t="s">
        <v>142</v>
      </c>
      <c r="E212" s="186" t="s">
        <v>524</v>
      </c>
      <c r="F212" s="187" t="s">
        <v>525</v>
      </c>
      <c r="G212" s="188" t="s">
        <v>526</v>
      </c>
      <c r="H212" s="189">
        <v>18</v>
      </c>
      <c r="I212" s="190"/>
      <c r="J212" s="189">
        <f t="shared" si="40"/>
        <v>0</v>
      </c>
      <c r="K212" s="187" t="s">
        <v>22</v>
      </c>
      <c r="L212" s="57"/>
      <c r="M212" s="191" t="s">
        <v>22</v>
      </c>
      <c r="N212" s="192" t="s">
        <v>44</v>
      </c>
      <c r="O212" s="38"/>
      <c r="P212" s="193">
        <f t="shared" si="41"/>
        <v>0</v>
      </c>
      <c r="Q212" s="193">
        <v>0</v>
      </c>
      <c r="R212" s="193">
        <f t="shared" si="42"/>
        <v>0</v>
      </c>
      <c r="S212" s="193">
        <v>0</v>
      </c>
      <c r="T212" s="194">
        <f t="shared" si="43"/>
        <v>0</v>
      </c>
      <c r="AR212" s="20" t="s">
        <v>146</v>
      </c>
      <c r="AT212" s="20" t="s">
        <v>142</v>
      </c>
      <c r="AU212" s="20" t="s">
        <v>82</v>
      </c>
      <c r="AY212" s="20" t="s">
        <v>140</v>
      </c>
      <c r="BE212" s="195">
        <f t="shared" si="44"/>
        <v>0</v>
      </c>
      <c r="BF212" s="195">
        <f t="shared" si="45"/>
        <v>0</v>
      </c>
      <c r="BG212" s="195">
        <f t="shared" si="46"/>
        <v>0</v>
      </c>
      <c r="BH212" s="195">
        <f t="shared" si="47"/>
        <v>0</v>
      </c>
      <c r="BI212" s="195">
        <f t="shared" si="48"/>
        <v>0</v>
      </c>
      <c r="BJ212" s="20" t="s">
        <v>10</v>
      </c>
      <c r="BK212" s="195">
        <f t="shared" si="49"/>
        <v>0</v>
      </c>
      <c r="BL212" s="20" t="s">
        <v>146</v>
      </c>
      <c r="BM212" s="20" t="s">
        <v>527</v>
      </c>
    </row>
    <row r="213" spans="2:65" s="1" customFormat="1" ht="20.399999999999999" customHeight="1">
      <c r="B213" s="37"/>
      <c r="C213" s="185" t="s">
        <v>528</v>
      </c>
      <c r="D213" s="185" t="s">
        <v>142</v>
      </c>
      <c r="E213" s="186" t="s">
        <v>529</v>
      </c>
      <c r="F213" s="187" t="s">
        <v>530</v>
      </c>
      <c r="G213" s="188" t="s">
        <v>526</v>
      </c>
      <c r="H213" s="189">
        <v>18</v>
      </c>
      <c r="I213" s="190"/>
      <c r="J213" s="189">
        <f t="shared" si="40"/>
        <v>0</v>
      </c>
      <c r="K213" s="187" t="s">
        <v>22</v>
      </c>
      <c r="L213" s="57"/>
      <c r="M213" s="191" t="s">
        <v>22</v>
      </c>
      <c r="N213" s="192" t="s">
        <v>44</v>
      </c>
      <c r="O213" s="38"/>
      <c r="P213" s="193">
        <f t="shared" si="41"/>
        <v>0</v>
      </c>
      <c r="Q213" s="193">
        <v>0</v>
      </c>
      <c r="R213" s="193">
        <f t="shared" si="42"/>
        <v>0</v>
      </c>
      <c r="S213" s="193">
        <v>0</v>
      </c>
      <c r="T213" s="194">
        <f t="shared" si="43"/>
        <v>0</v>
      </c>
      <c r="AR213" s="20" t="s">
        <v>146</v>
      </c>
      <c r="AT213" s="20" t="s">
        <v>142</v>
      </c>
      <c r="AU213" s="20" t="s">
        <v>82</v>
      </c>
      <c r="AY213" s="20" t="s">
        <v>140</v>
      </c>
      <c r="BE213" s="195">
        <f t="shared" si="44"/>
        <v>0</v>
      </c>
      <c r="BF213" s="195">
        <f t="shared" si="45"/>
        <v>0</v>
      </c>
      <c r="BG213" s="195">
        <f t="shared" si="46"/>
        <v>0</v>
      </c>
      <c r="BH213" s="195">
        <f t="shared" si="47"/>
        <v>0</v>
      </c>
      <c r="BI213" s="195">
        <f t="shared" si="48"/>
        <v>0</v>
      </c>
      <c r="BJ213" s="20" t="s">
        <v>10</v>
      </c>
      <c r="BK213" s="195">
        <f t="shared" si="49"/>
        <v>0</v>
      </c>
      <c r="BL213" s="20" t="s">
        <v>146</v>
      </c>
      <c r="BM213" s="20" t="s">
        <v>205</v>
      </c>
    </row>
    <row r="214" spans="2:65" s="10" customFormat="1" ht="22.35" customHeight="1">
      <c r="B214" s="168"/>
      <c r="C214" s="169"/>
      <c r="D214" s="182" t="s">
        <v>72</v>
      </c>
      <c r="E214" s="183" t="s">
        <v>512</v>
      </c>
      <c r="F214" s="183" t="s">
        <v>531</v>
      </c>
      <c r="G214" s="169"/>
      <c r="H214" s="169"/>
      <c r="I214" s="172"/>
      <c r="J214" s="184">
        <f>BK214</f>
        <v>0</v>
      </c>
      <c r="K214" s="169"/>
      <c r="L214" s="174"/>
      <c r="M214" s="175"/>
      <c r="N214" s="176"/>
      <c r="O214" s="176"/>
      <c r="P214" s="177">
        <f>SUM(P215:P218)</f>
        <v>0</v>
      </c>
      <c r="Q214" s="176"/>
      <c r="R214" s="177">
        <f>SUM(R215:R218)</f>
        <v>0</v>
      </c>
      <c r="S214" s="176"/>
      <c r="T214" s="178">
        <f>SUM(T215:T218)</f>
        <v>0</v>
      </c>
      <c r="AR214" s="179" t="s">
        <v>10</v>
      </c>
      <c r="AT214" s="180" t="s">
        <v>72</v>
      </c>
      <c r="AU214" s="180" t="s">
        <v>82</v>
      </c>
      <c r="AY214" s="179" t="s">
        <v>140</v>
      </c>
      <c r="BK214" s="181">
        <f>SUM(BK215:BK218)</f>
        <v>0</v>
      </c>
    </row>
    <row r="215" spans="2:65" s="1" customFormat="1" ht="20.399999999999999" customHeight="1">
      <c r="B215" s="37"/>
      <c r="C215" s="185" t="s">
        <v>532</v>
      </c>
      <c r="D215" s="185" t="s">
        <v>142</v>
      </c>
      <c r="E215" s="186" t="s">
        <v>533</v>
      </c>
      <c r="F215" s="187" t="s">
        <v>534</v>
      </c>
      <c r="G215" s="188" t="s">
        <v>159</v>
      </c>
      <c r="H215" s="189">
        <v>115.06</v>
      </c>
      <c r="I215" s="190"/>
      <c r="J215" s="189">
        <f>ROUND(I215*H215,0)</f>
        <v>0</v>
      </c>
      <c r="K215" s="187" t="s">
        <v>22</v>
      </c>
      <c r="L215" s="57"/>
      <c r="M215" s="191" t="s">
        <v>22</v>
      </c>
      <c r="N215" s="192" t="s">
        <v>44</v>
      </c>
      <c r="O215" s="38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20" t="s">
        <v>146</v>
      </c>
      <c r="AT215" s="20" t="s">
        <v>142</v>
      </c>
      <c r="AU215" s="20" t="s">
        <v>152</v>
      </c>
      <c r="AY215" s="20" t="s">
        <v>140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20" t="s">
        <v>10</v>
      </c>
      <c r="BK215" s="195">
        <f>ROUND(I215*H215,0)</f>
        <v>0</v>
      </c>
      <c r="BL215" s="20" t="s">
        <v>146</v>
      </c>
      <c r="BM215" s="20" t="s">
        <v>535</v>
      </c>
    </row>
    <row r="216" spans="2:65" s="1" customFormat="1" ht="20.399999999999999" customHeight="1">
      <c r="B216" s="37"/>
      <c r="C216" s="185" t="s">
        <v>536</v>
      </c>
      <c r="D216" s="185" t="s">
        <v>142</v>
      </c>
      <c r="E216" s="186" t="s">
        <v>537</v>
      </c>
      <c r="F216" s="187" t="s">
        <v>538</v>
      </c>
      <c r="G216" s="188" t="s">
        <v>159</v>
      </c>
      <c r="H216" s="189">
        <v>44.41</v>
      </c>
      <c r="I216" s="190"/>
      <c r="J216" s="189">
        <f>ROUND(I216*H216,0)</f>
        <v>0</v>
      </c>
      <c r="K216" s="187" t="s">
        <v>22</v>
      </c>
      <c r="L216" s="57"/>
      <c r="M216" s="191" t="s">
        <v>22</v>
      </c>
      <c r="N216" s="192" t="s">
        <v>44</v>
      </c>
      <c r="O216" s="38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AR216" s="20" t="s">
        <v>146</v>
      </c>
      <c r="AT216" s="20" t="s">
        <v>142</v>
      </c>
      <c r="AU216" s="20" t="s">
        <v>152</v>
      </c>
      <c r="AY216" s="20" t="s">
        <v>140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20" t="s">
        <v>10</v>
      </c>
      <c r="BK216" s="195">
        <f>ROUND(I216*H216,0)</f>
        <v>0</v>
      </c>
      <c r="BL216" s="20" t="s">
        <v>146</v>
      </c>
      <c r="BM216" s="20" t="s">
        <v>539</v>
      </c>
    </row>
    <row r="217" spans="2:65" s="1" customFormat="1" ht="20.399999999999999" customHeight="1">
      <c r="B217" s="37"/>
      <c r="C217" s="185" t="s">
        <v>540</v>
      </c>
      <c r="D217" s="185" t="s">
        <v>142</v>
      </c>
      <c r="E217" s="186" t="s">
        <v>541</v>
      </c>
      <c r="F217" s="187" t="s">
        <v>542</v>
      </c>
      <c r="G217" s="188" t="s">
        <v>159</v>
      </c>
      <c r="H217" s="189">
        <v>222.05</v>
      </c>
      <c r="I217" s="190"/>
      <c r="J217" s="189">
        <f>ROUND(I217*H217,0)</f>
        <v>0</v>
      </c>
      <c r="K217" s="187" t="s">
        <v>22</v>
      </c>
      <c r="L217" s="57"/>
      <c r="M217" s="191" t="s">
        <v>22</v>
      </c>
      <c r="N217" s="192" t="s">
        <v>44</v>
      </c>
      <c r="O217" s="38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20" t="s">
        <v>146</v>
      </c>
      <c r="AT217" s="20" t="s">
        <v>142</v>
      </c>
      <c r="AU217" s="20" t="s">
        <v>152</v>
      </c>
      <c r="AY217" s="20" t="s">
        <v>140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20" t="s">
        <v>10</v>
      </c>
      <c r="BK217" s="195">
        <f>ROUND(I217*H217,0)</f>
        <v>0</v>
      </c>
      <c r="BL217" s="20" t="s">
        <v>146</v>
      </c>
      <c r="BM217" s="20" t="s">
        <v>543</v>
      </c>
    </row>
    <row r="218" spans="2:65" s="1" customFormat="1" ht="20.399999999999999" customHeight="1">
      <c r="B218" s="37"/>
      <c r="C218" s="185" t="s">
        <v>544</v>
      </c>
      <c r="D218" s="185" t="s">
        <v>142</v>
      </c>
      <c r="E218" s="186" t="s">
        <v>545</v>
      </c>
      <c r="F218" s="187" t="s">
        <v>546</v>
      </c>
      <c r="G218" s="188" t="s">
        <v>159</v>
      </c>
      <c r="H218" s="189">
        <v>44.41</v>
      </c>
      <c r="I218" s="190"/>
      <c r="J218" s="189">
        <f>ROUND(I218*H218,0)</f>
        <v>0</v>
      </c>
      <c r="K218" s="187" t="s">
        <v>22</v>
      </c>
      <c r="L218" s="57"/>
      <c r="M218" s="191" t="s">
        <v>22</v>
      </c>
      <c r="N218" s="192" t="s">
        <v>44</v>
      </c>
      <c r="O218" s="38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20" t="s">
        <v>146</v>
      </c>
      <c r="AT218" s="20" t="s">
        <v>142</v>
      </c>
      <c r="AU218" s="20" t="s">
        <v>152</v>
      </c>
      <c r="AY218" s="20" t="s">
        <v>140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20" t="s">
        <v>10</v>
      </c>
      <c r="BK218" s="195">
        <f>ROUND(I218*H218,0)</f>
        <v>0</v>
      </c>
      <c r="BL218" s="20" t="s">
        <v>146</v>
      </c>
      <c r="BM218" s="20" t="s">
        <v>547</v>
      </c>
    </row>
    <row r="219" spans="2:65" s="10" customFormat="1" ht="37.35" customHeight="1">
      <c r="B219" s="168"/>
      <c r="C219" s="169"/>
      <c r="D219" s="170" t="s">
        <v>72</v>
      </c>
      <c r="E219" s="171" t="s">
        <v>548</v>
      </c>
      <c r="F219" s="171" t="s">
        <v>549</v>
      </c>
      <c r="G219" s="169"/>
      <c r="H219" s="169"/>
      <c r="I219" s="172"/>
      <c r="J219" s="173">
        <f>BK219</f>
        <v>0</v>
      </c>
      <c r="K219" s="169"/>
      <c r="L219" s="174"/>
      <c r="M219" s="175"/>
      <c r="N219" s="176"/>
      <c r="O219" s="176"/>
      <c r="P219" s="177">
        <f>P220+P223+P227+P244+P252+P283+P286+P335+P370+P373+P376+P394+P396+P406+P411+P419</f>
        <v>0</v>
      </c>
      <c r="Q219" s="176"/>
      <c r="R219" s="177">
        <f>R220+R223+R227+R244+R252+R283+R286+R335+R370+R373+R376+R394+R396+R406+R411+R419</f>
        <v>0</v>
      </c>
      <c r="S219" s="176"/>
      <c r="T219" s="178">
        <f>T220+T223+T227+T244+T252+T283+T286+T335+T370+T373+T376+T394+T396+T406+T411+T419</f>
        <v>0</v>
      </c>
      <c r="AR219" s="179" t="s">
        <v>82</v>
      </c>
      <c r="AT219" s="180" t="s">
        <v>72</v>
      </c>
      <c r="AU219" s="180" t="s">
        <v>73</v>
      </c>
      <c r="AY219" s="179" t="s">
        <v>140</v>
      </c>
      <c r="BK219" s="181">
        <f>BK220+BK223+BK227+BK244+BK252+BK283+BK286+BK335+BK370+BK373+BK376+BK394+BK396+BK406+BK411+BK419</f>
        <v>0</v>
      </c>
    </row>
    <row r="220" spans="2:65" s="10" customFormat="1" ht="19.95" customHeight="1">
      <c r="B220" s="168"/>
      <c r="C220" s="169"/>
      <c r="D220" s="182" t="s">
        <v>72</v>
      </c>
      <c r="E220" s="183" t="s">
        <v>550</v>
      </c>
      <c r="F220" s="183" t="s">
        <v>551</v>
      </c>
      <c r="G220" s="169"/>
      <c r="H220" s="169"/>
      <c r="I220" s="172"/>
      <c r="J220" s="184">
        <f>BK220</f>
        <v>0</v>
      </c>
      <c r="K220" s="169"/>
      <c r="L220" s="174"/>
      <c r="M220" s="175"/>
      <c r="N220" s="176"/>
      <c r="O220" s="176"/>
      <c r="P220" s="177">
        <f>SUM(P221:P222)</f>
        <v>0</v>
      </c>
      <c r="Q220" s="176"/>
      <c r="R220" s="177">
        <f>SUM(R221:R222)</f>
        <v>0</v>
      </c>
      <c r="S220" s="176"/>
      <c r="T220" s="178">
        <f>SUM(T221:T222)</f>
        <v>0</v>
      </c>
      <c r="AR220" s="179" t="s">
        <v>82</v>
      </c>
      <c r="AT220" s="180" t="s">
        <v>72</v>
      </c>
      <c r="AU220" s="180" t="s">
        <v>10</v>
      </c>
      <c r="AY220" s="179" t="s">
        <v>140</v>
      </c>
      <c r="BK220" s="181">
        <f>SUM(BK221:BK222)</f>
        <v>0</v>
      </c>
    </row>
    <row r="221" spans="2:65" s="1" customFormat="1" ht="20.399999999999999" customHeight="1">
      <c r="B221" s="37"/>
      <c r="C221" s="185" t="s">
        <v>552</v>
      </c>
      <c r="D221" s="185" t="s">
        <v>142</v>
      </c>
      <c r="E221" s="186" t="s">
        <v>553</v>
      </c>
      <c r="F221" s="187" t="s">
        <v>554</v>
      </c>
      <c r="G221" s="188" t="s">
        <v>145</v>
      </c>
      <c r="H221" s="189">
        <v>1</v>
      </c>
      <c r="I221" s="190"/>
      <c r="J221" s="189">
        <f>ROUND(I221*H221,0)</f>
        <v>0</v>
      </c>
      <c r="K221" s="187" t="s">
        <v>22</v>
      </c>
      <c r="L221" s="57"/>
      <c r="M221" s="191" t="s">
        <v>22</v>
      </c>
      <c r="N221" s="192" t="s">
        <v>44</v>
      </c>
      <c r="O221" s="38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AR221" s="20" t="s">
        <v>205</v>
      </c>
      <c r="AT221" s="20" t="s">
        <v>142</v>
      </c>
      <c r="AU221" s="20" t="s">
        <v>82</v>
      </c>
      <c r="AY221" s="20" t="s">
        <v>140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20" t="s">
        <v>10</v>
      </c>
      <c r="BK221" s="195">
        <f>ROUND(I221*H221,0)</f>
        <v>0</v>
      </c>
      <c r="BL221" s="20" t="s">
        <v>205</v>
      </c>
      <c r="BM221" s="20" t="s">
        <v>174</v>
      </c>
    </row>
    <row r="222" spans="2:65" s="1" customFormat="1" ht="20.399999999999999" customHeight="1">
      <c r="B222" s="37"/>
      <c r="C222" s="185" t="s">
        <v>555</v>
      </c>
      <c r="D222" s="185" t="s">
        <v>142</v>
      </c>
      <c r="E222" s="186" t="s">
        <v>556</v>
      </c>
      <c r="F222" s="187" t="s">
        <v>557</v>
      </c>
      <c r="G222" s="188" t="s">
        <v>145</v>
      </c>
      <c r="H222" s="189">
        <v>16.649999999999999</v>
      </c>
      <c r="I222" s="190"/>
      <c r="J222" s="189">
        <f>ROUND(I222*H222,0)</f>
        <v>0</v>
      </c>
      <c r="K222" s="187" t="s">
        <v>22</v>
      </c>
      <c r="L222" s="57"/>
      <c r="M222" s="191" t="s">
        <v>22</v>
      </c>
      <c r="N222" s="192" t="s">
        <v>44</v>
      </c>
      <c r="O222" s="38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20" t="s">
        <v>205</v>
      </c>
      <c r="AT222" s="20" t="s">
        <v>142</v>
      </c>
      <c r="AU222" s="20" t="s">
        <v>82</v>
      </c>
      <c r="AY222" s="20" t="s">
        <v>140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20" t="s">
        <v>10</v>
      </c>
      <c r="BK222" s="195">
        <f>ROUND(I222*H222,0)</f>
        <v>0</v>
      </c>
      <c r="BL222" s="20" t="s">
        <v>205</v>
      </c>
      <c r="BM222" s="20" t="s">
        <v>492</v>
      </c>
    </row>
    <row r="223" spans="2:65" s="10" customFormat="1" ht="29.85" customHeight="1">
      <c r="B223" s="168"/>
      <c r="C223" s="169"/>
      <c r="D223" s="182" t="s">
        <v>72</v>
      </c>
      <c r="E223" s="183" t="s">
        <v>558</v>
      </c>
      <c r="F223" s="183" t="s">
        <v>559</v>
      </c>
      <c r="G223" s="169"/>
      <c r="H223" s="169"/>
      <c r="I223" s="172"/>
      <c r="J223" s="184">
        <f>BK223</f>
        <v>0</v>
      </c>
      <c r="K223" s="169"/>
      <c r="L223" s="174"/>
      <c r="M223" s="175"/>
      <c r="N223" s="176"/>
      <c r="O223" s="176"/>
      <c r="P223" s="177">
        <f>SUM(P224:P226)</f>
        <v>0</v>
      </c>
      <c r="Q223" s="176"/>
      <c r="R223" s="177">
        <f>SUM(R224:R226)</f>
        <v>0</v>
      </c>
      <c r="S223" s="176"/>
      <c r="T223" s="178">
        <f>SUM(T224:T226)</f>
        <v>0</v>
      </c>
      <c r="AR223" s="179" t="s">
        <v>82</v>
      </c>
      <c r="AT223" s="180" t="s">
        <v>72</v>
      </c>
      <c r="AU223" s="180" t="s">
        <v>10</v>
      </c>
      <c r="AY223" s="179" t="s">
        <v>140</v>
      </c>
      <c r="BK223" s="181">
        <f>SUM(BK224:BK226)</f>
        <v>0</v>
      </c>
    </row>
    <row r="224" spans="2:65" s="1" customFormat="1" ht="20.399999999999999" customHeight="1">
      <c r="B224" s="37"/>
      <c r="C224" s="185" t="s">
        <v>560</v>
      </c>
      <c r="D224" s="185" t="s">
        <v>142</v>
      </c>
      <c r="E224" s="186" t="s">
        <v>561</v>
      </c>
      <c r="F224" s="187" t="s">
        <v>562</v>
      </c>
      <c r="G224" s="188" t="s">
        <v>145</v>
      </c>
      <c r="H224" s="189">
        <v>131.80000000000001</v>
      </c>
      <c r="I224" s="190"/>
      <c r="J224" s="189">
        <f>ROUND(I224*H224,0)</f>
        <v>0</v>
      </c>
      <c r="K224" s="187" t="s">
        <v>22</v>
      </c>
      <c r="L224" s="57"/>
      <c r="M224" s="191" t="s">
        <v>22</v>
      </c>
      <c r="N224" s="192" t="s">
        <v>44</v>
      </c>
      <c r="O224" s="38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20" t="s">
        <v>205</v>
      </c>
      <c r="AT224" s="20" t="s">
        <v>142</v>
      </c>
      <c r="AU224" s="20" t="s">
        <v>82</v>
      </c>
      <c r="AY224" s="20" t="s">
        <v>140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20" t="s">
        <v>10</v>
      </c>
      <c r="BK224" s="195">
        <f>ROUND(I224*H224,0)</f>
        <v>0</v>
      </c>
      <c r="BL224" s="20" t="s">
        <v>205</v>
      </c>
      <c r="BM224" s="20" t="s">
        <v>500</v>
      </c>
    </row>
    <row r="225" spans="2:65" s="1" customFormat="1" ht="20.399999999999999" customHeight="1">
      <c r="B225" s="37"/>
      <c r="C225" s="185" t="s">
        <v>563</v>
      </c>
      <c r="D225" s="185" t="s">
        <v>142</v>
      </c>
      <c r="E225" s="186" t="s">
        <v>564</v>
      </c>
      <c r="F225" s="187" t="s">
        <v>565</v>
      </c>
      <c r="G225" s="188" t="s">
        <v>145</v>
      </c>
      <c r="H225" s="189">
        <v>131.82</v>
      </c>
      <c r="I225" s="190"/>
      <c r="J225" s="189">
        <f>ROUND(I225*H225,0)</f>
        <v>0</v>
      </c>
      <c r="K225" s="187" t="s">
        <v>22</v>
      </c>
      <c r="L225" s="57"/>
      <c r="M225" s="191" t="s">
        <v>22</v>
      </c>
      <c r="N225" s="192" t="s">
        <v>44</v>
      </c>
      <c r="O225" s="38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AR225" s="20" t="s">
        <v>205</v>
      </c>
      <c r="AT225" s="20" t="s">
        <v>142</v>
      </c>
      <c r="AU225" s="20" t="s">
        <v>82</v>
      </c>
      <c r="AY225" s="20" t="s">
        <v>140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20" t="s">
        <v>10</v>
      </c>
      <c r="BK225" s="195">
        <f>ROUND(I225*H225,0)</f>
        <v>0</v>
      </c>
      <c r="BL225" s="20" t="s">
        <v>205</v>
      </c>
      <c r="BM225" s="20" t="s">
        <v>508</v>
      </c>
    </row>
    <row r="226" spans="2:65" s="1" customFormat="1" ht="20.399999999999999" customHeight="1">
      <c r="B226" s="37"/>
      <c r="C226" s="185" t="s">
        <v>566</v>
      </c>
      <c r="D226" s="185" t="s">
        <v>142</v>
      </c>
      <c r="E226" s="186" t="s">
        <v>567</v>
      </c>
      <c r="F226" s="187" t="s">
        <v>568</v>
      </c>
      <c r="G226" s="188" t="s">
        <v>145</v>
      </c>
      <c r="H226" s="189">
        <v>131.82</v>
      </c>
      <c r="I226" s="190"/>
      <c r="J226" s="189">
        <f>ROUND(I226*H226,0)</f>
        <v>0</v>
      </c>
      <c r="K226" s="187" t="s">
        <v>22</v>
      </c>
      <c r="L226" s="57"/>
      <c r="M226" s="191" t="s">
        <v>22</v>
      </c>
      <c r="N226" s="192" t="s">
        <v>44</v>
      </c>
      <c r="O226" s="38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AR226" s="20" t="s">
        <v>205</v>
      </c>
      <c r="AT226" s="20" t="s">
        <v>142</v>
      </c>
      <c r="AU226" s="20" t="s">
        <v>82</v>
      </c>
      <c r="AY226" s="20" t="s">
        <v>140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20" t="s">
        <v>10</v>
      </c>
      <c r="BK226" s="195">
        <f>ROUND(I226*H226,0)</f>
        <v>0</v>
      </c>
      <c r="BL226" s="20" t="s">
        <v>205</v>
      </c>
      <c r="BM226" s="20" t="s">
        <v>29</v>
      </c>
    </row>
    <row r="227" spans="2:65" s="10" customFormat="1" ht="29.85" customHeight="1">
      <c r="B227" s="168"/>
      <c r="C227" s="169"/>
      <c r="D227" s="182" t="s">
        <v>72</v>
      </c>
      <c r="E227" s="183" t="s">
        <v>569</v>
      </c>
      <c r="F227" s="183" t="s">
        <v>570</v>
      </c>
      <c r="G227" s="169"/>
      <c r="H227" s="169"/>
      <c r="I227" s="172"/>
      <c r="J227" s="184">
        <f>BK227</f>
        <v>0</v>
      </c>
      <c r="K227" s="169"/>
      <c r="L227" s="174"/>
      <c r="M227" s="175"/>
      <c r="N227" s="176"/>
      <c r="O227" s="176"/>
      <c r="P227" s="177">
        <f>SUM(P228:P243)</f>
        <v>0</v>
      </c>
      <c r="Q227" s="176"/>
      <c r="R227" s="177">
        <f>SUM(R228:R243)</f>
        <v>0</v>
      </c>
      <c r="S227" s="176"/>
      <c r="T227" s="178">
        <f>SUM(T228:T243)</f>
        <v>0</v>
      </c>
      <c r="AR227" s="179" t="s">
        <v>82</v>
      </c>
      <c r="AT227" s="180" t="s">
        <v>72</v>
      </c>
      <c r="AU227" s="180" t="s">
        <v>10</v>
      </c>
      <c r="AY227" s="179" t="s">
        <v>140</v>
      </c>
      <c r="BK227" s="181">
        <f>SUM(BK228:BK243)</f>
        <v>0</v>
      </c>
    </row>
    <row r="228" spans="2:65" s="1" customFormat="1" ht="20.399999999999999" customHeight="1">
      <c r="B228" s="37"/>
      <c r="C228" s="185" t="s">
        <v>571</v>
      </c>
      <c r="D228" s="185" t="s">
        <v>142</v>
      </c>
      <c r="E228" s="186" t="s">
        <v>572</v>
      </c>
      <c r="F228" s="187" t="s">
        <v>573</v>
      </c>
      <c r="G228" s="188" t="s">
        <v>150</v>
      </c>
      <c r="H228" s="189">
        <v>7</v>
      </c>
      <c r="I228" s="190"/>
      <c r="J228" s="189">
        <f t="shared" ref="J228:J243" si="50">ROUND(I228*H228,0)</f>
        <v>0</v>
      </c>
      <c r="K228" s="187" t="s">
        <v>22</v>
      </c>
      <c r="L228" s="57"/>
      <c r="M228" s="191" t="s">
        <v>22</v>
      </c>
      <c r="N228" s="192" t="s">
        <v>44</v>
      </c>
      <c r="O228" s="38"/>
      <c r="P228" s="193">
        <f t="shared" ref="P228:P243" si="51">O228*H228</f>
        <v>0</v>
      </c>
      <c r="Q228" s="193">
        <v>0</v>
      </c>
      <c r="R228" s="193">
        <f t="shared" ref="R228:R243" si="52">Q228*H228</f>
        <v>0</v>
      </c>
      <c r="S228" s="193">
        <v>0</v>
      </c>
      <c r="T228" s="194">
        <f t="shared" ref="T228:T243" si="53">S228*H228</f>
        <v>0</v>
      </c>
      <c r="AR228" s="20" t="s">
        <v>205</v>
      </c>
      <c r="AT228" s="20" t="s">
        <v>142</v>
      </c>
      <c r="AU228" s="20" t="s">
        <v>82</v>
      </c>
      <c r="AY228" s="20" t="s">
        <v>140</v>
      </c>
      <c r="BE228" s="195">
        <f t="shared" ref="BE228:BE243" si="54">IF(N228="základní",J228,0)</f>
        <v>0</v>
      </c>
      <c r="BF228" s="195">
        <f t="shared" ref="BF228:BF243" si="55">IF(N228="snížená",J228,0)</f>
        <v>0</v>
      </c>
      <c r="BG228" s="195">
        <f t="shared" ref="BG228:BG243" si="56">IF(N228="zákl. přenesená",J228,0)</f>
        <v>0</v>
      </c>
      <c r="BH228" s="195">
        <f t="shared" ref="BH228:BH243" si="57">IF(N228="sníž. přenesená",J228,0)</f>
        <v>0</v>
      </c>
      <c r="BI228" s="195">
        <f t="shared" ref="BI228:BI243" si="58">IF(N228="nulová",J228,0)</f>
        <v>0</v>
      </c>
      <c r="BJ228" s="20" t="s">
        <v>10</v>
      </c>
      <c r="BK228" s="195">
        <f t="shared" ref="BK228:BK243" si="59">ROUND(I228*H228,0)</f>
        <v>0</v>
      </c>
      <c r="BL228" s="20" t="s">
        <v>205</v>
      </c>
      <c r="BM228" s="20" t="s">
        <v>519</v>
      </c>
    </row>
    <row r="229" spans="2:65" s="1" customFormat="1" ht="20.399999999999999" customHeight="1">
      <c r="B229" s="37"/>
      <c r="C229" s="185" t="s">
        <v>574</v>
      </c>
      <c r="D229" s="185" t="s">
        <v>142</v>
      </c>
      <c r="E229" s="186" t="s">
        <v>575</v>
      </c>
      <c r="F229" s="187" t="s">
        <v>576</v>
      </c>
      <c r="G229" s="188" t="s">
        <v>150</v>
      </c>
      <c r="H229" s="189">
        <v>5</v>
      </c>
      <c r="I229" s="190"/>
      <c r="J229" s="189">
        <f t="shared" si="50"/>
        <v>0</v>
      </c>
      <c r="K229" s="187" t="s">
        <v>22</v>
      </c>
      <c r="L229" s="57"/>
      <c r="M229" s="191" t="s">
        <v>22</v>
      </c>
      <c r="N229" s="192" t="s">
        <v>44</v>
      </c>
      <c r="O229" s="38"/>
      <c r="P229" s="193">
        <f t="shared" si="51"/>
        <v>0</v>
      </c>
      <c r="Q229" s="193">
        <v>0</v>
      </c>
      <c r="R229" s="193">
        <f t="shared" si="52"/>
        <v>0</v>
      </c>
      <c r="S229" s="193">
        <v>0</v>
      </c>
      <c r="T229" s="194">
        <f t="shared" si="53"/>
        <v>0</v>
      </c>
      <c r="AR229" s="20" t="s">
        <v>205</v>
      </c>
      <c r="AT229" s="20" t="s">
        <v>142</v>
      </c>
      <c r="AU229" s="20" t="s">
        <v>82</v>
      </c>
      <c r="AY229" s="20" t="s">
        <v>140</v>
      </c>
      <c r="BE229" s="195">
        <f t="shared" si="54"/>
        <v>0</v>
      </c>
      <c r="BF229" s="195">
        <f t="shared" si="55"/>
        <v>0</v>
      </c>
      <c r="BG229" s="195">
        <f t="shared" si="56"/>
        <v>0</v>
      </c>
      <c r="BH229" s="195">
        <f t="shared" si="57"/>
        <v>0</v>
      </c>
      <c r="BI229" s="195">
        <f t="shared" si="58"/>
        <v>0</v>
      </c>
      <c r="BJ229" s="20" t="s">
        <v>10</v>
      </c>
      <c r="BK229" s="195">
        <f t="shared" si="59"/>
        <v>0</v>
      </c>
      <c r="BL229" s="20" t="s">
        <v>205</v>
      </c>
      <c r="BM229" s="20" t="s">
        <v>528</v>
      </c>
    </row>
    <row r="230" spans="2:65" s="1" customFormat="1" ht="20.399999999999999" customHeight="1">
      <c r="B230" s="37"/>
      <c r="C230" s="185" t="s">
        <v>577</v>
      </c>
      <c r="D230" s="185" t="s">
        <v>142</v>
      </c>
      <c r="E230" s="186" t="s">
        <v>578</v>
      </c>
      <c r="F230" s="187" t="s">
        <v>579</v>
      </c>
      <c r="G230" s="188" t="s">
        <v>150</v>
      </c>
      <c r="H230" s="189">
        <v>3</v>
      </c>
      <c r="I230" s="190"/>
      <c r="J230" s="189">
        <f t="shared" si="50"/>
        <v>0</v>
      </c>
      <c r="K230" s="187" t="s">
        <v>22</v>
      </c>
      <c r="L230" s="57"/>
      <c r="M230" s="191" t="s">
        <v>22</v>
      </c>
      <c r="N230" s="192" t="s">
        <v>44</v>
      </c>
      <c r="O230" s="38"/>
      <c r="P230" s="193">
        <f t="shared" si="51"/>
        <v>0</v>
      </c>
      <c r="Q230" s="193">
        <v>0</v>
      </c>
      <c r="R230" s="193">
        <f t="shared" si="52"/>
        <v>0</v>
      </c>
      <c r="S230" s="193">
        <v>0</v>
      </c>
      <c r="T230" s="194">
        <f t="shared" si="53"/>
        <v>0</v>
      </c>
      <c r="AR230" s="20" t="s">
        <v>205</v>
      </c>
      <c r="AT230" s="20" t="s">
        <v>142</v>
      </c>
      <c r="AU230" s="20" t="s">
        <v>82</v>
      </c>
      <c r="AY230" s="20" t="s">
        <v>140</v>
      </c>
      <c r="BE230" s="195">
        <f t="shared" si="54"/>
        <v>0</v>
      </c>
      <c r="BF230" s="195">
        <f t="shared" si="55"/>
        <v>0</v>
      </c>
      <c r="BG230" s="195">
        <f t="shared" si="56"/>
        <v>0</v>
      </c>
      <c r="BH230" s="195">
        <f t="shared" si="57"/>
        <v>0</v>
      </c>
      <c r="BI230" s="195">
        <f t="shared" si="58"/>
        <v>0</v>
      </c>
      <c r="BJ230" s="20" t="s">
        <v>10</v>
      </c>
      <c r="BK230" s="195">
        <f t="shared" si="59"/>
        <v>0</v>
      </c>
      <c r="BL230" s="20" t="s">
        <v>205</v>
      </c>
      <c r="BM230" s="20" t="s">
        <v>536</v>
      </c>
    </row>
    <row r="231" spans="2:65" s="1" customFormat="1" ht="20.399999999999999" customHeight="1">
      <c r="B231" s="37"/>
      <c r="C231" s="185" t="s">
        <v>580</v>
      </c>
      <c r="D231" s="185" t="s">
        <v>142</v>
      </c>
      <c r="E231" s="186" t="s">
        <v>581</v>
      </c>
      <c r="F231" s="187" t="s">
        <v>582</v>
      </c>
      <c r="G231" s="188" t="s">
        <v>150</v>
      </c>
      <c r="H231" s="189">
        <v>3</v>
      </c>
      <c r="I231" s="190"/>
      <c r="J231" s="189">
        <f t="shared" si="50"/>
        <v>0</v>
      </c>
      <c r="K231" s="187" t="s">
        <v>22</v>
      </c>
      <c r="L231" s="57"/>
      <c r="M231" s="191" t="s">
        <v>22</v>
      </c>
      <c r="N231" s="192" t="s">
        <v>44</v>
      </c>
      <c r="O231" s="38"/>
      <c r="P231" s="193">
        <f t="shared" si="51"/>
        <v>0</v>
      </c>
      <c r="Q231" s="193">
        <v>0</v>
      </c>
      <c r="R231" s="193">
        <f t="shared" si="52"/>
        <v>0</v>
      </c>
      <c r="S231" s="193">
        <v>0</v>
      </c>
      <c r="T231" s="194">
        <f t="shared" si="53"/>
        <v>0</v>
      </c>
      <c r="AR231" s="20" t="s">
        <v>205</v>
      </c>
      <c r="AT231" s="20" t="s">
        <v>142</v>
      </c>
      <c r="AU231" s="20" t="s">
        <v>82</v>
      </c>
      <c r="AY231" s="20" t="s">
        <v>140</v>
      </c>
      <c r="BE231" s="195">
        <f t="shared" si="54"/>
        <v>0</v>
      </c>
      <c r="BF231" s="195">
        <f t="shared" si="55"/>
        <v>0</v>
      </c>
      <c r="BG231" s="195">
        <f t="shared" si="56"/>
        <v>0</v>
      </c>
      <c r="BH231" s="195">
        <f t="shared" si="57"/>
        <v>0</v>
      </c>
      <c r="BI231" s="195">
        <f t="shared" si="58"/>
        <v>0</v>
      </c>
      <c r="BJ231" s="20" t="s">
        <v>10</v>
      </c>
      <c r="BK231" s="195">
        <f t="shared" si="59"/>
        <v>0</v>
      </c>
      <c r="BL231" s="20" t="s">
        <v>205</v>
      </c>
      <c r="BM231" s="20" t="s">
        <v>544</v>
      </c>
    </row>
    <row r="232" spans="2:65" s="1" customFormat="1" ht="20.399999999999999" customHeight="1">
      <c r="B232" s="37"/>
      <c r="C232" s="185" t="s">
        <v>583</v>
      </c>
      <c r="D232" s="185" t="s">
        <v>142</v>
      </c>
      <c r="E232" s="186" t="s">
        <v>584</v>
      </c>
      <c r="F232" s="187" t="s">
        <v>585</v>
      </c>
      <c r="G232" s="188" t="s">
        <v>150</v>
      </c>
      <c r="H232" s="189">
        <v>3</v>
      </c>
      <c r="I232" s="190"/>
      <c r="J232" s="189">
        <f t="shared" si="50"/>
        <v>0</v>
      </c>
      <c r="K232" s="187" t="s">
        <v>22</v>
      </c>
      <c r="L232" s="57"/>
      <c r="M232" s="191" t="s">
        <v>22</v>
      </c>
      <c r="N232" s="192" t="s">
        <v>44</v>
      </c>
      <c r="O232" s="38"/>
      <c r="P232" s="193">
        <f t="shared" si="51"/>
        <v>0</v>
      </c>
      <c r="Q232" s="193">
        <v>0</v>
      </c>
      <c r="R232" s="193">
        <f t="shared" si="52"/>
        <v>0</v>
      </c>
      <c r="S232" s="193">
        <v>0</v>
      </c>
      <c r="T232" s="194">
        <f t="shared" si="53"/>
        <v>0</v>
      </c>
      <c r="AR232" s="20" t="s">
        <v>205</v>
      </c>
      <c r="AT232" s="20" t="s">
        <v>142</v>
      </c>
      <c r="AU232" s="20" t="s">
        <v>82</v>
      </c>
      <c r="AY232" s="20" t="s">
        <v>140</v>
      </c>
      <c r="BE232" s="195">
        <f t="shared" si="54"/>
        <v>0</v>
      </c>
      <c r="BF232" s="195">
        <f t="shared" si="55"/>
        <v>0</v>
      </c>
      <c r="BG232" s="195">
        <f t="shared" si="56"/>
        <v>0</v>
      </c>
      <c r="BH232" s="195">
        <f t="shared" si="57"/>
        <v>0</v>
      </c>
      <c r="BI232" s="195">
        <f t="shared" si="58"/>
        <v>0</v>
      </c>
      <c r="BJ232" s="20" t="s">
        <v>10</v>
      </c>
      <c r="BK232" s="195">
        <f t="shared" si="59"/>
        <v>0</v>
      </c>
      <c r="BL232" s="20" t="s">
        <v>205</v>
      </c>
      <c r="BM232" s="20" t="s">
        <v>555</v>
      </c>
    </row>
    <row r="233" spans="2:65" s="1" customFormat="1" ht="20.399999999999999" customHeight="1">
      <c r="B233" s="37"/>
      <c r="C233" s="185" t="s">
        <v>586</v>
      </c>
      <c r="D233" s="185" t="s">
        <v>142</v>
      </c>
      <c r="E233" s="186" t="s">
        <v>587</v>
      </c>
      <c r="F233" s="187" t="s">
        <v>588</v>
      </c>
      <c r="G233" s="188" t="s">
        <v>150</v>
      </c>
      <c r="H233" s="189">
        <v>3</v>
      </c>
      <c r="I233" s="190"/>
      <c r="J233" s="189">
        <f t="shared" si="50"/>
        <v>0</v>
      </c>
      <c r="K233" s="187" t="s">
        <v>22</v>
      </c>
      <c r="L233" s="57"/>
      <c r="M233" s="191" t="s">
        <v>22</v>
      </c>
      <c r="N233" s="192" t="s">
        <v>44</v>
      </c>
      <c r="O233" s="38"/>
      <c r="P233" s="193">
        <f t="shared" si="51"/>
        <v>0</v>
      </c>
      <c r="Q233" s="193">
        <v>0</v>
      </c>
      <c r="R233" s="193">
        <f t="shared" si="52"/>
        <v>0</v>
      </c>
      <c r="S233" s="193">
        <v>0</v>
      </c>
      <c r="T233" s="194">
        <f t="shared" si="53"/>
        <v>0</v>
      </c>
      <c r="AR233" s="20" t="s">
        <v>205</v>
      </c>
      <c r="AT233" s="20" t="s">
        <v>142</v>
      </c>
      <c r="AU233" s="20" t="s">
        <v>82</v>
      </c>
      <c r="AY233" s="20" t="s">
        <v>140</v>
      </c>
      <c r="BE233" s="195">
        <f t="shared" si="54"/>
        <v>0</v>
      </c>
      <c r="BF233" s="195">
        <f t="shared" si="55"/>
        <v>0</v>
      </c>
      <c r="BG233" s="195">
        <f t="shared" si="56"/>
        <v>0</v>
      </c>
      <c r="BH233" s="195">
        <f t="shared" si="57"/>
        <v>0</v>
      </c>
      <c r="BI233" s="195">
        <f t="shared" si="58"/>
        <v>0</v>
      </c>
      <c r="BJ233" s="20" t="s">
        <v>10</v>
      </c>
      <c r="BK233" s="195">
        <f t="shared" si="59"/>
        <v>0</v>
      </c>
      <c r="BL233" s="20" t="s">
        <v>205</v>
      </c>
      <c r="BM233" s="20" t="s">
        <v>563</v>
      </c>
    </row>
    <row r="234" spans="2:65" s="1" customFormat="1" ht="20.399999999999999" customHeight="1">
      <c r="B234" s="37"/>
      <c r="C234" s="185" t="s">
        <v>589</v>
      </c>
      <c r="D234" s="185" t="s">
        <v>142</v>
      </c>
      <c r="E234" s="186" t="s">
        <v>590</v>
      </c>
      <c r="F234" s="187" t="s">
        <v>591</v>
      </c>
      <c r="G234" s="188" t="s">
        <v>150</v>
      </c>
      <c r="H234" s="189">
        <v>3</v>
      </c>
      <c r="I234" s="190"/>
      <c r="J234" s="189">
        <f t="shared" si="50"/>
        <v>0</v>
      </c>
      <c r="K234" s="187" t="s">
        <v>22</v>
      </c>
      <c r="L234" s="57"/>
      <c r="M234" s="191" t="s">
        <v>22</v>
      </c>
      <c r="N234" s="192" t="s">
        <v>44</v>
      </c>
      <c r="O234" s="38"/>
      <c r="P234" s="193">
        <f t="shared" si="51"/>
        <v>0</v>
      </c>
      <c r="Q234" s="193">
        <v>0</v>
      </c>
      <c r="R234" s="193">
        <f t="shared" si="52"/>
        <v>0</v>
      </c>
      <c r="S234" s="193">
        <v>0</v>
      </c>
      <c r="T234" s="194">
        <f t="shared" si="53"/>
        <v>0</v>
      </c>
      <c r="AR234" s="20" t="s">
        <v>205</v>
      </c>
      <c r="AT234" s="20" t="s">
        <v>142</v>
      </c>
      <c r="AU234" s="20" t="s">
        <v>82</v>
      </c>
      <c r="AY234" s="20" t="s">
        <v>140</v>
      </c>
      <c r="BE234" s="195">
        <f t="shared" si="54"/>
        <v>0</v>
      </c>
      <c r="BF234" s="195">
        <f t="shared" si="55"/>
        <v>0</v>
      </c>
      <c r="BG234" s="195">
        <f t="shared" si="56"/>
        <v>0</v>
      </c>
      <c r="BH234" s="195">
        <f t="shared" si="57"/>
        <v>0</v>
      </c>
      <c r="BI234" s="195">
        <f t="shared" si="58"/>
        <v>0</v>
      </c>
      <c r="BJ234" s="20" t="s">
        <v>10</v>
      </c>
      <c r="BK234" s="195">
        <f t="shared" si="59"/>
        <v>0</v>
      </c>
      <c r="BL234" s="20" t="s">
        <v>205</v>
      </c>
      <c r="BM234" s="20" t="s">
        <v>571</v>
      </c>
    </row>
    <row r="235" spans="2:65" s="1" customFormat="1" ht="20.399999999999999" customHeight="1">
      <c r="B235" s="37"/>
      <c r="C235" s="185" t="s">
        <v>592</v>
      </c>
      <c r="D235" s="185" t="s">
        <v>142</v>
      </c>
      <c r="E235" s="186" t="s">
        <v>593</v>
      </c>
      <c r="F235" s="187" t="s">
        <v>594</v>
      </c>
      <c r="G235" s="188" t="s">
        <v>183</v>
      </c>
      <c r="H235" s="189">
        <v>28</v>
      </c>
      <c r="I235" s="190"/>
      <c r="J235" s="189">
        <f t="shared" si="50"/>
        <v>0</v>
      </c>
      <c r="K235" s="187" t="s">
        <v>22</v>
      </c>
      <c r="L235" s="57"/>
      <c r="M235" s="191" t="s">
        <v>22</v>
      </c>
      <c r="N235" s="192" t="s">
        <v>44</v>
      </c>
      <c r="O235" s="38"/>
      <c r="P235" s="193">
        <f t="shared" si="51"/>
        <v>0</v>
      </c>
      <c r="Q235" s="193">
        <v>0</v>
      </c>
      <c r="R235" s="193">
        <f t="shared" si="52"/>
        <v>0</v>
      </c>
      <c r="S235" s="193">
        <v>0</v>
      </c>
      <c r="T235" s="194">
        <f t="shared" si="53"/>
        <v>0</v>
      </c>
      <c r="AR235" s="20" t="s">
        <v>205</v>
      </c>
      <c r="AT235" s="20" t="s">
        <v>142</v>
      </c>
      <c r="AU235" s="20" t="s">
        <v>82</v>
      </c>
      <c r="AY235" s="20" t="s">
        <v>140</v>
      </c>
      <c r="BE235" s="195">
        <f t="shared" si="54"/>
        <v>0</v>
      </c>
      <c r="BF235" s="195">
        <f t="shared" si="55"/>
        <v>0</v>
      </c>
      <c r="BG235" s="195">
        <f t="shared" si="56"/>
        <v>0</v>
      </c>
      <c r="BH235" s="195">
        <f t="shared" si="57"/>
        <v>0</v>
      </c>
      <c r="BI235" s="195">
        <f t="shared" si="58"/>
        <v>0</v>
      </c>
      <c r="BJ235" s="20" t="s">
        <v>10</v>
      </c>
      <c r="BK235" s="195">
        <f t="shared" si="59"/>
        <v>0</v>
      </c>
      <c r="BL235" s="20" t="s">
        <v>205</v>
      </c>
      <c r="BM235" s="20" t="s">
        <v>577</v>
      </c>
    </row>
    <row r="236" spans="2:65" s="1" customFormat="1" ht="20.399999999999999" customHeight="1">
      <c r="B236" s="37"/>
      <c r="C236" s="185" t="s">
        <v>595</v>
      </c>
      <c r="D236" s="185" t="s">
        <v>142</v>
      </c>
      <c r="E236" s="186" t="s">
        <v>596</v>
      </c>
      <c r="F236" s="187" t="s">
        <v>597</v>
      </c>
      <c r="G236" s="188" t="s">
        <v>183</v>
      </c>
      <c r="H236" s="189">
        <v>3</v>
      </c>
      <c r="I236" s="190"/>
      <c r="J236" s="189">
        <f t="shared" si="50"/>
        <v>0</v>
      </c>
      <c r="K236" s="187" t="s">
        <v>22</v>
      </c>
      <c r="L236" s="57"/>
      <c r="M236" s="191" t="s">
        <v>22</v>
      </c>
      <c r="N236" s="192" t="s">
        <v>44</v>
      </c>
      <c r="O236" s="38"/>
      <c r="P236" s="193">
        <f t="shared" si="51"/>
        <v>0</v>
      </c>
      <c r="Q236" s="193">
        <v>0</v>
      </c>
      <c r="R236" s="193">
        <f t="shared" si="52"/>
        <v>0</v>
      </c>
      <c r="S236" s="193">
        <v>0</v>
      </c>
      <c r="T236" s="194">
        <f t="shared" si="53"/>
        <v>0</v>
      </c>
      <c r="AR236" s="20" t="s">
        <v>205</v>
      </c>
      <c r="AT236" s="20" t="s">
        <v>142</v>
      </c>
      <c r="AU236" s="20" t="s">
        <v>82</v>
      </c>
      <c r="AY236" s="20" t="s">
        <v>140</v>
      </c>
      <c r="BE236" s="195">
        <f t="shared" si="54"/>
        <v>0</v>
      </c>
      <c r="BF236" s="195">
        <f t="shared" si="55"/>
        <v>0</v>
      </c>
      <c r="BG236" s="195">
        <f t="shared" si="56"/>
        <v>0</v>
      </c>
      <c r="BH236" s="195">
        <f t="shared" si="57"/>
        <v>0</v>
      </c>
      <c r="BI236" s="195">
        <f t="shared" si="58"/>
        <v>0</v>
      </c>
      <c r="BJ236" s="20" t="s">
        <v>10</v>
      </c>
      <c r="BK236" s="195">
        <f t="shared" si="59"/>
        <v>0</v>
      </c>
      <c r="BL236" s="20" t="s">
        <v>205</v>
      </c>
      <c r="BM236" s="20" t="s">
        <v>583</v>
      </c>
    </row>
    <row r="237" spans="2:65" s="1" customFormat="1" ht="20.399999999999999" customHeight="1">
      <c r="B237" s="37"/>
      <c r="C237" s="185" t="s">
        <v>598</v>
      </c>
      <c r="D237" s="185" t="s">
        <v>142</v>
      </c>
      <c r="E237" s="186" t="s">
        <v>599</v>
      </c>
      <c r="F237" s="187" t="s">
        <v>600</v>
      </c>
      <c r="G237" s="188" t="s">
        <v>183</v>
      </c>
      <c r="H237" s="189">
        <v>42</v>
      </c>
      <c r="I237" s="190"/>
      <c r="J237" s="189">
        <f t="shared" si="50"/>
        <v>0</v>
      </c>
      <c r="K237" s="187" t="s">
        <v>22</v>
      </c>
      <c r="L237" s="57"/>
      <c r="M237" s="191" t="s">
        <v>22</v>
      </c>
      <c r="N237" s="192" t="s">
        <v>44</v>
      </c>
      <c r="O237" s="38"/>
      <c r="P237" s="193">
        <f t="shared" si="51"/>
        <v>0</v>
      </c>
      <c r="Q237" s="193">
        <v>0</v>
      </c>
      <c r="R237" s="193">
        <f t="shared" si="52"/>
        <v>0</v>
      </c>
      <c r="S237" s="193">
        <v>0</v>
      </c>
      <c r="T237" s="194">
        <f t="shared" si="53"/>
        <v>0</v>
      </c>
      <c r="AR237" s="20" t="s">
        <v>205</v>
      </c>
      <c r="AT237" s="20" t="s">
        <v>142</v>
      </c>
      <c r="AU237" s="20" t="s">
        <v>82</v>
      </c>
      <c r="AY237" s="20" t="s">
        <v>140</v>
      </c>
      <c r="BE237" s="195">
        <f t="shared" si="54"/>
        <v>0</v>
      </c>
      <c r="BF237" s="195">
        <f t="shared" si="55"/>
        <v>0</v>
      </c>
      <c r="BG237" s="195">
        <f t="shared" si="56"/>
        <v>0</v>
      </c>
      <c r="BH237" s="195">
        <f t="shared" si="57"/>
        <v>0</v>
      </c>
      <c r="BI237" s="195">
        <f t="shared" si="58"/>
        <v>0</v>
      </c>
      <c r="BJ237" s="20" t="s">
        <v>10</v>
      </c>
      <c r="BK237" s="195">
        <f t="shared" si="59"/>
        <v>0</v>
      </c>
      <c r="BL237" s="20" t="s">
        <v>205</v>
      </c>
      <c r="BM237" s="20" t="s">
        <v>589</v>
      </c>
    </row>
    <row r="238" spans="2:65" s="1" customFormat="1" ht="20.399999999999999" customHeight="1">
      <c r="B238" s="37"/>
      <c r="C238" s="185" t="s">
        <v>601</v>
      </c>
      <c r="D238" s="185" t="s">
        <v>142</v>
      </c>
      <c r="E238" s="186" t="s">
        <v>602</v>
      </c>
      <c r="F238" s="187" t="s">
        <v>603</v>
      </c>
      <c r="G238" s="188" t="s">
        <v>183</v>
      </c>
      <c r="H238" s="189">
        <v>12</v>
      </c>
      <c r="I238" s="190"/>
      <c r="J238" s="189">
        <f t="shared" si="50"/>
        <v>0</v>
      </c>
      <c r="K238" s="187" t="s">
        <v>22</v>
      </c>
      <c r="L238" s="57"/>
      <c r="M238" s="191" t="s">
        <v>22</v>
      </c>
      <c r="N238" s="192" t="s">
        <v>44</v>
      </c>
      <c r="O238" s="38"/>
      <c r="P238" s="193">
        <f t="shared" si="51"/>
        <v>0</v>
      </c>
      <c r="Q238" s="193">
        <v>0</v>
      </c>
      <c r="R238" s="193">
        <f t="shared" si="52"/>
        <v>0</v>
      </c>
      <c r="S238" s="193">
        <v>0</v>
      </c>
      <c r="T238" s="194">
        <f t="shared" si="53"/>
        <v>0</v>
      </c>
      <c r="AR238" s="20" t="s">
        <v>205</v>
      </c>
      <c r="AT238" s="20" t="s">
        <v>142</v>
      </c>
      <c r="AU238" s="20" t="s">
        <v>82</v>
      </c>
      <c r="AY238" s="20" t="s">
        <v>140</v>
      </c>
      <c r="BE238" s="195">
        <f t="shared" si="54"/>
        <v>0</v>
      </c>
      <c r="BF238" s="195">
        <f t="shared" si="55"/>
        <v>0</v>
      </c>
      <c r="BG238" s="195">
        <f t="shared" si="56"/>
        <v>0</v>
      </c>
      <c r="BH238" s="195">
        <f t="shared" si="57"/>
        <v>0</v>
      </c>
      <c r="BI238" s="195">
        <f t="shared" si="58"/>
        <v>0</v>
      </c>
      <c r="BJ238" s="20" t="s">
        <v>10</v>
      </c>
      <c r="BK238" s="195">
        <f t="shared" si="59"/>
        <v>0</v>
      </c>
      <c r="BL238" s="20" t="s">
        <v>205</v>
      </c>
      <c r="BM238" s="20" t="s">
        <v>595</v>
      </c>
    </row>
    <row r="239" spans="2:65" s="1" customFormat="1" ht="20.399999999999999" customHeight="1">
      <c r="B239" s="37"/>
      <c r="C239" s="185" t="s">
        <v>604</v>
      </c>
      <c r="D239" s="185" t="s">
        <v>142</v>
      </c>
      <c r="E239" s="186" t="s">
        <v>605</v>
      </c>
      <c r="F239" s="187" t="s">
        <v>606</v>
      </c>
      <c r="G239" s="188" t="s">
        <v>183</v>
      </c>
      <c r="H239" s="189">
        <v>6</v>
      </c>
      <c r="I239" s="190"/>
      <c r="J239" s="189">
        <f t="shared" si="50"/>
        <v>0</v>
      </c>
      <c r="K239" s="187" t="s">
        <v>22</v>
      </c>
      <c r="L239" s="57"/>
      <c r="M239" s="191" t="s">
        <v>22</v>
      </c>
      <c r="N239" s="192" t="s">
        <v>44</v>
      </c>
      <c r="O239" s="38"/>
      <c r="P239" s="193">
        <f t="shared" si="51"/>
        <v>0</v>
      </c>
      <c r="Q239" s="193">
        <v>0</v>
      </c>
      <c r="R239" s="193">
        <f t="shared" si="52"/>
        <v>0</v>
      </c>
      <c r="S239" s="193">
        <v>0</v>
      </c>
      <c r="T239" s="194">
        <f t="shared" si="53"/>
        <v>0</v>
      </c>
      <c r="AR239" s="20" t="s">
        <v>205</v>
      </c>
      <c r="AT239" s="20" t="s">
        <v>142</v>
      </c>
      <c r="AU239" s="20" t="s">
        <v>82</v>
      </c>
      <c r="AY239" s="20" t="s">
        <v>140</v>
      </c>
      <c r="BE239" s="195">
        <f t="shared" si="54"/>
        <v>0</v>
      </c>
      <c r="BF239" s="195">
        <f t="shared" si="55"/>
        <v>0</v>
      </c>
      <c r="BG239" s="195">
        <f t="shared" si="56"/>
        <v>0</v>
      </c>
      <c r="BH239" s="195">
        <f t="shared" si="57"/>
        <v>0</v>
      </c>
      <c r="BI239" s="195">
        <f t="shared" si="58"/>
        <v>0</v>
      </c>
      <c r="BJ239" s="20" t="s">
        <v>10</v>
      </c>
      <c r="BK239" s="195">
        <f t="shared" si="59"/>
        <v>0</v>
      </c>
      <c r="BL239" s="20" t="s">
        <v>205</v>
      </c>
      <c r="BM239" s="20" t="s">
        <v>601</v>
      </c>
    </row>
    <row r="240" spans="2:65" s="1" customFormat="1" ht="20.399999999999999" customHeight="1">
      <c r="B240" s="37"/>
      <c r="C240" s="185" t="s">
        <v>607</v>
      </c>
      <c r="D240" s="185" t="s">
        <v>142</v>
      </c>
      <c r="E240" s="186" t="s">
        <v>608</v>
      </c>
      <c r="F240" s="187" t="s">
        <v>609</v>
      </c>
      <c r="G240" s="188" t="s">
        <v>183</v>
      </c>
      <c r="H240" s="189">
        <v>24</v>
      </c>
      <c r="I240" s="190"/>
      <c r="J240" s="189">
        <f t="shared" si="50"/>
        <v>0</v>
      </c>
      <c r="K240" s="187" t="s">
        <v>22</v>
      </c>
      <c r="L240" s="57"/>
      <c r="M240" s="191" t="s">
        <v>22</v>
      </c>
      <c r="N240" s="192" t="s">
        <v>44</v>
      </c>
      <c r="O240" s="38"/>
      <c r="P240" s="193">
        <f t="shared" si="51"/>
        <v>0</v>
      </c>
      <c r="Q240" s="193">
        <v>0</v>
      </c>
      <c r="R240" s="193">
        <f t="shared" si="52"/>
        <v>0</v>
      </c>
      <c r="S240" s="193">
        <v>0</v>
      </c>
      <c r="T240" s="194">
        <f t="shared" si="53"/>
        <v>0</v>
      </c>
      <c r="AR240" s="20" t="s">
        <v>205</v>
      </c>
      <c r="AT240" s="20" t="s">
        <v>142</v>
      </c>
      <c r="AU240" s="20" t="s">
        <v>82</v>
      </c>
      <c r="AY240" s="20" t="s">
        <v>140</v>
      </c>
      <c r="BE240" s="195">
        <f t="shared" si="54"/>
        <v>0</v>
      </c>
      <c r="BF240" s="195">
        <f t="shared" si="55"/>
        <v>0</v>
      </c>
      <c r="BG240" s="195">
        <f t="shared" si="56"/>
        <v>0</v>
      </c>
      <c r="BH240" s="195">
        <f t="shared" si="57"/>
        <v>0</v>
      </c>
      <c r="BI240" s="195">
        <f t="shared" si="58"/>
        <v>0</v>
      </c>
      <c r="BJ240" s="20" t="s">
        <v>10</v>
      </c>
      <c r="BK240" s="195">
        <f t="shared" si="59"/>
        <v>0</v>
      </c>
      <c r="BL240" s="20" t="s">
        <v>205</v>
      </c>
      <c r="BM240" s="20" t="s">
        <v>607</v>
      </c>
    </row>
    <row r="241" spans="2:65" s="1" customFormat="1" ht="20.399999999999999" customHeight="1">
      <c r="B241" s="37"/>
      <c r="C241" s="185" t="s">
        <v>610</v>
      </c>
      <c r="D241" s="185" t="s">
        <v>142</v>
      </c>
      <c r="E241" s="186" t="s">
        <v>611</v>
      </c>
      <c r="F241" s="187" t="s">
        <v>612</v>
      </c>
      <c r="G241" s="188" t="s">
        <v>183</v>
      </c>
      <c r="H241" s="189">
        <v>9</v>
      </c>
      <c r="I241" s="190"/>
      <c r="J241" s="189">
        <f t="shared" si="50"/>
        <v>0</v>
      </c>
      <c r="K241" s="187" t="s">
        <v>22</v>
      </c>
      <c r="L241" s="57"/>
      <c r="M241" s="191" t="s">
        <v>22</v>
      </c>
      <c r="N241" s="192" t="s">
        <v>44</v>
      </c>
      <c r="O241" s="38"/>
      <c r="P241" s="193">
        <f t="shared" si="51"/>
        <v>0</v>
      </c>
      <c r="Q241" s="193">
        <v>0</v>
      </c>
      <c r="R241" s="193">
        <f t="shared" si="52"/>
        <v>0</v>
      </c>
      <c r="S241" s="193">
        <v>0</v>
      </c>
      <c r="T241" s="194">
        <f t="shared" si="53"/>
        <v>0</v>
      </c>
      <c r="AR241" s="20" t="s">
        <v>205</v>
      </c>
      <c r="AT241" s="20" t="s">
        <v>142</v>
      </c>
      <c r="AU241" s="20" t="s">
        <v>82</v>
      </c>
      <c r="AY241" s="20" t="s">
        <v>140</v>
      </c>
      <c r="BE241" s="195">
        <f t="shared" si="54"/>
        <v>0</v>
      </c>
      <c r="BF241" s="195">
        <f t="shared" si="55"/>
        <v>0</v>
      </c>
      <c r="BG241" s="195">
        <f t="shared" si="56"/>
        <v>0</v>
      </c>
      <c r="BH241" s="195">
        <f t="shared" si="57"/>
        <v>0</v>
      </c>
      <c r="BI241" s="195">
        <f t="shared" si="58"/>
        <v>0</v>
      </c>
      <c r="BJ241" s="20" t="s">
        <v>10</v>
      </c>
      <c r="BK241" s="195">
        <f t="shared" si="59"/>
        <v>0</v>
      </c>
      <c r="BL241" s="20" t="s">
        <v>205</v>
      </c>
      <c r="BM241" s="20" t="s">
        <v>613</v>
      </c>
    </row>
    <row r="242" spans="2:65" s="1" customFormat="1" ht="20.399999999999999" customHeight="1">
      <c r="B242" s="37"/>
      <c r="C242" s="185" t="s">
        <v>613</v>
      </c>
      <c r="D242" s="185" t="s">
        <v>142</v>
      </c>
      <c r="E242" s="186" t="s">
        <v>614</v>
      </c>
      <c r="F242" s="187" t="s">
        <v>615</v>
      </c>
      <c r="G242" s="188" t="s">
        <v>183</v>
      </c>
      <c r="H242" s="189">
        <v>28</v>
      </c>
      <c r="I242" s="190"/>
      <c r="J242" s="189">
        <f t="shared" si="50"/>
        <v>0</v>
      </c>
      <c r="K242" s="187" t="s">
        <v>22</v>
      </c>
      <c r="L242" s="57"/>
      <c r="M242" s="191" t="s">
        <v>22</v>
      </c>
      <c r="N242" s="192" t="s">
        <v>44</v>
      </c>
      <c r="O242" s="38"/>
      <c r="P242" s="193">
        <f t="shared" si="51"/>
        <v>0</v>
      </c>
      <c r="Q242" s="193">
        <v>0</v>
      </c>
      <c r="R242" s="193">
        <f t="shared" si="52"/>
        <v>0</v>
      </c>
      <c r="S242" s="193">
        <v>0</v>
      </c>
      <c r="T242" s="194">
        <f t="shared" si="53"/>
        <v>0</v>
      </c>
      <c r="AR242" s="20" t="s">
        <v>205</v>
      </c>
      <c r="AT242" s="20" t="s">
        <v>142</v>
      </c>
      <c r="AU242" s="20" t="s">
        <v>82</v>
      </c>
      <c r="AY242" s="20" t="s">
        <v>140</v>
      </c>
      <c r="BE242" s="195">
        <f t="shared" si="54"/>
        <v>0</v>
      </c>
      <c r="BF242" s="195">
        <f t="shared" si="55"/>
        <v>0</v>
      </c>
      <c r="BG242" s="195">
        <f t="shared" si="56"/>
        <v>0</v>
      </c>
      <c r="BH242" s="195">
        <f t="shared" si="57"/>
        <v>0</v>
      </c>
      <c r="BI242" s="195">
        <f t="shared" si="58"/>
        <v>0</v>
      </c>
      <c r="BJ242" s="20" t="s">
        <v>10</v>
      </c>
      <c r="BK242" s="195">
        <f t="shared" si="59"/>
        <v>0</v>
      </c>
      <c r="BL242" s="20" t="s">
        <v>205</v>
      </c>
      <c r="BM242" s="20" t="s">
        <v>616</v>
      </c>
    </row>
    <row r="243" spans="2:65" s="1" customFormat="1" ht="20.399999999999999" customHeight="1">
      <c r="B243" s="37"/>
      <c r="C243" s="185" t="s">
        <v>617</v>
      </c>
      <c r="D243" s="185" t="s">
        <v>142</v>
      </c>
      <c r="E243" s="186" t="s">
        <v>618</v>
      </c>
      <c r="F243" s="187" t="s">
        <v>619</v>
      </c>
      <c r="G243" s="188" t="s">
        <v>183</v>
      </c>
      <c r="H243" s="189">
        <v>12</v>
      </c>
      <c r="I243" s="190"/>
      <c r="J243" s="189">
        <f t="shared" si="50"/>
        <v>0</v>
      </c>
      <c r="K243" s="187" t="s">
        <v>22</v>
      </c>
      <c r="L243" s="57"/>
      <c r="M243" s="191" t="s">
        <v>22</v>
      </c>
      <c r="N243" s="192" t="s">
        <v>44</v>
      </c>
      <c r="O243" s="38"/>
      <c r="P243" s="193">
        <f t="shared" si="51"/>
        <v>0</v>
      </c>
      <c r="Q243" s="193">
        <v>0</v>
      </c>
      <c r="R243" s="193">
        <f t="shared" si="52"/>
        <v>0</v>
      </c>
      <c r="S243" s="193">
        <v>0</v>
      </c>
      <c r="T243" s="194">
        <f t="shared" si="53"/>
        <v>0</v>
      </c>
      <c r="AR243" s="20" t="s">
        <v>205</v>
      </c>
      <c r="AT243" s="20" t="s">
        <v>142</v>
      </c>
      <c r="AU243" s="20" t="s">
        <v>82</v>
      </c>
      <c r="AY243" s="20" t="s">
        <v>140</v>
      </c>
      <c r="BE243" s="195">
        <f t="shared" si="54"/>
        <v>0</v>
      </c>
      <c r="BF243" s="195">
        <f t="shared" si="55"/>
        <v>0</v>
      </c>
      <c r="BG243" s="195">
        <f t="shared" si="56"/>
        <v>0</v>
      </c>
      <c r="BH243" s="195">
        <f t="shared" si="57"/>
        <v>0</v>
      </c>
      <c r="BI243" s="195">
        <f t="shared" si="58"/>
        <v>0</v>
      </c>
      <c r="BJ243" s="20" t="s">
        <v>10</v>
      </c>
      <c r="BK243" s="195">
        <f t="shared" si="59"/>
        <v>0</v>
      </c>
      <c r="BL243" s="20" t="s">
        <v>205</v>
      </c>
      <c r="BM243" s="20" t="s">
        <v>620</v>
      </c>
    </row>
    <row r="244" spans="2:65" s="10" customFormat="1" ht="29.85" customHeight="1">
      <c r="B244" s="168"/>
      <c r="C244" s="169"/>
      <c r="D244" s="182" t="s">
        <v>72</v>
      </c>
      <c r="E244" s="183" t="s">
        <v>621</v>
      </c>
      <c r="F244" s="183" t="s">
        <v>622</v>
      </c>
      <c r="G244" s="169"/>
      <c r="H244" s="169"/>
      <c r="I244" s="172"/>
      <c r="J244" s="184">
        <f>BK244</f>
        <v>0</v>
      </c>
      <c r="K244" s="169"/>
      <c r="L244" s="174"/>
      <c r="M244" s="175"/>
      <c r="N244" s="176"/>
      <c r="O244" s="176"/>
      <c r="P244" s="177">
        <f>SUM(P245:P251)</f>
        <v>0</v>
      </c>
      <c r="Q244" s="176"/>
      <c r="R244" s="177">
        <f>SUM(R245:R251)</f>
        <v>0</v>
      </c>
      <c r="S244" s="176"/>
      <c r="T244" s="178">
        <f>SUM(T245:T251)</f>
        <v>0</v>
      </c>
      <c r="AR244" s="179" t="s">
        <v>82</v>
      </c>
      <c r="AT244" s="180" t="s">
        <v>72</v>
      </c>
      <c r="AU244" s="180" t="s">
        <v>10</v>
      </c>
      <c r="AY244" s="179" t="s">
        <v>140</v>
      </c>
      <c r="BK244" s="181">
        <f>SUM(BK245:BK251)</f>
        <v>0</v>
      </c>
    </row>
    <row r="245" spans="2:65" s="1" customFormat="1" ht="20.399999999999999" customHeight="1">
      <c r="B245" s="37"/>
      <c r="C245" s="185" t="s">
        <v>616</v>
      </c>
      <c r="D245" s="185" t="s">
        <v>142</v>
      </c>
      <c r="E245" s="186" t="s">
        <v>623</v>
      </c>
      <c r="F245" s="187" t="s">
        <v>624</v>
      </c>
      <c r="G245" s="188" t="s">
        <v>150</v>
      </c>
      <c r="H245" s="189">
        <v>22</v>
      </c>
      <c r="I245" s="190"/>
      <c r="J245" s="189">
        <f t="shared" ref="J245:J251" si="60">ROUND(I245*H245,0)</f>
        <v>0</v>
      </c>
      <c r="K245" s="187" t="s">
        <v>22</v>
      </c>
      <c r="L245" s="57"/>
      <c r="M245" s="191" t="s">
        <v>22</v>
      </c>
      <c r="N245" s="192" t="s">
        <v>44</v>
      </c>
      <c r="O245" s="38"/>
      <c r="P245" s="193">
        <f t="shared" ref="P245:P251" si="61">O245*H245</f>
        <v>0</v>
      </c>
      <c r="Q245" s="193">
        <v>0</v>
      </c>
      <c r="R245" s="193">
        <f t="shared" ref="R245:R251" si="62">Q245*H245</f>
        <v>0</v>
      </c>
      <c r="S245" s="193">
        <v>0</v>
      </c>
      <c r="T245" s="194">
        <f t="shared" ref="T245:T251" si="63">S245*H245</f>
        <v>0</v>
      </c>
      <c r="AR245" s="20" t="s">
        <v>205</v>
      </c>
      <c r="AT245" s="20" t="s">
        <v>142</v>
      </c>
      <c r="AU245" s="20" t="s">
        <v>82</v>
      </c>
      <c r="AY245" s="20" t="s">
        <v>140</v>
      </c>
      <c r="BE245" s="195">
        <f t="shared" ref="BE245:BE251" si="64">IF(N245="základní",J245,0)</f>
        <v>0</v>
      </c>
      <c r="BF245" s="195">
        <f t="shared" ref="BF245:BF251" si="65">IF(N245="snížená",J245,0)</f>
        <v>0</v>
      </c>
      <c r="BG245" s="195">
        <f t="shared" ref="BG245:BG251" si="66">IF(N245="zákl. přenesená",J245,0)</f>
        <v>0</v>
      </c>
      <c r="BH245" s="195">
        <f t="shared" ref="BH245:BH251" si="67">IF(N245="sníž. přenesená",J245,0)</f>
        <v>0</v>
      </c>
      <c r="BI245" s="195">
        <f t="shared" ref="BI245:BI251" si="68">IF(N245="nulová",J245,0)</f>
        <v>0</v>
      </c>
      <c r="BJ245" s="20" t="s">
        <v>10</v>
      </c>
      <c r="BK245" s="195">
        <f t="shared" ref="BK245:BK251" si="69">ROUND(I245*H245,0)</f>
        <v>0</v>
      </c>
      <c r="BL245" s="20" t="s">
        <v>205</v>
      </c>
      <c r="BM245" s="20" t="s">
        <v>625</v>
      </c>
    </row>
    <row r="246" spans="2:65" s="1" customFormat="1" ht="20.399999999999999" customHeight="1">
      <c r="B246" s="37"/>
      <c r="C246" s="185" t="s">
        <v>626</v>
      </c>
      <c r="D246" s="185" t="s">
        <v>142</v>
      </c>
      <c r="E246" s="186" t="s">
        <v>627</v>
      </c>
      <c r="F246" s="187" t="s">
        <v>628</v>
      </c>
      <c r="G246" s="188" t="s">
        <v>150</v>
      </c>
      <c r="H246" s="189">
        <v>12</v>
      </c>
      <c r="I246" s="190"/>
      <c r="J246" s="189">
        <f t="shared" si="60"/>
        <v>0</v>
      </c>
      <c r="K246" s="187" t="s">
        <v>22</v>
      </c>
      <c r="L246" s="57"/>
      <c r="M246" s="191" t="s">
        <v>22</v>
      </c>
      <c r="N246" s="192" t="s">
        <v>44</v>
      </c>
      <c r="O246" s="38"/>
      <c r="P246" s="193">
        <f t="shared" si="61"/>
        <v>0</v>
      </c>
      <c r="Q246" s="193">
        <v>0</v>
      </c>
      <c r="R246" s="193">
        <f t="shared" si="62"/>
        <v>0</v>
      </c>
      <c r="S246" s="193">
        <v>0</v>
      </c>
      <c r="T246" s="194">
        <f t="shared" si="63"/>
        <v>0</v>
      </c>
      <c r="AR246" s="20" t="s">
        <v>205</v>
      </c>
      <c r="AT246" s="20" t="s">
        <v>142</v>
      </c>
      <c r="AU246" s="20" t="s">
        <v>82</v>
      </c>
      <c r="AY246" s="20" t="s">
        <v>140</v>
      </c>
      <c r="BE246" s="195">
        <f t="shared" si="64"/>
        <v>0</v>
      </c>
      <c r="BF246" s="195">
        <f t="shared" si="65"/>
        <v>0</v>
      </c>
      <c r="BG246" s="195">
        <f t="shared" si="66"/>
        <v>0</v>
      </c>
      <c r="BH246" s="195">
        <f t="shared" si="67"/>
        <v>0</v>
      </c>
      <c r="BI246" s="195">
        <f t="shared" si="68"/>
        <v>0</v>
      </c>
      <c r="BJ246" s="20" t="s">
        <v>10</v>
      </c>
      <c r="BK246" s="195">
        <f t="shared" si="69"/>
        <v>0</v>
      </c>
      <c r="BL246" s="20" t="s">
        <v>205</v>
      </c>
      <c r="BM246" s="20" t="s">
        <v>629</v>
      </c>
    </row>
    <row r="247" spans="2:65" s="1" customFormat="1" ht="20.399999999999999" customHeight="1">
      <c r="B247" s="37"/>
      <c r="C247" s="185" t="s">
        <v>620</v>
      </c>
      <c r="D247" s="185" t="s">
        <v>142</v>
      </c>
      <c r="E247" s="186" t="s">
        <v>630</v>
      </c>
      <c r="F247" s="187" t="s">
        <v>631</v>
      </c>
      <c r="G247" s="188" t="s">
        <v>150</v>
      </c>
      <c r="H247" s="189">
        <v>6</v>
      </c>
      <c r="I247" s="190"/>
      <c r="J247" s="189">
        <f t="shared" si="60"/>
        <v>0</v>
      </c>
      <c r="K247" s="187" t="s">
        <v>22</v>
      </c>
      <c r="L247" s="57"/>
      <c r="M247" s="191" t="s">
        <v>22</v>
      </c>
      <c r="N247" s="192" t="s">
        <v>44</v>
      </c>
      <c r="O247" s="38"/>
      <c r="P247" s="193">
        <f t="shared" si="61"/>
        <v>0</v>
      </c>
      <c r="Q247" s="193">
        <v>0</v>
      </c>
      <c r="R247" s="193">
        <f t="shared" si="62"/>
        <v>0</v>
      </c>
      <c r="S247" s="193">
        <v>0</v>
      </c>
      <c r="T247" s="194">
        <f t="shared" si="63"/>
        <v>0</v>
      </c>
      <c r="AR247" s="20" t="s">
        <v>205</v>
      </c>
      <c r="AT247" s="20" t="s">
        <v>142</v>
      </c>
      <c r="AU247" s="20" t="s">
        <v>82</v>
      </c>
      <c r="AY247" s="20" t="s">
        <v>140</v>
      </c>
      <c r="BE247" s="195">
        <f t="shared" si="64"/>
        <v>0</v>
      </c>
      <c r="BF247" s="195">
        <f t="shared" si="65"/>
        <v>0</v>
      </c>
      <c r="BG247" s="195">
        <f t="shared" si="66"/>
        <v>0</v>
      </c>
      <c r="BH247" s="195">
        <f t="shared" si="67"/>
        <v>0</v>
      </c>
      <c r="BI247" s="195">
        <f t="shared" si="68"/>
        <v>0</v>
      </c>
      <c r="BJ247" s="20" t="s">
        <v>10</v>
      </c>
      <c r="BK247" s="195">
        <f t="shared" si="69"/>
        <v>0</v>
      </c>
      <c r="BL247" s="20" t="s">
        <v>205</v>
      </c>
      <c r="BM247" s="20" t="s">
        <v>632</v>
      </c>
    </row>
    <row r="248" spans="2:65" s="1" customFormat="1" ht="20.399999999999999" customHeight="1">
      <c r="B248" s="37"/>
      <c r="C248" s="185" t="s">
        <v>633</v>
      </c>
      <c r="D248" s="185" t="s">
        <v>142</v>
      </c>
      <c r="E248" s="186" t="s">
        <v>634</v>
      </c>
      <c r="F248" s="187" t="s">
        <v>635</v>
      </c>
      <c r="G248" s="188" t="s">
        <v>322</v>
      </c>
      <c r="H248" s="189">
        <v>6</v>
      </c>
      <c r="I248" s="190"/>
      <c r="J248" s="189">
        <f t="shared" si="60"/>
        <v>0</v>
      </c>
      <c r="K248" s="187" t="s">
        <v>22</v>
      </c>
      <c r="L248" s="57"/>
      <c r="M248" s="191" t="s">
        <v>22</v>
      </c>
      <c r="N248" s="192" t="s">
        <v>44</v>
      </c>
      <c r="O248" s="38"/>
      <c r="P248" s="193">
        <f t="shared" si="61"/>
        <v>0</v>
      </c>
      <c r="Q248" s="193">
        <v>0</v>
      </c>
      <c r="R248" s="193">
        <f t="shared" si="62"/>
        <v>0</v>
      </c>
      <c r="S248" s="193">
        <v>0</v>
      </c>
      <c r="T248" s="194">
        <f t="shared" si="63"/>
        <v>0</v>
      </c>
      <c r="AR248" s="20" t="s">
        <v>205</v>
      </c>
      <c r="AT248" s="20" t="s">
        <v>142</v>
      </c>
      <c r="AU248" s="20" t="s">
        <v>82</v>
      </c>
      <c r="AY248" s="20" t="s">
        <v>140</v>
      </c>
      <c r="BE248" s="195">
        <f t="shared" si="64"/>
        <v>0</v>
      </c>
      <c r="BF248" s="195">
        <f t="shared" si="65"/>
        <v>0</v>
      </c>
      <c r="BG248" s="195">
        <f t="shared" si="66"/>
        <v>0</v>
      </c>
      <c r="BH248" s="195">
        <f t="shared" si="67"/>
        <v>0</v>
      </c>
      <c r="BI248" s="195">
        <f t="shared" si="68"/>
        <v>0</v>
      </c>
      <c r="BJ248" s="20" t="s">
        <v>10</v>
      </c>
      <c r="BK248" s="195">
        <f t="shared" si="69"/>
        <v>0</v>
      </c>
      <c r="BL248" s="20" t="s">
        <v>205</v>
      </c>
      <c r="BM248" s="20" t="s">
        <v>636</v>
      </c>
    </row>
    <row r="249" spans="2:65" s="1" customFormat="1" ht="20.399999999999999" customHeight="1">
      <c r="B249" s="37"/>
      <c r="C249" s="185" t="s">
        <v>625</v>
      </c>
      <c r="D249" s="185" t="s">
        <v>142</v>
      </c>
      <c r="E249" s="186" t="s">
        <v>637</v>
      </c>
      <c r="F249" s="187" t="s">
        <v>638</v>
      </c>
      <c r="G249" s="188" t="s">
        <v>322</v>
      </c>
      <c r="H249" s="189">
        <v>12</v>
      </c>
      <c r="I249" s="190"/>
      <c r="J249" s="189">
        <f t="shared" si="60"/>
        <v>0</v>
      </c>
      <c r="K249" s="187" t="s">
        <v>22</v>
      </c>
      <c r="L249" s="57"/>
      <c r="M249" s="191" t="s">
        <v>22</v>
      </c>
      <c r="N249" s="192" t="s">
        <v>44</v>
      </c>
      <c r="O249" s="38"/>
      <c r="P249" s="193">
        <f t="shared" si="61"/>
        <v>0</v>
      </c>
      <c r="Q249" s="193">
        <v>0</v>
      </c>
      <c r="R249" s="193">
        <f t="shared" si="62"/>
        <v>0</v>
      </c>
      <c r="S249" s="193">
        <v>0</v>
      </c>
      <c r="T249" s="194">
        <f t="shared" si="63"/>
        <v>0</v>
      </c>
      <c r="AR249" s="20" t="s">
        <v>205</v>
      </c>
      <c r="AT249" s="20" t="s">
        <v>142</v>
      </c>
      <c r="AU249" s="20" t="s">
        <v>82</v>
      </c>
      <c r="AY249" s="20" t="s">
        <v>140</v>
      </c>
      <c r="BE249" s="195">
        <f t="shared" si="64"/>
        <v>0</v>
      </c>
      <c r="BF249" s="195">
        <f t="shared" si="65"/>
        <v>0</v>
      </c>
      <c r="BG249" s="195">
        <f t="shared" si="66"/>
        <v>0</v>
      </c>
      <c r="BH249" s="195">
        <f t="shared" si="67"/>
        <v>0</v>
      </c>
      <c r="BI249" s="195">
        <f t="shared" si="68"/>
        <v>0</v>
      </c>
      <c r="BJ249" s="20" t="s">
        <v>10</v>
      </c>
      <c r="BK249" s="195">
        <f t="shared" si="69"/>
        <v>0</v>
      </c>
      <c r="BL249" s="20" t="s">
        <v>205</v>
      </c>
      <c r="BM249" s="20" t="s">
        <v>639</v>
      </c>
    </row>
    <row r="250" spans="2:65" s="1" customFormat="1" ht="20.399999999999999" customHeight="1">
      <c r="B250" s="37"/>
      <c r="C250" s="185" t="s">
        <v>640</v>
      </c>
      <c r="D250" s="185" t="s">
        <v>142</v>
      </c>
      <c r="E250" s="186" t="s">
        <v>641</v>
      </c>
      <c r="F250" s="187" t="s">
        <v>642</v>
      </c>
      <c r="G250" s="188" t="s">
        <v>322</v>
      </c>
      <c r="H250" s="189">
        <v>12</v>
      </c>
      <c r="I250" s="190"/>
      <c r="J250" s="189">
        <f t="shared" si="60"/>
        <v>0</v>
      </c>
      <c r="K250" s="187" t="s">
        <v>22</v>
      </c>
      <c r="L250" s="57"/>
      <c r="M250" s="191" t="s">
        <v>22</v>
      </c>
      <c r="N250" s="192" t="s">
        <v>44</v>
      </c>
      <c r="O250" s="38"/>
      <c r="P250" s="193">
        <f t="shared" si="61"/>
        <v>0</v>
      </c>
      <c r="Q250" s="193">
        <v>0</v>
      </c>
      <c r="R250" s="193">
        <f t="shared" si="62"/>
        <v>0</v>
      </c>
      <c r="S250" s="193">
        <v>0</v>
      </c>
      <c r="T250" s="194">
        <f t="shared" si="63"/>
        <v>0</v>
      </c>
      <c r="AR250" s="20" t="s">
        <v>205</v>
      </c>
      <c r="AT250" s="20" t="s">
        <v>142</v>
      </c>
      <c r="AU250" s="20" t="s">
        <v>82</v>
      </c>
      <c r="AY250" s="20" t="s">
        <v>140</v>
      </c>
      <c r="BE250" s="195">
        <f t="shared" si="64"/>
        <v>0</v>
      </c>
      <c r="BF250" s="195">
        <f t="shared" si="65"/>
        <v>0</v>
      </c>
      <c r="BG250" s="195">
        <f t="shared" si="66"/>
        <v>0</v>
      </c>
      <c r="BH250" s="195">
        <f t="shared" si="67"/>
        <v>0</v>
      </c>
      <c r="BI250" s="195">
        <f t="shared" si="68"/>
        <v>0</v>
      </c>
      <c r="BJ250" s="20" t="s">
        <v>10</v>
      </c>
      <c r="BK250" s="195">
        <f t="shared" si="69"/>
        <v>0</v>
      </c>
      <c r="BL250" s="20" t="s">
        <v>205</v>
      </c>
      <c r="BM250" s="20" t="s">
        <v>643</v>
      </c>
    </row>
    <row r="251" spans="2:65" s="1" customFormat="1" ht="20.399999999999999" customHeight="1">
      <c r="B251" s="37"/>
      <c r="C251" s="185" t="s">
        <v>629</v>
      </c>
      <c r="D251" s="185" t="s">
        <v>142</v>
      </c>
      <c r="E251" s="186" t="s">
        <v>644</v>
      </c>
      <c r="F251" s="187" t="s">
        <v>645</v>
      </c>
      <c r="G251" s="188" t="s">
        <v>183</v>
      </c>
      <c r="H251" s="189">
        <v>141</v>
      </c>
      <c r="I251" s="190"/>
      <c r="J251" s="189">
        <f t="shared" si="60"/>
        <v>0</v>
      </c>
      <c r="K251" s="187" t="s">
        <v>22</v>
      </c>
      <c r="L251" s="57"/>
      <c r="M251" s="191" t="s">
        <v>22</v>
      </c>
      <c r="N251" s="192" t="s">
        <v>44</v>
      </c>
      <c r="O251" s="38"/>
      <c r="P251" s="193">
        <f t="shared" si="61"/>
        <v>0</v>
      </c>
      <c r="Q251" s="193">
        <v>0</v>
      </c>
      <c r="R251" s="193">
        <f t="shared" si="62"/>
        <v>0</v>
      </c>
      <c r="S251" s="193">
        <v>0</v>
      </c>
      <c r="T251" s="194">
        <f t="shared" si="63"/>
        <v>0</v>
      </c>
      <c r="AR251" s="20" t="s">
        <v>205</v>
      </c>
      <c r="AT251" s="20" t="s">
        <v>142</v>
      </c>
      <c r="AU251" s="20" t="s">
        <v>82</v>
      </c>
      <c r="AY251" s="20" t="s">
        <v>140</v>
      </c>
      <c r="BE251" s="195">
        <f t="shared" si="64"/>
        <v>0</v>
      </c>
      <c r="BF251" s="195">
        <f t="shared" si="65"/>
        <v>0</v>
      </c>
      <c r="BG251" s="195">
        <f t="shared" si="66"/>
        <v>0</v>
      </c>
      <c r="BH251" s="195">
        <f t="shared" si="67"/>
        <v>0</v>
      </c>
      <c r="BI251" s="195">
        <f t="shared" si="68"/>
        <v>0</v>
      </c>
      <c r="BJ251" s="20" t="s">
        <v>10</v>
      </c>
      <c r="BK251" s="195">
        <f t="shared" si="69"/>
        <v>0</v>
      </c>
      <c r="BL251" s="20" t="s">
        <v>205</v>
      </c>
      <c r="BM251" s="20" t="s">
        <v>646</v>
      </c>
    </row>
    <row r="252" spans="2:65" s="10" customFormat="1" ht="29.85" customHeight="1">
      <c r="B252" s="168"/>
      <c r="C252" s="169"/>
      <c r="D252" s="182" t="s">
        <v>72</v>
      </c>
      <c r="E252" s="183" t="s">
        <v>647</v>
      </c>
      <c r="F252" s="183" t="s">
        <v>648</v>
      </c>
      <c r="G252" s="169"/>
      <c r="H252" s="169"/>
      <c r="I252" s="172"/>
      <c r="J252" s="184">
        <f>BK252</f>
        <v>0</v>
      </c>
      <c r="K252" s="169"/>
      <c r="L252" s="174"/>
      <c r="M252" s="175"/>
      <c r="N252" s="176"/>
      <c r="O252" s="176"/>
      <c r="P252" s="177">
        <f>SUM(P253:P282)</f>
        <v>0</v>
      </c>
      <c r="Q252" s="176"/>
      <c r="R252" s="177">
        <f>SUM(R253:R282)</f>
        <v>0</v>
      </c>
      <c r="S252" s="176"/>
      <c r="T252" s="178">
        <f>SUM(T253:T282)</f>
        <v>0</v>
      </c>
      <c r="AR252" s="179" t="s">
        <v>82</v>
      </c>
      <c r="AT252" s="180" t="s">
        <v>72</v>
      </c>
      <c r="AU252" s="180" t="s">
        <v>10</v>
      </c>
      <c r="AY252" s="179" t="s">
        <v>140</v>
      </c>
      <c r="BK252" s="181">
        <f>SUM(BK253:BK282)</f>
        <v>0</v>
      </c>
    </row>
    <row r="253" spans="2:65" s="1" customFormat="1" ht="20.399999999999999" customHeight="1">
      <c r="B253" s="37"/>
      <c r="C253" s="185" t="s">
        <v>649</v>
      </c>
      <c r="D253" s="185" t="s">
        <v>142</v>
      </c>
      <c r="E253" s="186" t="s">
        <v>650</v>
      </c>
      <c r="F253" s="187" t="s">
        <v>651</v>
      </c>
      <c r="G253" s="188" t="s">
        <v>322</v>
      </c>
      <c r="H253" s="189">
        <v>1</v>
      </c>
      <c r="I253" s="190"/>
      <c r="J253" s="189">
        <f t="shared" ref="J253:J282" si="70">ROUND(I253*H253,0)</f>
        <v>0</v>
      </c>
      <c r="K253" s="187" t="s">
        <v>22</v>
      </c>
      <c r="L253" s="57"/>
      <c r="M253" s="191" t="s">
        <v>22</v>
      </c>
      <c r="N253" s="192" t="s">
        <v>44</v>
      </c>
      <c r="O253" s="38"/>
      <c r="P253" s="193">
        <f t="shared" ref="P253:P282" si="71">O253*H253</f>
        <v>0</v>
      </c>
      <c r="Q253" s="193">
        <v>0</v>
      </c>
      <c r="R253" s="193">
        <f t="shared" ref="R253:R282" si="72">Q253*H253</f>
        <v>0</v>
      </c>
      <c r="S253" s="193">
        <v>0</v>
      </c>
      <c r="T253" s="194">
        <f t="shared" ref="T253:T282" si="73">S253*H253</f>
        <v>0</v>
      </c>
      <c r="AR253" s="20" t="s">
        <v>205</v>
      </c>
      <c r="AT253" s="20" t="s">
        <v>142</v>
      </c>
      <c r="AU253" s="20" t="s">
        <v>82</v>
      </c>
      <c r="AY253" s="20" t="s">
        <v>140</v>
      </c>
      <c r="BE253" s="195">
        <f t="shared" ref="BE253:BE282" si="74">IF(N253="základní",J253,0)</f>
        <v>0</v>
      </c>
      <c r="BF253" s="195">
        <f t="shared" ref="BF253:BF282" si="75">IF(N253="snížená",J253,0)</f>
        <v>0</v>
      </c>
      <c r="BG253" s="195">
        <f t="shared" ref="BG253:BG282" si="76">IF(N253="zákl. přenesená",J253,0)</f>
        <v>0</v>
      </c>
      <c r="BH253" s="195">
        <f t="shared" ref="BH253:BH282" si="77">IF(N253="sníž. přenesená",J253,0)</f>
        <v>0</v>
      </c>
      <c r="BI253" s="195">
        <f t="shared" ref="BI253:BI282" si="78">IF(N253="nulová",J253,0)</f>
        <v>0</v>
      </c>
      <c r="BJ253" s="20" t="s">
        <v>10</v>
      </c>
      <c r="BK253" s="195">
        <f t="shared" ref="BK253:BK282" si="79">ROUND(I253*H253,0)</f>
        <v>0</v>
      </c>
      <c r="BL253" s="20" t="s">
        <v>205</v>
      </c>
      <c r="BM253" s="20" t="s">
        <v>652</v>
      </c>
    </row>
    <row r="254" spans="2:65" s="1" customFormat="1" ht="20.399999999999999" customHeight="1">
      <c r="B254" s="37"/>
      <c r="C254" s="185" t="s">
        <v>632</v>
      </c>
      <c r="D254" s="185" t="s">
        <v>142</v>
      </c>
      <c r="E254" s="186" t="s">
        <v>653</v>
      </c>
      <c r="F254" s="187" t="s">
        <v>654</v>
      </c>
      <c r="G254" s="188" t="s">
        <v>322</v>
      </c>
      <c r="H254" s="189">
        <v>4</v>
      </c>
      <c r="I254" s="190"/>
      <c r="J254" s="189">
        <f t="shared" si="70"/>
        <v>0</v>
      </c>
      <c r="K254" s="187" t="s">
        <v>22</v>
      </c>
      <c r="L254" s="57"/>
      <c r="M254" s="191" t="s">
        <v>22</v>
      </c>
      <c r="N254" s="192" t="s">
        <v>44</v>
      </c>
      <c r="O254" s="38"/>
      <c r="P254" s="193">
        <f t="shared" si="71"/>
        <v>0</v>
      </c>
      <c r="Q254" s="193">
        <v>0</v>
      </c>
      <c r="R254" s="193">
        <f t="shared" si="72"/>
        <v>0</v>
      </c>
      <c r="S254" s="193">
        <v>0</v>
      </c>
      <c r="T254" s="194">
        <f t="shared" si="73"/>
        <v>0</v>
      </c>
      <c r="AR254" s="20" t="s">
        <v>205</v>
      </c>
      <c r="AT254" s="20" t="s">
        <v>142</v>
      </c>
      <c r="AU254" s="20" t="s">
        <v>82</v>
      </c>
      <c r="AY254" s="20" t="s">
        <v>140</v>
      </c>
      <c r="BE254" s="195">
        <f t="shared" si="74"/>
        <v>0</v>
      </c>
      <c r="BF254" s="195">
        <f t="shared" si="75"/>
        <v>0</v>
      </c>
      <c r="BG254" s="195">
        <f t="shared" si="76"/>
        <v>0</v>
      </c>
      <c r="BH254" s="195">
        <f t="shared" si="77"/>
        <v>0</v>
      </c>
      <c r="BI254" s="195">
        <f t="shared" si="78"/>
        <v>0</v>
      </c>
      <c r="BJ254" s="20" t="s">
        <v>10</v>
      </c>
      <c r="BK254" s="195">
        <f t="shared" si="79"/>
        <v>0</v>
      </c>
      <c r="BL254" s="20" t="s">
        <v>205</v>
      </c>
      <c r="BM254" s="20" t="s">
        <v>655</v>
      </c>
    </row>
    <row r="255" spans="2:65" s="1" customFormat="1" ht="20.399999999999999" customHeight="1">
      <c r="B255" s="37"/>
      <c r="C255" s="185" t="s">
        <v>656</v>
      </c>
      <c r="D255" s="185" t="s">
        <v>142</v>
      </c>
      <c r="E255" s="186" t="s">
        <v>657</v>
      </c>
      <c r="F255" s="187" t="s">
        <v>658</v>
      </c>
      <c r="G255" s="188" t="s">
        <v>322</v>
      </c>
      <c r="H255" s="189">
        <v>7</v>
      </c>
      <c r="I255" s="190"/>
      <c r="J255" s="189">
        <f t="shared" si="70"/>
        <v>0</v>
      </c>
      <c r="K255" s="187" t="s">
        <v>22</v>
      </c>
      <c r="L255" s="57"/>
      <c r="M255" s="191" t="s">
        <v>22</v>
      </c>
      <c r="N255" s="192" t="s">
        <v>44</v>
      </c>
      <c r="O255" s="38"/>
      <c r="P255" s="193">
        <f t="shared" si="71"/>
        <v>0</v>
      </c>
      <c r="Q255" s="193">
        <v>0</v>
      </c>
      <c r="R255" s="193">
        <f t="shared" si="72"/>
        <v>0</v>
      </c>
      <c r="S255" s="193">
        <v>0</v>
      </c>
      <c r="T255" s="194">
        <f t="shared" si="73"/>
        <v>0</v>
      </c>
      <c r="AR255" s="20" t="s">
        <v>205</v>
      </c>
      <c r="AT255" s="20" t="s">
        <v>142</v>
      </c>
      <c r="AU255" s="20" t="s">
        <v>82</v>
      </c>
      <c r="AY255" s="20" t="s">
        <v>140</v>
      </c>
      <c r="BE255" s="195">
        <f t="shared" si="74"/>
        <v>0</v>
      </c>
      <c r="BF255" s="195">
        <f t="shared" si="75"/>
        <v>0</v>
      </c>
      <c r="BG255" s="195">
        <f t="shared" si="76"/>
        <v>0</v>
      </c>
      <c r="BH255" s="195">
        <f t="shared" si="77"/>
        <v>0</v>
      </c>
      <c r="BI255" s="195">
        <f t="shared" si="78"/>
        <v>0</v>
      </c>
      <c r="BJ255" s="20" t="s">
        <v>10</v>
      </c>
      <c r="BK255" s="195">
        <f t="shared" si="79"/>
        <v>0</v>
      </c>
      <c r="BL255" s="20" t="s">
        <v>205</v>
      </c>
      <c r="BM255" s="20" t="s">
        <v>659</v>
      </c>
    </row>
    <row r="256" spans="2:65" s="1" customFormat="1" ht="20.399999999999999" customHeight="1">
      <c r="B256" s="37"/>
      <c r="C256" s="185" t="s">
        <v>636</v>
      </c>
      <c r="D256" s="185" t="s">
        <v>142</v>
      </c>
      <c r="E256" s="186" t="s">
        <v>660</v>
      </c>
      <c r="F256" s="187" t="s">
        <v>661</v>
      </c>
      <c r="G256" s="188" t="s">
        <v>322</v>
      </c>
      <c r="H256" s="189">
        <v>3</v>
      </c>
      <c r="I256" s="190"/>
      <c r="J256" s="189">
        <f t="shared" si="70"/>
        <v>0</v>
      </c>
      <c r="K256" s="187" t="s">
        <v>22</v>
      </c>
      <c r="L256" s="57"/>
      <c r="M256" s="191" t="s">
        <v>22</v>
      </c>
      <c r="N256" s="192" t="s">
        <v>44</v>
      </c>
      <c r="O256" s="38"/>
      <c r="P256" s="193">
        <f t="shared" si="71"/>
        <v>0</v>
      </c>
      <c r="Q256" s="193">
        <v>0</v>
      </c>
      <c r="R256" s="193">
        <f t="shared" si="72"/>
        <v>0</v>
      </c>
      <c r="S256" s="193">
        <v>0</v>
      </c>
      <c r="T256" s="194">
        <f t="shared" si="73"/>
        <v>0</v>
      </c>
      <c r="AR256" s="20" t="s">
        <v>205</v>
      </c>
      <c r="AT256" s="20" t="s">
        <v>142</v>
      </c>
      <c r="AU256" s="20" t="s">
        <v>82</v>
      </c>
      <c r="AY256" s="20" t="s">
        <v>140</v>
      </c>
      <c r="BE256" s="195">
        <f t="shared" si="74"/>
        <v>0</v>
      </c>
      <c r="BF256" s="195">
        <f t="shared" si="75"/>
        <v>0</v>
      </c>
      <c r="BG256" s="195">
        <f t="shared" si="76"/>
        <v>0</v>
      </c>
      <c r="BH256" s="195">
        <f t="shared" si="77"/>
        <v>0</v>
      </c>
      <c r="BI256" s="195">
        <f t="shared" si="78"/>
        <v>0</v>
      </c>
      <c r="BJ256" s="20" t="s">
        <v>10</v>
      </c>
      <c r="BK256" s="195">
        <f t="shared" si="79"/>
        <v>0</v>
      </c>
      <c r="BL256" s="20" t="s">
        <v>205</v>
      </c>
      <c r="BM256" s="20" t="s">
        <v>662</v>
      </c>
    </row>
    <row r="257" spans="2:65" s="1" customFormat="1" ht="20.399999999999999" customHeight="1">
      <c r="B257" s="37"/>
      <c r="C257" s="185" t="s">
        <v>663</v>
      </c>
      <c r="D257" s="185" t="s">
        <v>142</v>
      </c>
      <c r="E257" s="186" t="s">
        <v>664</v>
      </c>
      <c r="F257" s="187" t="s">
        <v>665</v>
      </c>
      <c r="G257" s="188" t="s">
        <v>322</v>
      </c>
      <c r="H257" s="189">
        <v>4</v>
      </c>
      <c r="I257" s="190"/>
      <c r="J257" s="189">
        <f t="shared" si="70"/>
        <v>0</v>
      </c>
      <c r="K257" s="187" t="s">
        <v>22</v>
      </c>
      <c r="L257" s="57"/>
      <c r="M257" s="191" t="s">
        <v>22</v>
      </c>
      <c r="N257" s="192" t="s">
        <v>44</v>
      </c>
      <c r="O257" s="38"/>
      <c r="P257" s="193">
        <f t="shared" si="71"/>
        <v>0</v>
      </c>
      <c r="Q257" s="193">
        <v>0</v>
      </c>
      <c r="R257" s="193">
        <f t="shared" si="72"/>
        <v>0</v>
      </c>
      <c r="S257" s="193">
        <v>0</v>
      </c>
      <c r="T257" s="194">
        <f t="shared" si="73"/>
        <v>0</v>
      </c>
      <c r="AR257" s="20" t="s">
        <v>205</v>
      </c>
      <c r="AT257" s="20" t="s">
        <v>142</v>
      </c>
      <c r="AU257" s="20" t="s">
        <v>82</v>
      </c>
      <c r="AY257" s="20" t="s">
        <v>140</v>
      </c>
      <c r="BE257" s="195">
        <f t="shared" si="74"/>
        <v>0</v>
      </c>
      <c r="BF257" s="195">
        <f t="shared" si="75"/>
        <v>0</v>
      </c>
      <c r="BG257" s="195">
        <f t="shared" si="76"/>
        <v>0</v>
      </c>
      <c r="BH257" s="195">
        <f t="shared" si="77"/>
        <v>0</v>
      </c>
      <c r="BI257" s="195">
        <f t="shared" si="78"/>
        <v>0</v>
      </c>
      <c r="BJ257" s="20" t="s">
        <v>10</v>
      </c>
      <c r="BK257" s="195">
        <f t="shared" si="79"/>
        <v>0</v>
      </c>
      <c r="BL257" s="20" t="s">
        <v>205</v>
      </c>
      <c r="BM257" s="20" t="s">
        <v>666</v>
      </c>
    </row>
    <row r="258" spans="2:65" s="1" customFormat="1" ht="20.399999999999999" customHeight="1">
      <c r="B258" s="37"/>
      <c r="C258" s="185" t="s">
        <v>639</v>
      </c>
      <c r="D258" s="185" t="s">
        <v>142</v>
      </c>
      <c r="E258" s="186" t="s">
        <v>667</v>
      </c>
      <c r="F258" s="187" t="s">
        <v>668</v>
      </c>
      <c r="G258" s="188" t="s">
        <v>150</v>
      </c>
      <c r="H258" s="189">
        <v>1</v>
      </c>
      <c r="I258" s="190"/>
      <c r="J258" s="189">
        <f t="shared" si="70"/>
        <v>0</v>
      </c>
      <c r="K258" s="187" t="s">
        <v>22</v>
      </c>
      <c r="L258" s="57"/>
      <c r="M258" s="191" t="s">
        <v>22</v>
      </c>
      <c r="N258" s="192" t="s">
        <v>44</v>
      </c>
      <c r="O258" s="38"/>
      <c r="P258" s="193">
        <f t="shared" si="71"/>
        <v>0</v>
      </c>
      <c r="Q258" s="193">
        <v>0</v>
      </c>
      <c r="R258" s="193">
        <f t="shared" si="72"/>
        <v>0</v>
      </c>
      <c r="S258" s="193">
        <v>0</v>
      </c>
      <c r="T258" s="194">
        <f t="shared" si="73"/>
        <v>0</v>
      </c>
      <c r="AR258" s="20" t="s">
        <v>205</v>
      </c>
      <c r="AT258" s="20" t="s">
        <v>142</v>
      </c>
      <c r="AU258" s="20" t="s">
        <v>82</v>
      </c>
      <c r="AY258" s="20" t="s">
        <v>140</v>
      </c>
      <c r="BE258" s="195">
        <f t="shared" si="74"/>
        <v>0</v>
      </c>
      <c r="BF258" s="195">
        <f t="shared" si="75"/>
        <v>0</v>
      </c>
      <c r="BG258" s="195">
        <f t="shared" si="76"/>
        <v>0</v>
      </c>
      <c r="BH258" s="195">
        <f t="shared" si="77"/>
        <v>0</v>
      </c>
      <c r="BI258" s="195">
        <f t="shared" si="78"/>
        <v>0</v>
      </c>
      <c r="BJ258" s="20" t="s">
        <v>10</v>
      </c>
      <c r="BK258" s="195">
        <f t="shared" si="79"/>
        <v>0</v>
      </c>
      <c r="BL258" s="20" t="s">
        <v>205</v>
      </c>
      <c r="BM258" s="20" t="s">
        <v>669</v>
      </c>
    </row>
    <row r="259" spans="2:65" s="1" customFormat="1" ht="20.399999999999999" customHeight="1">
      <c r="B259" s="37"/>
      <c r="C259" s="185" t="s">
        <v>670</v>
      </c>
      <c r="D259" s="185" t="s">
        <v>142</v>
      </c>
      <c r="E259" s="186" t="s">
        <v>671</v>
      </c>
      <c r="F259" s="187" t="s">
        <v>672</v>
      </c>
      <c r="G259" s="188" t="s">
        <v>150</v>
      </c>
      <c r="H259" s="189">
        <v>2</v>
      </c>
      <c r="I259" s="190"/>
      <c r="J259" s="189">
        <f t="shared" si="70"/>
        <v>0</v>
      </c>
      <c r="K259" s="187" t="s">
        <v>22</v>
      </c>
      <c r="L259" s="57"/>
      <c r="M259" s="191" t="s">
        <v>22</v>
      </c>
      <c r="N259" s="192" t="s">
        <v>44</v>
      </c>
      <c r="O259" s="38"/>
      <c r="P259" s="193">
        <f t="shared" si="71"/>
        <v>0</v>
      </c>
      <c r="Q259" s="193">
        <v>0</v>
      </c>
      <c r="R259" s="193">
        <f t="shared" si="72"/>
        <v>0</v>
      </c>
      <c r="S259" s="193">
        <v>0</v>
      </c>
      <c r="T259" s="194">
        <f t="shared" si="73"/>
        <v>0</v>
      </c>
      <c r="AR259" s="20" t="s">
        <v>205</v>
      </c>
      <c r="AT259" s="20" t="s">
        <v>142</v>
      </c>
      <c r="AU259" s="20" t="s">
        <v>82</v>
      </c>
      <c r="AY259" s="20" t="s">
        <v>140</v>
      </c>
      <c r="BE259" s="195">
        <f t="shared" si="74"/>
        <v>0</v>
      </c>
      <c r="BF259" s="195">
        <f t="shared" si="75"/>
        <v>0</v>
      </c>
      <c r="BG259" s="195">
        <f t="shared" si="76"/>
        <v>0</v>
      </c>
      <c r="BH259" s="195">
        <f t="shared" si="77"/>
        <v>0</v>
      </c>
      <c r="BI259" s="195">
        <f t="shared" si="78"/>
        <v>0</v>
      </c>
      <c r="BJ259" s="20" t="s">
        <v>10</v>
      </c>
      <c r="BK259" s="195">
        <f t="shared" si="79"/>
        <v>0</v>
      </c>
      <c r="BL259" s="20" t="s">
        <v>205</v>
      </c>
      <c r="BM259" s="20" t="s">
        <v>673</v>
      </c>
    </row>
    <row r="260" spans="2:65" s="1" customFormat="1" ht="20.399999999999999" customHeight="1">
      <c r="B260" s="37"/>
      <c r="C260" s="185" t="s">
        <v>643</v>
      </c>
      <c r="D260" s="185" t="s">
        <v>142</v>
      </c>
      <c r="E260" s="186" t="s">
        <v>674</v>
      </c>
      <c r="F260" s="187" t="s">
        <v>675</v>
      </c>
      <c r="G260" s="188" t="s">
        <v>150</v>
      </c>
      <c r="H260" s="189">
        <v>2</v>
      </c>
      <c r="I260" s="190"/>
      <c r="J260" s="189">
        <f t="shared" si="70"/>
        <v>0</v>
      </c>
      <c r="K260" s="187" t="s">
        <v>22</v>
      </c>
      <c r="L260" s="57"/>
      <c r="M260" s="191" t="s">
        <v>22</v>
      </c>
      <c r="N260" s="192" t="s">
        <v>44</v>
      </c>
      <c r="O260" s="38"/>
      <c r="P260" s="193">
        <f t="shared" si="71"/>
        <v>0</v>
      </c>
      <c r="Q260" s="193">
        <v>0</v>
      </c>
      <c r="R260" s="193">
        <f t="shared" si="72"/>
        <v>0</v>
      </c>
      <c r="S260" s="193">
        <v>0</v>
      </c>
      <c r="T260" s="194">
        <f t="shared" si="73"/>
        <v>0</v>
      </c>
      <c r="AR260" s="20" t="s">
        <v>205</v>
      </c>
      <c r="AT260" s="20" t="s">
        <v>142</v>
      </c>
      <c r="AU260" s="20" t="s">
        <v>82</v>
      </c>
      <c r="AY260" s="20" t="s">
        <v>140</v>
      </c>
      <c r="BE260" s="195">
        <f t="shared" si="74"/>
        <v>0</v>
      </c>
      <c r="BF260" s="195">
        <f t="shared" si="75"/>
        <v>0</v>
      </c>
      <c r="BG260" s="195">
        <f t="shared" si="76"/>
        <v>0</v>
      </c>
      <c r="BH260" s="195">
        <f t="shared" si="77"/>
        <v>0</v>
      </c>
      <c r="BI260" s="195">
        <f t="shared" si="78"/>
        <v>0</v>
      </c>
      <c r="BJ260" s="20" t="s">
        <v>10</v>
      </c>
      <c r="BK260" s="195">
        <f t="shared" si="79"/>
        <v>0</v>
      </c>
      <c r="BL260" s="20" t="s">
        <v>205</v>
      </c>
      <c r="BM260" s="20" t="s">
        <v>676</v>
      </c>
    </row>
    <row r="261" spans="2:65" s="1" customFormat="1" ht="20.399999999999999" customHeight="1">
      <c r="B261" s="37"/>
      <c r="C261" s="185" t="s">
        <v>677</v>
      </c>
      <c r="D261" s="185" t="s">
        <v>142</v>
      </c>
      <c r="E261" s="186" t="s">
        <v>678</v>
      </c>
      <c r="F261" s="187" t="s">
        <v>679</v>
      </c>
      <c r="G261" s="188" t="s">
        <v>150</v>
      </c>
      <c r="H261" s="189">
        <v>6</v>
      </c>
      <c r="I261" s="190"/>
      <c r="J261" s="189">
        <f t="shared" si="70"/>
        <v>0</v>
      </c>
      <c r="K261" s="187" t="s">
        <v>22</v>
      </c>
      <c r="L261" s="57"/>
      <c r="M261" s="191" t="s">
        <v>22</v>
      </c>
      <c r="N261" s="192" t="s">
        <v>44</v>
      </c>
      <c r="O261" s="38"/>
      <c r="P261" s="193">
        <f t="shared" si="71"/>
        <v>0</v>
      </c>
      <c r="Q261" s="193">
        <v>0</v>
      </c>
      <c r="R261" s="193">
        <f t="shared" si="72"/>
        <v>0</v>
      </c>
      <c r="S261" s="193">
        <v>0</v>
      </c>
      <c r="T261" s="194">
        <f t="shared" si="73"/>
        <v>0</v>
      </c>
      <c r="AR261" s="20" t="s">
        <v>205</v>
      </c>
      <c r="AT261" s="20" t="s">
        <v>142</v>
      </c>
      <c r="AU261" s="20" t="s">
        <v>82</v>
      </c>
      <c r="AY261" s="20" t="s">
        <v>140</v>
      </c>
      <c r="BE261" s="195">
        <f t="shared" si="74"/>
        <v>0</v>
      </c>
      <c r="BF261" s="195">
        <f t="shared" si="75"/>
        <v>0</v>
      </c>
      <c r="BG261" s="195">
        <f t="shared" si="76"/>
        <v>0</v>
      </c>
      <c r="BH261" s="195">
        <f t="shared" si="77"/>
        <v>0</v>
      </c>
      <c r="BI261" s="195">
        <f t="shared" si="78"/>
        <v>0</v>
      </c>
      <c r="BJ261" s="20" t="s">
        <v>10</v>
      </c>
      <c r="BK261" s="195">
        <f t="shared" si="79"/>
        <v>0</v>
      </c>
      <c r="BL261" s="20" t="s">
        <v>205</v>
      </c>
      <c r="BM261" s="20" t="s">
        <v>680</v>
      </c>
    </row>
    <row r="262" spans="2:65" s="1" customFormat="1" ht="20.399999999999999" customHeight="1">
      <c r="B262" s="37"/>
      <c r="C262" s="185" t="s">
        <v>646</v>
      </c>
      <c r="D262" s="185" t="s">
        <v>142</v>
      </c>
      <c r="E262" s="186" t="s">
        <v>681</v>
      </c>
      <c r="F262" s="187" t="s">
        <v>682</v>
      </c>
      <c r="G262" s="188" t="s">
        <v>150</v>
      </c>
      <c r="H262" s="189">
        <v>4</v>
      </c>
      <c r="I262" s="190"/>
      <c r="J262" s="189">
        <f t="shared" si="70"/>
        <v>0</v>
      </c>
      <c r="K262" s="187" t="s">
        <v>22</v>
      </c>
      <c r="L262" s="57"/>
      <c r="M262" s="191" t="s">
        <v>22</v>
      </c>
      <c r="N262" s="192" t="s">
        <v>44</v>
      </c>
      <c r="O262" s="38"/>
      <c r="P262" s="193">
        <f t="shared" si="71"/>
        <v>0</v>
      </c>
      <c r="Q262" s="193">
        <v>0</v>
      </c>
      <c r="R262" s="193">
        <f t="shared" si="72"/>
        <v>0</v>
      </c>
      <c r="S262" s="193">
        <v>0</v>
      </c>
      <c r="T262" s="194">
        <f t="shared" si="73"/>
        <v>0</v>
      </c>
      <c r="AR262" s="20" t="s">
        <v>205</v>
      </c>
      <c r="AT262" s="20" t="s">
        <v>142</v>
      </c>
      <c r="AU262" s="20" t="s">
        <v>82</v>
      </c>
      <c r="AY262" s="20" t="s">
        <v>140</v>
      </c>
      <c r="BE262" s="195">
        <f t="shared" si="74"/>
        <v>0</v>
      </c>
      <c r="BF262" s="195">
        <f t="shared" si="75"/>
        <v>0</v>
      </c>
      <c r="BG262" s="195">
        <f t="shared" si="76"/>
        <v>0</v>
      </c>
      <c r="BH262" s="195">
        <f t="shared" si="77"/>
        <v>0</v>
      </c>
      <c r="BI262" s="195">
        <f t="shared" si="78"/>
        <v>0</v>
      </c>
      <c r="BJ262" s="20" t="s">
        <v>10</v>
      </c>
      <c r="BK262" s="195">
        <f t="shared" si="79"/>
        <v>0</v>
      </c>
      <c r="BL262" s="20" t="s">
        <v>205</v>
      </c>
      <c r="BM262" s="20" t="s">
        <v>683</v>
      </c>
    </row>
    <row r="263" spans="2:65" s="1" customFormat="1" ht="20.399999999999999" customHeight="1">
      <c r="B263" s="37"/>
      <c r="C263" s="185" t="s">
        <v>684</v>
      </c>
      <c r="D263" s="185" t="s">
        <v>142</v>
      </c>
      <c r="E263" s="186" t="s">
        <v>685</v>
      </c>
      <c r="F263" s="187" t="s">
        <v>686</v>
      </c>
      <c r="G263" s="188" t="s">
        <v>322</v>
      </c>
      <c r="H263" s="189">
        <v>1</v>
      </c>
      <c r="I263" s="190"/>
      <c r="J263" s="189">
        <f t="shared" si="70"/>
        <v>0</v>
      </c>
      <c r="K263" s="187" t="s">
        <v>22</v>
      </c>
      <c r="L263" s="57"/>
      <c r="M263" s="191" t="s">
        <v>22</v>
      </c>
      <c r="N263" s="192" t="s">
        <v>44</v>
      </c>
      <c r="O263" s="38"/>
      <c r="P263" s="193">
        <f t="shared" si="71"/>
        <v>0</v>
      </c>
      <c r="Q263" s="193">
        <v>0</v>
      </c>
      <c r="R263" s="193">
        <f t="shared" si="72"/>
        <v>0</v>
      </c>
      <c r="S263" s="193">
        <v>0</v>
      </c>
      <c r="T263" s="194">
        <f t="shared" si="73"/>
        <v>0</v>
      </c>
      <c r="AR263" s="20" t="s">
        <v>205</v>
      </c>
      <c r="AT263" s="20" t="s">
        <v>142</v>
      </c>
      <c r="AU263" s="20" t="s">
        <v>82</v>
      </c>
      <c r="AY263" s="20" t="s">
        <v>140</v>
      </c>
      <c r="BE263" s="195">
        <f t="shared" si="74"/>
        <v>0</v>
      </c>
      <c r="BF263" s="195">
        <f t="shared" si="75"/>
        <v>0</v>
      </c>
      <c r="BG263" s="195">
        <f t="shared" si="76"/>
        <v>0</v>
      </c>
      <c r="BH263" s="195">
        <f t="shared" si="77"/>
        <v>0</v>
      </c>
      <c r="BI263" s="195">
        <f t="shared" si="78"/>
        <v>0</v>
      </c>
      <c r="BJ263" s="20" t="s">
        <v>10</v>
      </c>
      <c r="BK263" s="195">
        <f t="shared" si="79"/>
        <v>0</v>
      </c>
      <c r="BL263" s="20" t="s">
        <v>205</v>
      </c>
      <c r="BM263" s="20" t="s">
        <v>687</v>
      </c>
    </row>
    <row r="264" spans="2:65" s="1" customFormat="1" ht="20.399999999999999" customHeight="1">
      <c r="B264" s="37"/>
      <c r="C264" s="185" t="s">
        <v>652</v>
      </c>
      <c r="D264" s="185" t="s">
        <v>142</v>
      </c>
      <c r="E264" s="186" t="s">
        <v>688</v>
      </c>
      <c r="F264" s="187" t="s">
        <v>689</v>
      </c>
      <c r="G264" s="188" t="s">
        <v>150</v>
      </c>
      <c r="H264" s="189">
        <v>1</v>
      </c>
      <c r="I264" s="190"/>
      <c r="J264" s="189">
        <f t="shared" si="70"/>
        <v>0</v>
      </c>
      <c r="K264" s="187" t="s">
        <v>22</v>
      </c>
      <c r="L264" s="57"/>
      <c r="M264" s="191" t="s">
        <v>22</v>
      </c>
      <c r="N264" s="192" t="s">
        <v>44</v>
      </c>
      <c r="O264" s="38"/>
      <c r="P264" s="193">
        <f t="shared" si="71"/>
        <v>0</v>
      </c>
      <c r="Q264" s="193">
        <v>0</v>
      </c>
      <c r="R264" s="193">
        <f t="shared" si="72"/>
        <v>0</v>
      </c>
      <c r="S264" s="193">
        <v>0</v>
      </c>
      <c r="T264" s="194">
        <f t="shared" si="73"/>
        <v>0</v>
      </c>
      <c r="AR264" s="20" t="s">
        <v>205</v>
      </c>
      <c r="AT264" s="20" t="s">
        <v>142</v>
      </c>
      <c r="AU264" s="20" t="s">
        <v>82</v>
      </c>
      <c r="AY264" s="20" t="s">
        <v>140</v>
      </c>
      <c r="BE264" s="195">
        <f t="shared" si="74"/>
        <v>0</v>
      </c>
      <c r="BF264" s="195">
        <f t="shared" si="75"/>
        <v>0</v>
      </c>
      <c r="BG264" s="195">
        <f t="shared" si="76"/>
        <v>0</v>
      </c>
      <c r="BH264" s="195">
        <f t="shared" si="77"/>
        <v>0</v>
      </c>
      <c r="BI264" s="195">
        <f t="shared" si="78"/>
        <v>0</v>
      </c>
      <c r="BJ264" s="20" t="s">
        <v>10</v>
      </c>
      <c r="BK264" s="195">
        <f t="shared" si="79"/>
        <v>0</v>
      </c>
      <c r="BL264" s="20" t="s">
        <v>205</v>
      </c>
      <c r="BM264" s="20" t="s">
        <v>690</v>
      </c>
    </row>
    <row r="265" spans="2:65" s="1" customFormat="1" ht="20.399999999999999" customHeight="1">
      <c r="B265" s="37"/>
      <c r="C265" s="185" t="s">
        <v>691</v>
      </c>
      <c r="D265" s="185" t="s">
        <v>142</v>
      </c>
      <c r="E265" s="186" t="s">
        <v>692</v>
      </c>
      <c r="F265" s="187" t="s">
        <v>693</v>
      </c>
      <c r="G265" s="188" t="s">
        <v>322</v>
      </c>
      <c r="H265" s="189">
        <v>1</v>
      </c>
      <c r="I265" s="190"/>
      <c r="J265" s="189">
        <f t="shared" si="70"/>
        <v>0</v>
      </c>
      <c r="K265" s="187" t="s">
        <v>22</v>
      </c>
      <c r="L265" s="57"/>
      <c r="M265" s="191" t="s">
        <v>22</v>
      </c>
      <c r="N265" s="192" t="s">
        <v>44</v>
      </c>
      <c r="O265" s="38"/>
      <c r="P265" s="193">
        <f t="shared" si="71"/>
        <v>0</v>
      </c>
      <c r="Q265" s="193">
        <v>0</v>
      </c>
      <c r="R265" s="193">
        <f t="shared" si="72"/>
        <v>0</v>
      </c>
      <c r="S265" s="193">
        <v>0</v>
      </c>
      <c r="T265" s="194">
        <f t="shared" si="73"/>
        <v>0</v>
      </c>
      <c r="AR265" s="20" t="s">
        <v>205</v>
      </c>
      <c r="AT265" s="20" t="s">
        <v>142</v>
      </c>
      <c r="AU265" s="20" t="s">
        <v>82</v>
      </c>
      <c r="AY265" s="20" t="s">
        <v>140</v>
      </c>
      <c r="BE265" s="195">
        <f t="shared" si="74"/>
        <v>0</v>
      </c>
      <c r="BF265" s="195">
        <f t="shared" si="75"/>
        <v>0</v>
      </c>
      <c r="BG265" s="195">
        <f t="shared" si="76"/>
        <v>0</v>
      </c>
      <c r="BH265" s="195">
        <f t="shared" si="77"/>
        <v>0</v>
      </c>
      <c r="BI265" s="195">
        <f t="shared" si="78"/>
        <v>0</v>
      </c>
      <c r="BJ265" s="20" t="s">
        <v>10</v>
      </c>
      <c r="BK265" s="195">
        <f t="shared" si="79"/>
        <v>0</v>
      </c>
      <c r="BL265" s="20" t="s">
        <v>205</v>
      </c>
      <c r="BM265" s="20" t="s">
        <v>694</v>
      </c>
    </row>
    <row r="266" spans="2:65" s="1" customFormat="1" ht="20.399999999999999" customHeight="1">
      <c r="B266" s="37"/>
      <c r="C266" s="185" t="s">
        <v>655</v>
      </c>
      <c r="D266" s="185" t="s">
        <v>142</v>
      </c>
      <c r="E266" s="186" t="s">
        <v>695</v>
      </c>
      <c r="F266" s="187" t="s">
        <v>696</v>
      </c>
      <c r="G266" s="188" t="s">
        <v>159</v>
      </c>
      <c r="H266" s="189">
        <v>1.5</v>
      </c>
      <c r="I266" s="190"/>
      <c r="J266" s="189">
        <f t="shared" si="70"/>
        <v>0</v>
      </c>
      <c r="K266" s="187" t="s">
        <v>22</v>
      </c>
      <c r="L266" s="57"/>
      <c r="M266" s="191" t="s">
        <v>22</v>
      </c>
      <c r="N266" s="192" t="s">
        <v>44</v>
      </c>
      <c r="O266" s="38"/>
      <c r="P266" s="193">
        <f t="shared" si="71"/>
        <v>0</v>
      </c>
      <c r="Q266" s="193">
        <v>0</v>
      </c>
      <c r="R266" s="193">
        <f t="shared" si="72"/>
        <v>0</v>
      </c>
      <c r="S266" s="193">
        <v>0</v>
      </c>
      <c r="T266" s="194">
        <f t="shared" si="73"/>
        <v>0</v>
      </c>
      <c r="AR266" s="20" t="s">
        <v>205</v>
      </c>
      <c r="AT266" s="20" t="s">
        <v>142</v>
      </c>
      <c r="AU266" s="20" t="s">
        <v>82</v>
      </c>
      <c r="AY266" s="20" t="s">
        <v>140</v>
      </c>
      <c r="BE266" s="195">
        <f t="shared" si="74"/>
        <v>0</v>
      </c>
      <c r="BF266" s="195">
        <f t="shared" si="75"/>
        <v>0</v>
      </c>
      <c r="BG266" s="195">
        <f t="shared" si="76"/>
        <v>0</v>
      </c>
      <c r="BH266" s="195">
        <f t="shared" si="77"/>
        <v>0</v>
      </c>
      <c r="BI266" s="195">
        <f t="shared" si="78"/>
        <v>0</v>
      </c>
      <c r="BJ266" s="20" t="s">
        <v>10</v>
      </c>
      <c r="BK266" s="195">
        <f t="shared" si="79"/>
        <v>0</v>
      </c>
      <c r="BL266" s="20" t="s">
        <v>205</v>
      </c>
      <c r="BM266" s="20" t="s">
        <v>697</v>
      </c>
    </row>
    <row r="267" spans="2:65" s="1" customFormat="1" ht="20.399999999999999" customHeight="1">
      <c r="B267" s="37"/>
      <c r="C267" s="185" t="s">
        <v>698</v>
      </c>
      <c r="D267" s="185" t="s">
        <v>142</v>
      </c>
      <c r="E267" s="186" t="s">
        <v>699</v>
      </c>
      <c r="F267" s="187" t="s">
        <v>700</v>
      </c>
      <c r="G267" s="188" t="s">
        <v>150</v>
      </c>
      <c r="H267" s="189">
        <v>4</v>
      </c>
      <c r="I267" s="190"/>
      <c r="J267" s="189">
        <f t="shared" si="70"/>
        <v>0</v>
      </c>
      <c r="K267" s="187" t="s">
        <v>22</v>
      </c>
      <c r="L267" s="57"/>
      <c r="M267" s="191" t="s">
        <v>22</v>
      </c>
      <c r="N267" s="192" t="s">
        <v>44</v>
      </c>
      <c r="O267" s="38"/>
      <c r="P267" s="193">
        <f t="shared" si="71"/>
        <v>0</v>
      </c>
      <c r="Q267" s="193">
        <v>0</v>
      </c>
      <c r="R267" s="193">
        <f t="shared" si="72"/>
        <v>0</v>
      </c>
      <c r="S267" s="193">
        <v>0</v>
      </c>
      <c r="T267" s="194">
        <f t="shared" si="73"/>
        <v>0</v>
      </c>
      <c r="AR267" s="20" t="s">
        <v>205</v>
      </c>
      <c r="AT267" s="20" t="s">
        <v>142</v>
      </c>
      <c r="AU267" s="20" t="s">
        <v>82</v>
      </c>
      <c r="AY267" s="20" t="s">
        <v>140</v>
      </c>
      <c r="BE267" s="195">
        <f t="shared" si="74"/>
        <v>0</v>
      </c>
      <c r="BF267" s="195">
        <f t="shared" si="75"/>
        <v>0</v>
      </c>
      <c r="BG267" s="195">
        <f t="shared" si="76"/>
        <v>0</v>
      </c>
      <c r="BH267" s="195">
        <f t="shared" si="77"/>
        <v>0</v>
      </c>
      <c r="BI267" s="195">
        <f t="shared" si="78"/>
        <v>0</v>
      </c>
      <c r="BJ267" s="20" t="s">
        <v>10</v>
      </c>
      <c r="BK267" s="195">
        <f t="shared" si="79"/>
        <v>0</v>
      </c>
      <c r="BL267" s="20" t="s">
        <v>205</v>
      </c>
      <c r="BM267" s="20" t="s">
        <v>701</v>
      </c>
    </row>
    <row r="268" spans="2:65" s="1" customFormat="1" ht="20.399999999999999" customHeight="1">
      <c r="B268" s="37"/>
      <c r="C268" s="185" t="s">
        <v>659</v>
      </c>
      <c r="D268" s="185" t="s">
        <v>142</v>
      </c>
      <c r="E268" s="186" t="s">
        <v>702</v>
      </c>
      <c r="F268" s="187" t="s">
        <v>703</v>
      </c>
      <c r="G268" s="188" t="s">
        <v>150</v>
      </c>
      <c r="H268" s="189">
        <v>7</v>
      </c>
      <c r="I268" s="190"/>
      <c r="J268" s="189">
        <f t="shared" si="70"/>
        <v>0</v>
      </c>
      <c r="K268" s="187" t="s">
        <v>22</v>
      </c>
      <c r="L268" s="57"/>
      <c r="M268" s="191" t="s">
        <v>22</v>
      </c>
      <c r="N268" s="192" t="s">
        <v>44</v>
      </c>
      <c r="O268" s="38"/>
      <c r="P268" s="193">
        <f t="shared" si="71"/>
        <v>0</v>
      </c>
      <c r="Q268" s="193">
        <v>0</v>
      </c>
      <c r="R268" s="193">
        <f t="shared" si="72"/>
        <v>0</v>
      </c>
      <c r="S268" s="193">
        <v>0</v>
      </c>
      <c r="T268" s="194">
        <f t="shared" si="73"/>
        <v>0</v>
      </c>
      <c r="AR268" s="20" t="s">
        <v>205</v>
      </c>
      <c r="AT268" s="20" t="s">
        <v>142</v>
      </c>
      <c r="AU268" s="20" t="s">
        <v>82</v>
      </c>
      <c r="AY268" s="20" t="s">
        <v>140</v>
      </c>
      <c r="BE268" s="195">
        <f t="shared" si="74"/>
        <v>0</v>
      </c>
      <c r="BF268" s="195">
        <f t="shared" si="75"/>
        <v>0</v>
      </c>
      <c r="BG268" s="195">
        <f t="shared" si="76"/>
        <v>0</v>
      </c>
      <c r="BH268" s="195">
        <f t="shared" si="77"/>
        <v>0</v>
      </c>
      <c r="BI268" s="195">
        <f t="shared" si="78"/>
        <v>0</v>
      </c>
      <c r="BJ268" s="20" t="s">
        <v>10</v>
      </c>
      <c r="BK268" s="195">
        <f t="shared" si="79"/>
        <v>0</v>
      </c>
      <c r="BL268" s="20" t="s">
        <v>205</v>
      </c>
      <c r="BM268" s="20" t="s">
        <v>704</v>
      </c>
    </row>
    <row r="269" spans="2:65" s="1" customFormat="1" ht="20.399999999999999" customHeight="1">
      <c r="B269" s="37"/>
      <c r="C269" s="185" t="s">
        <v>705</v>
      </c>
      <c r="D269" s="185" t="s">
        <v>142</v>
      </c>
      <c r="E269" s="186" t="s">
        <v>706</v>
      </c>
      <c r="F269" s="187" t="s">
        <v>707</v>
      </c>
      <c r="G269" s="188" t="s">
        <v>322</v>
      </c>
      <c r="H269" s="189">
        <v>1</v>
      </c>
      <c r="I269" s="190"/>
      <c r="J269" s="189">
        <f t="shared" si="70"/>
        <v>0</v>
      </c>
      <c r="K269" s="187" t="s">
        <v>22</v>
      </c>
      <c r="L269" s="57"/>
      <c r="M269" s="191" t="s">
        <v>22</v>
      </c>
      <c r="N269" s="192" t="s">
        <v>44</v>
      </c>
      <c r="O269" s="38"/>
      <c r="P269" s="193">
        <f t="shared" si="71"/>
        <v>0</v>
      </c>
      <c r="Q269" s="193">
        <v>0</v>
      </c>
      <c r="R269" s="193">
        <f t="shared" si="72"/>
        <v>0</v>
      </c>
      <c r="S269" s="193">
        <v>0</v>
      </c>
      <c r="T269" s="194">
        <f t="shared" si="73"/>
        <v>0</v>
      </c>
      <c r="AR269" s="20" t="s">
        <v>205</v>
      </c>
      <c r="AT269" s="20" t="s">
        <v>142</v>
      </c>
      <c r="AU269" s="20" t="s">
        <v>82</v>
      </c>
      <c r="AY269" s="20" t="s">
        <v>140</v>
      </c>
      <c r="BE269" s="195">
        <f t="shared" si="74"/>
        <v>0</v>
      </c>
      <c r="BF269" s="195">
        <f t="shared" si="75"/>
        <v>0</v>
      </c>
      <c r="BG269" s="195">
        <f t="shared" si="76"/>
        <v>0</v>
      </c>
      <c r="BH269" s="195">
        <f t="shared" si="77"/>
        <v>0</v>
      </c>
      <c r="BI269" s="195">
        <f t="shared" si="78"/>
        <v>0</v>
      </c>
      <c r="BJ269" s="20" t="s">
        <v>10</v>
      </c>
      <c r="BK269" s="195">
        <f t="shared" si="79"/>
        <v>0</v>
      </c>
      <c r="BL269" s="20" t="s">
        <v>205</v>
      </c>
      <c r="BM269" s="20" t="s">
        <v>708</v>
      </c>
    </row>
    <row r="270" spans="2:65" s="1" customFormat="1" ht="20.399999999999999" customHeight="1">
      <c r="B270" s="37"/>
      <c r="C270" s="185" t="s">
        <v>662</v>
      </c>
      <c r="D270" s="185" t="s">
        <v>142</v>
      </c>
      <c r="E270" s="186" t="s">
        <v>709</v>
      </c>
      <c r="F270" s="187" t="s">
        <v>710</v>
      </c>
      <c r="G270" s="188" t="s">
        <v>150</v>
      </c>
      <c r="H270" s="189">
        <v>1</v>
      </c>
      <c r="I270" s="190"/>
      <c r="J270" s="189">
        <f t="shared" si="70"/>
        <v>0</v>
      </c>
      <c r="K270" s="187" t="s">
        <v>22</v>
      </c>
      <c r="L270" s="57"/>
      <c r="M270" s="191" t="s">
        <v>22</v>
      </c>
      <c r="N270" s="192" t="s">
        <v>44</v>
      </c>
      <c r="O270" s="38"/>
      <c r="P270" s="193">
        <f t="shared" si="71"/>
        <v>0</v>
      </c>
      <c r="Q270" s="193">
        <v>0</v>
      </c>
      <c r="R270" s="193">
        <f t="shared" si="72"/>
        <v>0</v>
      </c>
      <c r="S270" s="193">
        <v>0</v>
      </c>
      <c r="T270" s="194">
        <f t="shared" si="73"/>
        <v>0</v>
      </c>
      <c r="AR270" s="20" t="s">
        <v>205</v>
      </c>
      <c r="AT270" s="20" t="s">
        <v>142</v>
      </c>
      <c r="AU270" s="20" t="s">
        <v>82</v>
      </c>
      <c r="AY270" s="20" t="s">
        <v>140</v>
      </c>
      <c r="BE270" s="195">
        <f t="shared" si="74"/>
        <v>0</v>
      </c>
      <c r="BF270" s="195">
        <f t="shared" si="75"/>
        <v>0</v>
      </c>
      <c r="BG270" s="195">
        <f t="shared" si="76"/>
        <v>0</v>
      </c>
      <c r="BH270" s="195">
        <f t="shared" si="77"/>
        <v>0</v>
      </c>
      <c r="BI270" s="195">
        <f t="shared" si="78"/>
        <v>0</v>
      </c>
      <c r="BJ270" s="20" t="s">
        <v>10</v>
      </c>
      <c r="BK270" s="195">
        <f t="shared" si="79"/>
        <v>0</v>
      </c>
      <c r="BL270" s="20" t="s">
        <v>205</v>
      </c>
      <c r="BM270" s="20" t="s">
        <v>711</v>
      </c>
    </row>
    <row r="271" spans="2:65" s="1" customFormat="1" ht="20.399999999999999" customHeight="1">
      <c r="B271" s="37"/>
      <c r="C271" s="185" t="s">
        <v>712</v>
      </c>
      <c r="D271" s="185" t="s">
        <v>142</v>
      </c>
      <c r="E271" s="186" t="s">
        <v>713</v>
      </c>
      <c r="F271" s="187" t="s">
        <v>714</v>
      </c>
      <c r="G271" s="188" t="s">
        <v>150</v>
      </c>
      <c r="H271" s="189">
        <v>1</v>
      </c>
      <c r="I271" s="190"/>
      <c r="J271" s="189">
        <f t="shared" si="70"/>
        <v>0</v>
      </c>
      <c r="K271" s="187" t="s">
        <v>22</v>
      </c>
      <c r="L271" s="57"/>
      <c r="M271" s="191" t="s">
        <v>22</v>
      </c>
      <c r="N271" s="192" t="s">
        <v>44</v>
      </c>
      <c r="O271" s="38"/>
      <c r="P271" s="193">
        <f t="shared" si="71"/>
        <v>0</v>
      </c>
      <c r="Q271" s="193">
        <v>0</v>
      </c>
      <c r="R271" s="193">
        <f t="shared" si="72"/>
        <v>0</v>
      </c>
      <c r="S271" s="193">
        <v>0</v>
      </c>
      <c r="T271" s="194">
        <f t="shared" si="73"/>
        <v>0</v>
      </c>
      <c r="AR271" s="20" t="s">
        <v>205</v>
      </c>
      <c r="AT271" s="20" t="s">
        <v>142</v>
      </c>
      <c r="AU271" s="20" t="s">
        <v>82</v>
      </c>
      <c r="AY271" s="20" t="s">
        <v>140</v>
      </c>
      <c r="BE271" s="195">
        <f t="shared" si="74"/>
        <v>0</v>
      </c>
      <c r="BF271" s="195">
        <f t="shared" si="75"/>
        <v>0</v>
      </c>
      <c r="BG271" s="195">
        <f t="shared" si="76"/>
        <v>0</v>
      </c>
      <c r="BH271" s="195">
        <f t="shared" si="77"/>
        <v>0</v>
      </c>
      <c r="BI271" s="195">
        <f t="shared" si="78"/>
        <v>0</v>
      </c>
      <c r="BJ271" s="20" t="s">
        <v>10</v>
      </c>
      <c r="BK271" s="195">
        <f t="shared" si="79"/>
        <v>0</v>
      </c>
      <c r="BL271" s="20" t="s">
        <v>205</v>
      </c>
      <c r="BM271" s="20" t="s">
        <v>715</v>
      </c>
    </row>
    <row r="272" spans="2:65" s="1" customFormat="1" ht="20.399999999999999" customHeight="1">
      <c r="B272" s="37"/>
      <c r="C272" s="185" t="s">
        <v>666</v>
      </c>
      <c r="D272" s="185" t="s">
        <v>142</v>
      </c>
      <c r="E272" s="186" t="s">
        <v>716</v>
      </c>
      <c r="F272" s="187" t="s">
        <v>717</v>
      </c>
      <c r="G272" s="188" t="s">
        <v>150</v>
      </c>
      <c r="H272" s="189">
        <v>6</v>
      </c>
      <c r="I272" s="190"/>
      <c r="J272" s="189">
        <f t="shared" si="70"/>
        <v>0</v>
      </c>
      <c r="K272" s="187" t="s">
        <v>22</v>
      </c>
      <c r="L272" s="57"/>
      <c r="M272" s="191" t="s">
        <v>22</v>
      </c>
      <c r="N272" s="192" t="s">
        <v>44</v>
      </c>
      <c r="O272" s="38"/>
      <c r="P272" s="193">
        <f t="shared" si="71"/>
        <v>0</v>
      </c>
      <c r="Q272" s="193">
        <v>0</v>
      </c>
      <c r="R272" s="193">
        <f t="shared" si="72"/>
        <v>0</v>
      </c>
      <c r="S272" s="193">
        <v>0</v>
      </c>
      <c r="T272" s="194">
        <f t="shared" si="73"/>
        <v>0</v>
      </c>
      <c r="AR272" s="20" t="s">
        <v>205</v>
      </c>
      <c r="AT272" s="20" t="s">
        <v>142</v>
      </c>
      <c r="AU272" s="20" t="s">
        <v>82</v>
      </c>
      <c r="AY272" s="20" t="s">
        <v>140</v>
      </c>
      <c r="BE272" s="195">
        <f t="shared" si="74"/>
        <v>0</v>
      </c>
      <c r="BF272" s="195">
        <f t="shared" si="75"/>
        <v>0</v>
      </c>
      <c r="BG272" s="195">
        <f t="shared" si="76"/>
        <v>0</v>
      </c>
      <c r="BH272" s="195">
        <f t="shared" si="77"/>
        <v>0</v>
      </c>
      <c r="BI272" s="195">
        <f t="shared" si="78"/>
        <v>0</v>
      </c>
      <c r="BJ272" s="20" t="s">
        <v>10</v>
      </c>
      <c r="BK272" s="195">
        <f t="shared" si="79"/>
        <v>0</v>
      </c>
      <c r="BL272" s="20" t="s">
        <v>205</v>
      </c>
      <c r="BM272" s="20" t="s">
        <v>718</v>
      </c>
    </row>
    <row r="273" spans="2:65" s="1" customFormat="1" ht="20.399999999999999" customHeight="1">
      <c r="B273" s="37"/>
      <c r="C273" s="185" t="s">
        <v>719</v>
      </c>
      <c r="D273" s="185" t="s">
        <v>142</v>
      </c>
      <c r="E273" s="186" t="s">
        <v>720</v>
      </c>
      <c r="F273" s="187" t="s">
        <v>721</v>
      </c>
      <c r="G273" s="188" t="s">
        <v>150</v>
      </c>
      <c r="H273" s="189">
        <v>10</v>
      </c>
      <c r="I273" s="190"/>
      <c r="J273" s="189">
        <f t="shared" si="70"/>
        <v>0</v>
      </c>
      <c r="K273" s="187" t="s">
        <v>22</v>
      </c>
      <c r="L273" s="57"/>
      <c r="M273" s="191" t="s">
        <v>22</v>
      </c>
      <c r="N273" s="192" t="s">
        <v>44</v>
      </c>
      <c r="O273" s="38"/>
      <c r="P273" s="193">
        <f t="shared" si="71"/>
        <v>0</v>
      </c>
      <c r="Q273" s="193">
        <v>0</v>
      </c>
      <c r="R273" s="193">
        <f t="shared" si="72"/>
        <v>0</v>
      </c>
      <c r="S273" s="193">
        <v>0</v>
      </c>
      <c r="T273" s="194">
        <f t="shared" si="73"/>
        <v>0</v>
      </c>
      <c r="AR273" s="20" t="s">
        <v>205</v>
      </c>
      <c r="AT273" s="20" t="s">
        <v>142</v>
      </c>
      <c r="AU273" s="20" t="s">
        <v>82</v>
      </c>
      <c r="AY273" s="20" t="s">
        <v>140</v>
      </c>
      <c r="BE273" s="195">
        <f t="shared" si="74"/>
        <v>0</v>
      </c>
      <c r="BF273" s="195">
        <f t="shared" si="75"/>
        <v>0</v>
      </c>
      <c r="BG273" s="195">
        <f t="shared" si="76"/>
        <v>0</v>
      </c>
      <c r="BH273" s="195">
        <f t="shared" si="77"/>
        <v>0</v>
      </c>
      <c r="BI273" s="195">
        <f t="shared" si="78"/>
        <v>0</v>
      </c>
      <c r="BJ273" s="20" t="s">
        <v>10</v>
      </c>
      <c r="BK273" s="195">
        <f t="shared" si="79"/>
        <v>0</v>
      </c>
      <c r="BL273" s="20" t="s">
        <v>205</v>
      </c>
      <c r="BM273" s="20" t="s">
        <v>722</v>
      </c>
    </row>
    <row r="274" spans="2:65" s="1" customFormat="1" ht="20.399999999999999" customHeight="1">
      <c r="B274" s="37"/>
      <c r="C274" s="185" t="s">
        <v>723</v>
      </c>
      <c r="D274" s="185" t="s">
        <v>142</v>
      </c>
      <c r="E274" s="186" t="s">
        <v>724</v>
      </c>
      <c r="F274" s="187" t="s">
        <v>725</v>
      </c>
      <c r="G274" s="188" t="s">
        <v>150</v>
      </c>
      <c r="H274" s="189">
        <v>1</v>
      </c>
      <c r="I274" s="190"/>
      <c r="J274" s="189">
        <f t="shared" si="70"/>
        <v>0</v>
      </c>
      <c r="K274" s="187" t="s">
        <v>22</v>
      </c>
      <c r="L274" s="57"/>
      <c r="M274" s="191" t="s">
        <v>22</v>
      </c>
      <c r="N274" s="192" t="s">
        <v>44</v>
      </c>
      <c r="O274" s="38"/>
      <c r="P274" s="193">
        <f t="shared" si="71"/>
        <v>0</v>
      </c>
      <c r="Q274" s="193">
        <v>0</v>
      </c>
      <c r="R274" s="193">
        <f t="shared" si="72"/>
        <v>0</v>
      </c>
      <c r="S274" s="193">
        <v>0</v>
      </c>
      <c r="T274" s="194">
        <f t="shared" si="73"/>
        <v>0</v>
      </c>
      <c r="AR274" s="20" t="s">
        <v>205</v>
      </c>
      <c r="AT274" s="20" t="s">
        <v>142</v>
      </c>
      <c r="AU274" s="20" t="s">
        <v>82</v>
      </c>
      <c r="AY274" s="20" t="s">
        <v>140</v>
      </c>
      <c r="BE274" s="195">
        <f t="shared" si="74"/>
        <v>0</v>
      </c>
      <c r="BF274" s="195">
        <f t="shared" si="75"/>
        <v>0</v>
      </c>
      <c r="BG274" s="195">
        <f t="shared" si="76"/>
        <v>0</v>
      </c>
      <c r="BH274" s="195">
        <f t="shared" si="77"/>
        <v>0</v>
      </c>
      <c r="BI274" s="195">
        <f t="shared" si="78"/>
        <v>0</v>
      </c>
      <c r="BJ274" s="20" t="s">
        <v>10</v>
      </c>
      <c r="BK274" s="195">
        <f t="shared" si="79"/>
        <v>0</v>
      </c>
      <c r="BL274" s="20" t="s">
        <v>205</v>
      </c>
      <c r="BM274" s="20" t="s">
        <v>726</v>
      </c>
    </row>
    <row r="275" spans="2:65" s="1" customFormat="1" ht="20.399999999999999" customHeight="1">
      <c r="B275" s="37"/>
      <c r="C275" s="185" t="s">
        <v>727</v>
      </c>
      <c r="D275" s="185" t="s">
        <v>142</v>
      </c>
      <c r="E275" s="186" t="s">
        <v>728</v>
      </c>
      <c r="F275" s="187" t="s">
        <v>729</v>
      </c>
      <c r="G275" s="188" t="s">
        <v>150</v>
      </c>
      <c r="H275" s="189">
        <v>4</v>
      </c>
      <c r="I275" s="190"/>
      <c r="J275" s="189">
        <f t="shared" si="70"/>
        <v>0</v>
      </c>
      <c r="K275" s="187" t="s">
        <v>22</v>
      </c>
      <c r="L275" s="57"/>
      <c r="M275" s="191" t="s">
        <v>22</v>
      </c>
      <c r="N275" s="192" t="s">
        <v>44</v>
      </c>
      <c r="O275" s="38"/>
      <c r="P275" s="193">
        <f t="shared" si="71"/>
        <v>0</v>
      </c>
      <c r="Q275" s="193">
        <v>0</v>
      </c>
      <c r="R275" s="193">
        <f t="shared" si="72"/>
        <v>0</v>
      </c>
      <c r="S275" s="193">
        <v>0</v>
      </c>
      <c r="T275" s="194">
        <f t="shared" si="73"/>
        <v>0</v>
      </c>
      <c r="AR275" s="20" t="s">
        <v>205</v>
      </c>
      <c r="AT275" s="20" t="s">
        <v>142</v>
      </c>
      <c r="AU275" s="20" t="s">
        <v>82</v>
      </c>
      <c r="AY275" s="20" t="s">
        <v>140</v>
      </c>
      <c r="BE275" s="195">
        <f t="shared" si="74"/>
        <v>0</v>
      </c>
      <c r="BF275" s="195">
        <f t="shared" si="75"/>
        <v>0</v>
      </c>
      <c r="BG275" s="195">
        <f t="shared" si="76"/>
        <v>0</v>
      </c>
      <c r="BH275" s="195">
        <f t="shared" si="77"/>
        <v>0</v>
      </c>
      <c r="BI275" s="195">
        <f t="shared" si="78"/>
        <v>0</v>
      </c>
      <c r="BJ275" s="20" t="s">
        <v>10</v>
      </c>
      <c r="BK275" s="195">
        <f t="shared" si="79"/>
        <v>0</v>
      </c>
      <c r="BL275" s="20" t="s">
        <v>205</v>
      </c>
      <c r="BM275" s="20" t="s">
        <v>730</v>
      </c>
    </row>
    <row r="276" spans="2:65" s="1" customFormat="1" ht="20.399999999999999" customHeight="1">
      <c r="B276" s="37"/>
      <c r="C276" s="185" t="s">
        <v>669</v>
      </c>
      <c r="D276" s="185" t="s">
        <v>142</v>
      </c>
      <c r="E276" s="186" t="s">
        <v>731</v>
      </c>
      <c r="F276" s="187" t="s">
        <v>732</v>
      </c>
      <c r="G276" s="188" t="s">
        <v>150</v>
      </c>
      <c r="H276" s="189">
        <v>4</v>
      </c>
      <c r="I276" s="190"/>
      <c r="J276" s="189">
        <f t="shared" si="70"/>
        <v>0</v>
      </c>
      <c r="K276" s="187" t="s">
        <v>22</v>
      </c>
      <c r="L276" s="57"/>
      <c r="M276" s="191" t="s">
        <v>22</v>
      </c>
      <c r="N276" s="192" t="s">
        <v>44</v>
      </c>
      <c r="O276" s="38"/>
      <c r="P276" s="193">
        <f t="shared" si="71"/>
        <v>0</v>
      </c>
      <c r="Q276" s="193">
        <v>0</v>
      </c>
      <c r="R276" s="193">
        <f t="shared" si="72"/>
        <v>0</v>
      </c>
      <c r="S276" s="193">
        <v>0</v>
      </c>
      <c r="T276" s="194">
        <f t="shared" si="73"/>
        <v>0</v>
      </c>
      <c r="AR276" s="20" t="s">
        <v>205</v>
      </c>
      <c r="AT276" s="20" t="s">
        <v>142</v>
      </c>
      <c r="AU276" s="20" t="s">
        <v>82</v>
      </c>
      <c r="AY276" s="20" t="s">
        <v>140</v>
      </c>
      <c r="BE276" s="195">
        <f t="shared" si="74"/>
        <v>0</v>
      </c>
      <c r="BF276" s="195">
        <f t="shared" si="75"/>
        <v>0</v>
      </c>
      <c r="BG276" s="195">
        <f t="shared" si="76"/>
        <v>0</v>
      </c>
      <c r="BH276" s="195">
        <f t="shared" si="77"/>
        <v>0</v>
      </c>
      <c r="BI276" s="195">
        <f t="shared" si="78"/>
        <v>0</v>
      </c>
      <c r="BJ276" s="20" t="s">
        <v>10</v>
      </c>
      <c r="BK276" s="195">
        <f t="shared" si="79"/>
        <v>0</v>
      </c>
      <c r="BL276" s="20" t="s">
        <v>205</v>
      </c>
      <c r="BM276" s="20" t="s">
        <v>733</v>
      </c>
    </row>
    <row r="277" spans="2:65" s="1" customFormat="1" ht="20.399999999999999" customHeight="1">
      <c r="B277" s="37"/>
      <c r="C277" s="185" t="s">
        <v>734</v>
      </c>
      <c r="D277" s="185" t="s">
        <v>142</v>
      </c>
      <c r="E277" s="186" t="s">
        <v>735</v>
      </c>
      <c r="F277" s="187" t="s">
        <v>736</v>
      </c>
      <c r="G277" s="188" t="s">
        <v>150</v>
      </c>
      <c r="H277" s="189">
        <v>1</v>
      </c>
      <c r="I277" s="190"/>
      <c r="J277" s="189">
        <f t="shared" si="70"/>
        <v>0</v>
      </c>
      <c r="K277" s="187" t="s">
        <v>22</v>
      </c>
      <c r="L277" s="57"/>
      <c r="M277" s="191" t="s">
        <v>22</v>
      </c>
      <c r="N277" s="192" t="s">
        <v>44</v>
      </c>
      <c r="O277" s="38"/>
      <c r="P277" s="193">
        <f t="shared" si="71"/>
        <v>0</v>
      </c>
      <c r="Q277" s="193">
        <v>0</v>
      </c>
      <c r="R277" s="193">
        <f t="shared" si="72"/>
        <v>0</v>
      </c>
      <c r="S277" s="193">
        <v>0</v>
      </c>
      <c r="T277" s="194">
        <f t="shared" si="73"/>
        <v>0</v>
      </c>
      <c r="AR277" s="20" t="s">
        <v>205</v>
      </c>
      <c r="AT277" s="20" t="s">
        <v>142</v>
      </c>
      <c r="AU277" s="20" t="s">
        <v>82</v>
      </c>
      <c r="AY277" s="20" t="s">
        <v>140</v>
      </c>
      <c r="BE277" s="195">
        <f t="shared" si="74"/>
        <v>0</v>
      </c>
      <c r="BF277" s="195">
        <f t="shared" si="75"/>
        <v>0</v>
      </c>
      <c r="BG277" s="195">
        <f t="shared" si="76"/>
        <v>0</v>
      </c>
      <c r="BH277" s="195">
        <f t="shared" si="77"/>
        <v>0</v>
      </c>
      <c r="BI277" s="195">
        <f t="shared" si="78"/>
        <v>0</v>
      </c>
      <c r="BJ277" s="20" t="s">
        <v>10</v>
      </c>
      <c r="BK277" s="195">
        <f t="shared" si="79"/>
        <v>0</v>
      </c>
      <c r="BL277" s="20" t="s">
        <v>205</v>
      </c>
      <c r="BM277" s="20" t="s">
        <v>737</v>
      </c>
    </row>
    <row r="278" spans="2:65" s="1" customFormat="1" ht="20.399999999999999" customHeight="1">
      <c r="B278" s="37"/>
      <c r="C278" s="185" t="s">
        <v>673</v>
      </c>
      <c r="D278" s="185" t="s">
        <v>142</v>
      </c>
      <c r="E278" s="186" t="s">
        <v>738</v>
      </c>
      <c r="F278" s="187" t="s">
        <v>739</v>
      </c>
      <c r="G278" s="188" t="s">
        <v>150</v>
      </c>
      <c r="H278" s="189">
        <v>1</v>
      </c>
      <c r="I278" s="190"/>
      <c r="J278" s="189">
        <f t="shared" si="70"/>
        <v>0</v>
      </c>
      <c r="K278" s="187" t="s">
        <v>22</v>
      </c>
      <c r="L278" s="57"/>
      <c r="M278" s="191" t="s">
        <v>22</v>
      </c>
      <c r="N278" s="192" t="s">
        <v>44</v>
      </c>
      <c r="O278" s="38"/>
      <c r="P278" s="193">
        <f t="shared" si="71"/>
        <v>0</v>
      </c>
      <c r="Q278" s="193">
        <v>0</v>
      </c>
      <c r="R278" s="193">
        <f t="shared" si="72"/>
        <v>0</v>
      </c>
      <c r="S278" s="193">
        <v>0</v>
      </c>
      <c r="T278" s="194">
        <f t="shared" si="73"/>
        <v>0</v>
      </c>
      <c r="AR278" s="20" t="s">
        <v>205</v>
      </c>
      <c r="AT278" s="20" t="s">
        <v>142</v>
      </c>
      <c r="AU278" s="20" t="s">
        <v>82</v>
      </c>
      <c r="AY278" s="20" t="s">
        <v>140</v>
      </c>
      <c r="BE278" s="195">
        <f t="shared" si="74"/>
        <v>0</v>
      </c>
      <c r="BF278" s="195">
        <f t="shared" si="75"/>
        <v>0</v>
      </c>
      <c r="BG278" s="195">
        <f t="shared" si="76"/>
        <v>0</v>
      </c>
      <c r="BH278" s="195">
        <f t="shared" si="77"/>
        <v>0</v>
      </c>
      <c r="BI278" s="195">
        <f t="shared" si="78"/>
        <v>0</v>
      </c>
      <c r="BJ278" s="20" t="s">
        <v>10</v>
      </c>
      <c r="BK278" s="195">
        <f t="shared" si="79"/>
        <v>0</v>
      </c>
      <c r="BL278" s="20" t="s">
        <v>205</v>
      </c>
      <c r="BM278" s="20" t="s">
        <v>740</v>
      </c>
    </row>
    <row r="279" spans="2:65" s="1" customFormat="1" ht="20.399999999999999" customHeight="1">
      <c r="B279" s="37"/>
      <c r="C279" s="185" t="s">
        <v>741</v>
      </c>
      <c r="D279" s="185" t="s">
        <v>142</v>
      </c>
      <c r="E279" s="186" t="s">
        <v>742</v>
      </c>
      <c r="F279" s="187" t="s">
        <v>743</v>
      </c>
      <c r="G279" s="188" t="s">
        <v>150</v>
      </c>
      <c r="H279" s="189">
        <v>6</v>
      </c>
      <c r="I279" s="190"/>
      <c r="J279" s="189">
        <f t="shared" si="70"/>
        <v>0</v>
      </c>
      <c r="K279" s="187" t="s">
        <v>22</v>
      </c>
      <c r="L279" s="57"/>
      <c r="M279" s="191" t="s">
        <v>22</v>
      </c>
      <c r="N279" s="192" t="s">
        <v>44</v>
      </c>
      <c r="O279" s="38"/>
      <c r="P279" s="193">
        <f t="shared" si="71"/>
        <v>0</v>
      </c>
      <c r="Q279" s="193">
        <v>0</v>
      </c>
      <c r="R279" s="193">
        <f t="shared" si="72"/>
        <v>0</v>
      </c>
      <c r="S279" s="193">
        <v>0</v>
      </c>
      <c r="T279" s="194">
        <f t="shared" si="73"/>
        <v>0</v>
      </c>
      <c r="AR279" s="20" t="s">
        <v>205</v>
      </c>
      <c r="AT279" s="20" t="s">
        <v>142</v>
      </c>
      <c r="AU279" s="20" t="s">
        <v>82</v>
      </c>
      <c r="AY279" s="20" t="s">
        <v>140</v>
      </c>
      <c r="BE279" s="195">
        <f t="shared" si="74"/>
        <v>0</v>
      </c>
      <c r="BF279" s="195">
        <f t="shared" si="75"/>
        <v>0</v>
      </c>
      <c r="BG279" s="195">
        <f t="shared" si="76"/>
        <v>0</v>
      </c>
      <c r="BH279" s="195">
        <f t="shared" si="77"/>
        <v>0</v>
      </c>
      <c r="BI279" s="195">
        <f t="shared" si="78"/>
        <v>0</v>
      </c>
      <c r="BJ279" s="20" t="s">
        <v>10</v>
      </c>
      <c r="BK279" s="195">
        <f t="shared" si="79"/>
        <v>0</v>
      </c>
      <c r="BL279" s="20" t="s">
        <v>205</v>
      </c>
      <c r="BM279" s="20" t="s">
        <v>723</v>
      </c>
    </row>
    <row r="280" spans="2:65" s="1" customFormat="1" ht="20.399999999999999" customHeight="1">
      <c r="B280" s="37"/>
      <c r="C280" s="185" t="s">
        <v>676</v>
      </c>
      <c r="D280" s="185" t="s">
        <v>142</v>
      </c>
      <c r="E280" s="186" t="s">
        <v>744</v>
      </c>
      <c r="F280" s="187" t="s">
        <v>745</v>
      </c>
      <c r="G280" s="188" t="s">
        <v>150</v>
      </c>
      <c r="H280" s="189">
        <v>6</v>
      </c>
      <c r="I280" s="190"/>
      <c r="J280" s="189">
        <f t="shared" si="70"/>
        <v>0</v>
      </c>
      <c r="K280" s="187" t="s">
        <v>22</v>
      </c>
      <c r="L280" s="57"/>
      <c r="M280" s="191" t="s">
        <v>22</v>
      </c>
      <c r="N280" s="192" t="s">
        <v>44</v>
      </c>
      <c r="O280" s="38"/>
      <c r="P280" s="193">
        <f t="shared" si="71"/>
        <v>0</v>
      </c>
      <c r="Q280" s="193">
        <v>0</v>
      </c>
      <c r="R280" s="193">
        <f t="shared" si="72"/>
        <v>0</v>
      </c>
      <c r="S280" s="193">
        <v>0</v>
      </c>
      <c r="T280" s="194">
        <f t="shared" si="73"/>
        <v>0</v>
      </c>
      <c r="AR280" s="20" t="s">
        <v>205</v>
      </c>
      <c r="AT280" s="20" t="s">
        <v>142</v>
      </c>
      <c r="AU280" s="20" t="s">
        <v>82</v>
      </c>
      <c r="AY280" s="20" t="s">
        <v>140</v>
      </c>
      <c r="BE280" s="195">
        <f t="shared" si="74"/>
        <v>0</v>
      </c>
      <c r="BF280" s="195">
        <f t="shared" si="75"/>
        <v>0</v>
      </c>
      <c r="BG280" s="195">
        <f t="shared" si="76"/>
        <v>0</v>
      </c>
      <c r="BH280" s="195">
        <f t="shared" si="77"/>
        <v>0</v>
      </c>
      <c r="BI280" s="195">
        <f t="shared" si="78"/>
        <v>0</v>
      </c>
      <c r="BJ280" s="20" t="s">
        <v>10</v>
      </c>
      <c r="BK280" s="195">
        <f t="shared" si="79"/>
        <v>0</v>
      </c>
      <c r="BL280" s="20" t="s">
        <v>205</v>
      </c>
      <c r="BM280" s="20" t="s">
        <v>746</v>
      </c>
    </row>
    <row r="281" spans="2:65" s="1" customFormat="1" ht="20.399999999999999" customHeight="1">
      <c r="B281" s="37"/>
      <c r="C281" s="185" t="s">
        <v>747</v>
      </c>
      <c r="D281" s="185" t="s">
        <v>142</v>
      </c>
      <c r="E281" s="186" t="s">
        <v>748</v>
      </c>
      <c r="F281" s="187" t="s">
        <v>749</v>
      </c>
      <c r="G281" s="188" t="s">
        <v>150</v>
      </c>
      <c r="H281" s="189">
        <v>2</v>
      </c>
      <c r="I281" s="190"/>
      <c r="J281" s="189">
        <f t="shared" si="70"/>
        <v>0</v>
      </c>
      <c r="K281" s="187" t="s">
        <v>22</v>
      </c>
      <c r="L281" s="57"/>
      <c r="M281" s="191" t="s">
        <v>22</v>
      </c>
      <c r="N281" s="192" t="s">
        <v>44</v>
      </c>
      <c r="O281" s="38"/>
      <c r="P281" s="193">
        <f t="shared" si="71"/>
        <v>0</v>
      </c>
      <c r="Q281" s="193">
        <v>0</v>
      </c>
      <c r="R281" s="193">
        <f t="shared" si="72"/>
        <v>0</v>
      </c>
      <c r="S281" s="193">
        <v>0</v>
      </c>
      <c r="T281" s="194">
        <f t="shared" si="73"/>
        <v>0</v>
      </c>
      <c r="AR281" s="20" t="s">
        <v>205</v>
      </c>
      <c r="AT281" s="20" t="s">
        <v>142</v>
      </c>
      <c r="AU281" s="20" t="s">
        <v>82</v>
      </c>
      <c r="AY281" s="20" t="s">
        <v>140</v>
      </c>
      <c r="BE281" s="195">
        <f t="shared" si="74"/>
        <v>0</v>
      </c>
      <c r="BF281" s="195">
        <f t="shared" si="75"/>
        <v>0</v>
      </c>
      <c r="BG281" s="195">
        <f t="shared" si="76"/>
        <v>0</v>
      </c>
      <c r="BH281" s="195">
        <f t="shared" si="77"/>
        <v>0</v>
      </c>
      <c r="BI281" s="195">
        <f t="shared" si="78"/>
        <v>0</v>
      </c>
      <c r="BJ281" s="20" t="s">
        <v>10</v>
      </c>
      <c r="BK281" s="195">
        <f t="shared" si="79"/>
        <v>0</v>
      </c>
      <c r="BL281" s="20" t="s">
        <v>205</v>
      </c>
      <c r="BM281" s="20" t="s">
        <v>750</v>
      </c>
    </row>
    <row r="282" spans="2:65" s="1" customFormat="1" ht="20.399999999999999" customHeight="1">
      <c r="B282" s="37"/>
      <c r="C282" s="185" t="s">
        <v>680</v>
      </c>
      <c r="D282" s="185" t="s">
        <v>142</v>
      </c>
      <c r="E282" s="186" t="s">
        <v>751</v>
      </c>
      <c r="F282" s="187" t="s">
        <v>752</v>
      </c>
      <c r="G282" s="188" t="s">
        <v>753</v>
      </c>
      <c r="H282" s="189">
        <v>1</v>
      </c>
      <c r="I282" s="190"/>
      <c r="J282" s="189">
        <f t="shared" si="70"/>
        <v>0</v>
      </c>
      <c r="K282" s="187" t="s">
        <v>22</v>
      </c>
      <c r="L282" s="57"/>
      <c r="M282" s="191" t="s">
        <v>22</v>
      </c>
      <c r="N282" s="192" t="s">
        <v>44</v>
      </c>
      <c r="O282" s="38"/>
      <c r="P282" s="193">
        <f t="shared" si="71"/>
        <v>0</v>
      </c>
      <c r="Q282" s="193">
        <v>0</v>
      </c>
      <c r="R282" s="193">
        <f t="shared" si="72"/>
        <v>0</v>
      </c>
      <c r="S282" s="193">
        <v>0</v>
      </c>
      <c r="T282" s="194">
        <f t="shared" si="73"/>
        <v>0</v>
      </c>
      <c r="AR282" s="20" t="s">
        <v>205</v>
      </c>
      <c r="AT282" s="20" t="s">
        <v>142</v>
      </c>
      <c r="AU282" s="20" t="s">
        <v>82</v>
      </c>
      <c r="AY282" s="20" t="s">
        <v>140</v>
      </c>
      <c r="BE282" s="195">
        <f t="shared" si="74"/>
        <v>0</v>
      </c>
      <c r="BF282" s="195">
        <f t="shared" si="75"/>
        <v>0</v>
      </c>
      <c r="BG282" s="195">
        <f t="shared" si="76"/>
        <v>0</v>
      </c>
      <c r="BH282" s="195">
        <f t="shared" si="77"/>
        <v>0</v>
      </c>
      <c r="BI282" s="195">
        <f t="shared" si="78"/>
        <v>0</v>
      </c>
      <c r="BJ282" s="20" t="s">
        <v>10</v>
      </c>
      <c r="BK282" s="195">
        <f t="shared" si="79"/>
        <v>0</v>
      </c>
      <c r="BL282" s="20" t="s">
        <v>205</v>
      </c>
      <c r="BM282" s="20" t="s">
        <v>213</v>
      </c>
    </row>
    <row r="283" spans="2:65" s="10" customFormat="1" ht="29.85" customHeight="1">
      <c r="B283" s="168"/>
      <c r="C283" s="169"/>
      <c r="D283" s="182" t="s">
        <v>72</v>
      </c>
      <c r="E283" s="183" t="s">
        <v>754</v>
      </c>
      <c r="F283" s="183" t="s">
        <v>755</v>
      </c>
      <c r="G283" s="169"/>
      <c r="H283" s="169"/>
      <c r="I283" s="172"/>
      <c r="J283" s="184">
        <f>BK283</f>
        <v>0</v>
      </c>
      <c r="K283" s="169"/>
      <c r="L283" s="174"/>
      <c r="M283" s="175"/>
      <c r="N283" s="176"/>
      <c r="O283" s="176"/>
      <c r="P283" s="177">
        <f>SUM(P284:P285)</f>
        <v>0</v>
      </c>
      <c r="Q283" s="176"/>
      <c r="R283" s="177">
        <f>SUM(R284:R285)</f>
        <v>0</v>
      </c>
      <c r="S283" s="176"/>
      <c r="T283" s="178">
        <f>SUM(T284:T285)</f>
        <v>0</v>
      </c>
      <c r="AR283" s="179" t="s">
        <v>82</v>
      </c>
      <c r="AT283" s="180" t="s">
        <v>72</v>
      </c>
      <c r="AU283" s="180" t="s">
        <v>10</v>
      </c>
      <c r="AY283" s="179" t="s">
        <v>140</v>
      </c>
      <c r="BK283" s="181">
        <f>SUM(BK284:BK285)</f>
        <v>0</v>
      </c>
    </row>
    <row r="284" spans="2:65" s="1" customFormat="1" ht="20.399999999999999" customHeight="1">
      <c r="B284" s="37"/>
      <c r="C284" s="185" t="s">
        <v>756</v>
      </c>
      <c r="D284" s="185" t="s">
        <v>142</v>
      </c>
      <c r="E284" s="186" t="s">
        <v>757</v>
      </c>
      <c r="F284" s="187" t="s">
        <v>758</v>
      </c>
      <c r="G284" s="188" t="s">
        <v>753</v>
      </c>
      <c r="H284" s="189">
        <v>1</v>
      </c>
      <c r="I284" s="190"/>
      <c r="J284" s="189">
        <f>ROUND(I284*H284,0)</f>
        <v>0</v>
      </c>
      <c r="K284" s="187" t="s">
        <v>22</v>
      </c>
      <c r="L284" s="57"/>
      <c r="M284" s="191" t="s">
        <v>22</v>
      </c>
      <c r="N284" s="192" t="s">
        <v>44</v>
      </c>
      <c r="O284" s="38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AR284" s="20" t="s">
        <v>205</v>
      </c>
      <c r="AT284" s="20" t="s">
        <v>142</v>
      </c>
      <c r="AU284" s="20" t="s">
        <v>82</v>
      </c>
      <c r="AY284" s="20" t="s">
        <v>140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20" t="s">
        <v>10</v>
      </c>
      <c r="BK284" s="195">
        <f>ROUND(I284*H284,0)</f>
        <v>0</v>
      </c>
      <c r="BL284" s="20" t="s">
        <v>205</v>
      </c>
      <c r="BM284" s="20" t="s">
        <v>28</v>
      </c>
    </row>
    <row r="285" spans="2:65" s="1" customFormat="1" ht="20.399999999999999" customHeight="1">
      <c r="B285" s="37"/>
      <c r="C285" s="185" t="s">
        <v>683</v>
      </c>
      <c r="D285" s="185" t="s">
        <v>142</v>
      </c>
      <c r="E285" s="186" t="s">
        <v>759</v>
      </c>
      <c r="F285" s="187" t="s">
        <v>760</v>
      </c>
      <c r="G285" s="188" t="s">
        <v>761</v>
      </c>
      <c r="H285" s="189">
        <v>1</v>
      </c>
      <c r="I285" s="190"/>
      <c r="J285" s="189">
        <f>ROUND(I285*H285,0)</f>
        <v>0</v>
      </c>
      <c r="K285" s="187" t="s">
        <v>22</v>
      </c>
      <c r="L285" s="57"/>
      <c r="M285" s="191" t="s">
        <v>22</v>
      </c>
      <c r="N285" s="192" t="s">
        <v>44</v>
      </c>
      <c r="O285" s="38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AR285" s="20" t="s">
        <v>205</v>
      </c>
      <c r="AT285" s="20" t="s">
        <v>142</v>
      </c>
      <c r="AU285" s="20" t="s">
        <v>82</v>
      </c>
      <c r="AY285" s="20" t="s">
        <v>140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20" t="s">
        <v>10</v>
      </c>
      <c r="BK285" s="195">
        <f>ROUND(I285*H285,0)</f>
        <v>0</v>
      </c>
      <c r="BL285" s="20" t="s">
        <v>205</v>
      </c>
      <c r="BM285" s="20" t="s">
        <v>762</v>
      </c>
    </row>
    <row r="286" spans="2:65" s="10" customFormat="1" ht="29.85" customHeight="1">
      <c r="B286" s="168"/>
      <c r="C286" s="169"/>
      <c r="D286" s="182" t="s">
        <v>72</v>
      </c>
      <c r="E286" s="183" t="s">
        <v>763</v>
      </c>
      <c r="F286" s="183" t="s">
        <v>764</v>
      </c>
      <c r="G286" s="169"/>
      <c r="H286" s="169"/>
      <c r="I286" s="172"/>
      <c r="J286" s="184">
        <f>BK286</f>
        <v>0</v>
      </c>
      <c r="K286" s="169"/>
      <c r="L286" s="174"/>
      <c r="M286" s="175"/>
      <c r="N286" s="176"/>
      <c r="O286" s="176"/>
      <c r="P286" s="177">
        <f>SUM(P287:P334)</f>
        <v>0</v>
      </c>
      <c r="Q286" s="176"/>
      <c r="R286" s="177">
        <f>SUM(R287:R334)</f>
        <v>0</v>
      </c>
      <c r="S286" s="176"/>
      <c r="T286" s="178">
        <f>SUM(T287:T334)</f>
        <v>0</v>
      </c>
      <c r="AR286" s="179" t="s">
        <v>82</v>
      </c>
      <c r="AT286" s="180" t="s">
        <v>72</v>
      </c>
      <c r="AU286" s="180" t="s">
        <v>10</v>
      </c>
      <c r="AY286" s="179" t="s">
        <v>140</v>
      </c>
      <c r="BK286" s="181">
        <f>SUM(BK287:BK334)</f>
        <v>0</v>
      </c>
    </row>
    <row r="287" spans="2:65" s="1" customFormat="1" ht="20.399999999999999" customHeight="1">
      <c r="B287" s="37"/>
      <c r="C287" s="196" t="s">
        <v>765</v>
      </c>
      <c r="D287" s="196" t="s">
        <v>766</v>
      </c>
      <c r="E287" s="197" t="s">
        <v>767</v>
      </c>
      <c r="F287" s="198" t="s">
        <v>768</v>
      </c>
      <c r="G287" s="199" t="s">
        <v>183</v>
      </c>
      <c r="H287" s="200">
        <v>220</v>
      </c>
      <c r="I287" s="201"/>
      <c r="J287" s="200">
        <f t="shared" ref="J287:J334" si="80">ROUND(I287*H287,0)</f>
        <v>0</v>
      </c>
      <c r="K287" s="198" t="s">
        <v>22</v>
      </c>
      <c r="L287" s="202"/>
      <c r="M287" s="203" t="s">
        <v>22</v>
      </c>
      <c r="N287" s="204" t="s">
        <v>44</v>
      </c>
      <c r="O287" s="38"/>
      <c r="P287" s="193">
        <f t="shared" ref="P287:P334" si="81">O287*H287</f>
        <v>0</v>
      </c>
      <c r="Q287" s="193">
        <v>0</v>
      </c>
      <c r="R287" s="193">
        <f t="shared" ref="R287:R334" si="82">Q287*H287</f>
        <v>0</v>
      </c>
      <c r="S287" s="193">
        <v>0</v>
      </c>
      <c r="T287" s="194">
        <f t="shared" ref="T287:T334" si="83">S287*H287</f>
        <v>0</v>
      </c>
      <c r="AR287" s="20" t="s">
        <v>270</v>
      </c>
      <c r="AT287" s="20" t="s">
        <v>766</v>
      </c>
      <c r="AU287" s="20" t="s">
        <v>82</v>
      </c>
      <c r="AY287" s="20" t="s">
        <v>140</v>
      </c>
      <c r="BE287" s="195">
        <f t="shared" ref="BE287:BE334" si="84">IF(N287="základní",J287,0)</f>
        <v>0</v>
      </c>
      <c r="BF287" s="195">
        <f t="shared" ref="BF287:BF334" si="85">IF(N287="snížená",J287,0)</f>
        <v>0</v>
      </c>
      <c r="BG287" s="195">
        <f t="shared" ref="BG287:BG334" si="86">IF(N287="zákl. přenesená",J287,0)</f>
        <v>0</v>
      </c>
      <c r="BH287" s="195">
        <f t="shared" ref="BH287:BH334" si="87">IF(N287="sníž. přenesená",J287,0)</f>
        <v>0</v>
      </c>
      <c r="BI287" s="195">
        <f t="shared" ref="BI287:BI334" si="88">IF(N287="nulová",J287,0)</f>
        <v>0</v>
      </c>
      <c r="BJ287" s="20" t="s">
        <v>10</v>
      </c>
      <c r="BK287" s="195">
        <f t="shared" ref="BK287:BK334" si="89">ROUND(I287*H287,0)</f>
        <v>0</v>
      </c>
      <c r="BL287" s="20" t="s">
        <v>205</v>
      </c>
      <c r="BM287" s="20" t="s">
        <v>769</v>
      </c>
    </row>
    <row r="288" spans="2:65" s="1" customFormat="1" ht="20.399999999999999" customHeight="1">
      <c r="B288" s="37"/>
      <c r="C288" s="196" t="s">
        <v>687</v>
      </c>
      <c r="D288" s="196" t="s">
        <v>766</v>
      </c>
      <c r="E288" s="197" t="s">
        <v>770</v>
      </c>
      <c r="F288" s="198" t="s">
        <v>771</v>
      </c>
      <c r="G288" s="199" t="s">
        <v>183</v>
      </c>
      <c r="H288" s="200">
        <v>250</v>
      </c>
      <c r="I288" s="201"/>
      <c r="J288" s="200">
        <f t="shared" si="80"/>
        <v>0</v>
      </c>
      <c r="K288" s="198" t="s">
        <v>22</v>
      </c>
      <c r="L288" s="202"/>
      <c r="M288" s="203" t="s">
        <v>22</v>
      </c>
      <c r="N288" s="204" t="s">
        <v>44</v>
      </c>
      <c r="O288" s="38"/>
      <c r="P288" s="193">
        <f t="shared" si="81"/>
        <v>0</v>
      </c>
      <c r="Q288" s="193">
        <v>0</v>
      </c>
      <c r="R288" s="193">
        <f t="shared" si="82"/>
        <v>0</v>
      </c>
      <c r="S288" s="193">
        <v>0</v>
      </c>
      <c r="T288" s="194">
        <f t="shared" si="83"/>
        <v>0</v>
      </c>
      <c r="AR288" s="20" t="s">
        <v>270</v>
      </c>
      <c r="AT288" s="20" t="s">
        <v>766</v>
      </c>
      <c r="AU288" s="20" t="s">
        <v>82</v>
      </c>
      <c r="AY288" s="20" t="s">
        <v>140</v>
      </c>
      <c r="BE288" s="195">
        <f t="shared" si="84"/>
        <v>0</v>
      </c>
      <c r="BF288" s="195">
        <f t="shared" si="85"/>
        <v>0</v>
      </c>
      <c r="BG288" s="195">
        <f t="shared" si="86"/>
        <v>0</v>
      </c>
      <c r="BH288" s="195">
        <f t="shared" si="87"/>
        <v>0</v>
      </c>
      <c r="BI288" s="195">
        <f t="shared" si="88"/>
        <v>0</v>
      </c>
      <c r="BJ288" s="20" t="s">
        <v>10</v>
      </c>
      <c r="BK288" s="195">
        <f t="shared" si="89"/>
        <v>0</v>
      </c>
      <c r="BL288" s="20" t="s">
        <v>205</v>
      </c>
      <c r="BM288" s="20" t="s">
        <v>772</v>
      </c>
    </row>
    <row r="289" spans="2:65" s="1" customFormat="1" ht="20.399999999999999" customHeight="1">
      <c r="B289" s="37"/>
      <c r="C289" s="196" t="s">
        <v>773</v>
      </c>
      <c r="D289" s="196" t="s">
        <v>766</v>
      </c>
      <c r="E289" s="197" t="s">
        <v>774</v>
      </c>
      <c r="F289" s="198" t="s">
        <v>775</v>
      </c>
      <c r="G289" s="199" t="s">
        <v>183</v>
      </c>
      <c r="H289" s="200">
        <v>90</v>
      </c>
      <c r="I289" s="201"/>
      <c r="J289" s="200">
        <f t="shared" si="80"/>
        <v>0</v>
      </c>
      <c r="K289" s="198" t="s">
        <v>22</v>
      </c>
      <c r="L289" s="202"/>
      <c r="M289" s="203" t="s">
        <v>22</v>
      </c>
      <c r="N289" s="204" t="s">
        <v>44</v>
      </c>
      <c r="O289" s="38"/>
      <c r="P289" s="193">
        <f t="shared" si="81"/>
        <v>0</v>
      </c>
      <c r="Q289" s="193">
        <v>0</v>
      </c>
      <c r="R289" s="193">
        <f t="shared" si="82"/>
        <v>0</v>
      </c>
      <c r="S289" s="193">
        <v>0</v>
      </c>
      <c r="T289" s="194">
        <f t="shared" si="83"/>
        <v>0</v>
      </c>
      <c r="AR289" s="20" t="s">
        <v>270</v>
      </c>
      <c r="AT289" s="20" t="s">
        <v>766</v>
      </c>
      <c r="AU289" s="20" t="s">
        <v>82</v>
      </c>
      <c r="AY289" s="20" t="s">
        <v>140</v>
      </c>
      <c r="BE289" s="195">
        <f t="shared" si="84"/>
        <v>0</v>
      </c>
      <c r="BF289" s="195">
        <f t="shared" si="85"/>
        <v>0</v>
      </c>
      <c r="BG289" s="195">
        <f t="shared" si="86"/>
        <v>0</v>
      </c>
      <c r="BH289" s="195">
        <f t="shared" si="87"/>
        <v>0</v>
      </c>
      <c r="BI289" s="195">
        <f t="shared" si="88"/>
        <v>0</v>
      </c>
      <c r="BJ289" s="20" t="s">
        <v>10</v>
      </c>
      <c r="BK289" s="195">
        <f t="shared" si="89"/>
        <v>0</v>
      </c>
      <c r="BL289" s="20" t="s">
        <v>205</v>
      </c>
      <c r="BM289" s="20" t="s">
        <v>776</v>
      </c>
    </row>
    <row r="290" spans="2:65" s="1" customFormat="1" ht="20.399999999999999" customHeight="1">
      <c r="B290" s="37"/>
      <c r="C290" s="196" t="s">
        <v>690</v>
      </c>
      <c r="D290" s="196" t="s">
        <v>766</v>
      </c>
      <c r="E290" s="197" t="s">
        <v>777</v>
      </c>
      <c r="F290" s="198" t="s">
        <v>778</v>
      </c>
      <c r="G290" s="199" t="s">
        <v>183</v>
      </c>
      <c r="H290" s="200">
        <v>10</v>
      </c>
      <c r="I290" s="201"/>
      <c r="J290" s="200">
        <f t="shared" si="80"/>
        <v>0</v>
      </c>
      <c r="K290" s="198" t="s">
        <v>22</v>
      </c>
      <c r="L290" s="202"/>
      <c r="M290" s="203" t="s">
        <v>22</v>
      </c>
      <c r="N290" s="204" t="s">
        <v>44</v>
      </c>
      <c r="O290" s="38"/>
      <c r="P290" s="193">
        <f t="shared" si="81"/>
        <v>0</v>
      </c>
      <c r="Q290" s="193">
        <v>0</v>
      </c>
      <c r="R290" s="193">
        <f t="shared" si="82"/>
        <v>0</v>
      </c>
      <c r="S290" s="193">
        <v>0</v>
      </c>
      <c r="T290" s="194">
        <f t="shared" si="83"/>
        <v>0</v>
      </c>
      <c r="AR290" s="20" t="s">
        <v>270</v>
      </c>
      <c r="AT290" s="20" t="s">
        <v>766</v>
      </c>
      <c r="AU290" s="20" t="s">
        <v>82</v>
      </c>
      <c r="AY290" s="20" t="s">
        <v>140</v>
      </c>
      <c r="BE290" s="195">
        <f t="shared" si="84"/>
        <v>0</v>
      </c>
      <c r="BF290" s="195">
        <f t="shared" si="85"/>
        <v>0</v>
      </c>
      <c r="BG290" s="195">
        <f t="shared" si="86"/>
        <v>0</v>
      </c>
      <c r="BH290" s="195">
        <f t="shared" si="87"/>
        <v>0</v>
      </c>
      <c r="BI290" s="195">
        <f t="shared" si="88"/>
        <v>0</v>
      </c>
      <c r="BJ290" s="20" t="s">
        <v>10</v>
      </c>
      <c r="BK290" s="195">
        <f t="shared" si="89"/>
        <v>0</v>
      </c>
      <c r="BL290" s="20" t="s">
        <v>205</v>
      </c>
      <c r="BM290" s="20" t="s">
        <v>779</v>
      </c>
    </row>
    <row r="291" spans="2:65" s="1" customFormat="1" ht="20.399999999999999" customHeight="1">
      <c r="B291" s="37"/>
      <c r="C291" s="196" t="s">
        <v>780</v>
      </c>
      <c r="D291" s="196" t="s">
        <v>766</v>
      </c>
      <c r="E291" s="197" t="s">
        <v>781</v>
      </c>
      <c r="F291" s="198" t="s">
        <v>782</v>
      </c>
      <c r="G291" s="199" t="s">
        <v>183</v>
      </c>
      <c r="H291" s="200">
        <v>12</v>
      </c>
      <c r="I291" s="201"/>
      <c r="J291" s="200">
        <f t="shared" si="80"/>
        <v>0</v>
      </c>
      <c r="K291" s="198" t="s">
        <v>22</v>
      </c>
      <c r="L291" s="202"/>
      <c r="M291" s="203" t="s">
        <v>22</v>
      </c>
      <c r="N291" s="204" t="s">
        <v>44</v>
      </c>
      <c r="O291" s="38"/>
      <c r="P291" s="193">
        <f t="shared" si="81"/>
        <v>0</v>
      </c>
      <c r="Q291" s="193">
        <v>0</v>
      </c>
      <c r="R291" s="193">
        <f t="shared" si="82"/>
        <v>0</v>
      </c>
      <c r="S291" s="193">
        <v>0</v>
      </c>
      <c r="T291" s="194">
        <f t="shared" si="83"/>
        <v>0</v>
      </c>
      <c r="AR291" s="20" t="s">
        <v>270</v>
      </c>
      <c r="AT291" s="20" t="s">
        <v>766</v>
      </c>
      <c r="AU291" s="20" t="s">
        <v>82</v>
      </c>
      <c r="AY291" s="20" t="s">
        <v>140</v>
      </c>
      <c r="BE291" s="195">
        <f t="shared" si="84"/>
        <v>0</v>
      </c>
      <c r="BF291" s="195">
        <f t="shared" si="85"/>
        <v>0</v>
      </c>
      <c r="BG291" s="195">
        <f t="shared" si="86"/>
        <v>0</v>
      </c>
      <c r="BH291" s="195">
        <f t="shared" si="87"/>
        <v>0</v>
      </c>
      <c r="BI291" s="195">
        <f t="shared" si="88"/>
        <v>0</v>
      </c>
      <c r="BJ291" s="20" t="s">
        <v>10</v>
      </c>
      <c r="BK291" s="195">
        <f t="shared" si="89"/>
        <v>0</v>
      </c>
      <c r="BL291" s="20" t="s">
        <v>205</v>
      </c>
      <c r="BM291" s="20" t="s">
        <v>783</v>
      </c>
    </row>
    <row r="292" spans="2:65" s="1" customFormat="1" ht="20.399999999999999" customHeight="1">
      <c r="B292" s="37"/>
      <c r="C292" s="196" t="s">
        <v>694</v>
      </c>
      <c r="D292" s="196" t="s">
        <v>766</v>
      </c>
      <c r="E292" s="197" t="s">
        <v>784</v>
      </c>
      <c r="F292" s="198" t="s">
        <v>785</v>
      </c>
      <c r="G292" s="199" t="s">
        <v>183</v>
      </c>
      <c r="H292" s="200">
        <v>35</v>
      </c>
      <c r="I292" s="201"/>
      <c r="J292" s="200">
        <f t="shared" si="80"/>
        <v>0</v>
      </c>
      <c r="K292" s="198" t="s">
        <v>22</v>
      </c>
      <c r="L292" s="202"/>
      <c r="M292" s="203" t="s">
        <v>22</v>
      </c>
      <c r="N292" s="204" t="s">
        <v>44</v>
      </c>
      <c r="O292" s="38"/>
      <c r="P292" s="193">
        <f t="shared" si="81"/>
        <v>0</v>
      </c>
      <c r="Q292" s="193">
        <v>0</v>
      </c>
      <c r="R292" s="193">
        <f t="shared" si="82"/>
        <v>0</v>
      </c>
      <c r="S292" s="193">
        <v>0</v>
      </c>
      <c r="T292" s="194">
        <f t="shared" si="83"/>
        <v>0</v>
      </c>
      <c r="AR292" s="20" t="s">
        <v>270</v>
      </c>
      <c r="AT292" s="20" t="s">
        <v>766</v>
      </c>
      <c r="AU292" s="20" t="s">
        <v>82</v>
      </c>
      <c r="AY292" s="20" t="s">
        <v>140</v>
      </c>
      <c r="BE292" s="195">
        <f t="shared" si="84"/>
        <v>0</v>
      </c>
      <c r="BF292" s="195">
        <f t="shared" si="85"/>
        <v>0</v>
      </c>
      <c r="BG292" s="195">
        <f t="shared" si="86"/>
        <v>0</v>
      </c>
      <c r="BH292" s="195">
        <f t="shared" si="87"/>
        <v>0</v>
      </c>
      <c r="BI292" s="195">
        <f t="shared" si="88"/>
        <v>0</v>
      </c>
      <c r="BJ292" s="20" t="s">
        <v>10</v>
      </c>
      <c r="BK292" s="195">
        <f t="shared" si="89"/>
        <v>0</v>
      </c>
      <c r="BL292" s="20" t="s">
        <v>205</v>
      </c>
      <c r="BM292" s="20" t="s">
        <v>786</v>
      </c>
    </row>
    <row r="293" spans="2:65" s="1" customFormat="1" ht="20.399999999999999" customHeight="1">
      <c r="B293" s="37"/>
      <c r="C293" s="196" t="s">
        <v>787</v>
      </c>
      <c r="D293" s="196" t="s">
        <v>766</v>
      </c>
      <c r="E293" s="197" t="s">
        <v>788</v>
      </c>
      <c r="F293" s="198" t="s">
        <v>789</v>
      </c>
      <c r="G293" s="199" t="s">
        <v>183</v>
      </c>
      <c r="H293" s="200">
        <v>30</v>
      </c>
      <c r="I293" s="201"/>
      <c r="J293" s="200">
        <f t="shared" si="80"/>
        <v>0</v>
      </c>
      <c r="K293" s="198" t="s">
        <v>22</v>
      </c>
      <c r="L293" s="202"/>
      <c r="M293" s="203" t="s">
        <v>22</v>
      </c>
      <c r="N293" s="204" t="s">
        <v>44</v>
      </c>
      <c r="O293" s="38"/>
      <c r="P293" s="193">
        <f t="shared" si="81"/>
        <v>0</v>
      </c>
      <c r="Q293" s="193">
        <v>0</v>
      </c>
      <c r="R293" s="193">
        <f t="shared" si="82"/>
        <v>0</v>
      </c>
      <c r="S293" s="193">
        <v>0</v>
      </c>
      <c r="T293" s="194">
        <f t="shared" si="83"/>
        <v>0</v>
      </c>
      <c r="AR293" s="20" t="s">
        <v>270</v>
      </c>
      <c r="AT293" s="20" t="s">
        <v>766</v>
      </c>
      <c r="AU293" s="20" t="s">
        <v>82</v>
      </c>
      <c r="AY293" s="20" t="s">
        <v>140</v>
      </c>
      <c r="BE293" s="195">
        <f t="shared" si="84"/>
        <v>0</v>
      </c>
      <c r="BF293" s="195">
        <f t="shared" si="85"/>
        <v>0</v>
      </c>
      <c r="BG293" s="195">
        <f t="shared" si="86"/>
        <v>0</v>
      </c>
      <c r="BH293" s="195">
        <f t="shared" si="87"/>
        <v>0</v>
      </c>
      <c r="BI293" s="195">
        <f t="shared" si="88"/>
        <v>0</v>
      </c>
      <c r="BJ293" s="20" t="s">
        <v>10</v>
      </c>
      <c r="BK293" s="195">
        <f t="shared" si="89"/>
        <v>0</v>
      </c>
      <c r="BL293" s="20" t="s">
        <v>205</v>
      </c>
      <c r="BM293" s="20" t="s">
        <v>790</v>
      </c>
    </row>
    <row r="294" spans="2:65" s="1" customFormat="1" ht="20.399999999999999" customHeight="1">
      <c r="B294" s="37"/>
      <c r="C294" s="196" t="s">
        <v>697</v>
      </c>
      <c r="D294" s="196" t="s">
        <v>766</v>
      </c>
      <c r="E294" s="197" t="s">
        <v>791</v>
      </c>
      <c r="F294" s="198" t="s">
        <v>792</v>
      </c>
      <c r="G294" s="199" t="s">
        <v>183</v>
      </c>
      <c r="H294" s="200">
        <v>50</v>
      </c>
      <c r="I294" s="201"/>
      <c r="J294" s="200">
        <f t="shared" si="80"/>
        <v>0</v>
      </c>
      <c r="K294" s="198" t="s">
        <v>22</v>
      </c>
      <c r="L294" s="202"/>
      <c r="M294" s="203" t="s">
        <v>22</v>
      </c>
      <c r="N294" s="204" t="s">
        <v>44</v>
      </c>
      <c r="O294" s="38"/>
      <c r="P294" s="193">
        <f t="shared" si="81"/>
        <v>0</v>
      </c>
      <c r="Q294" s="193">
        <v>0</v>
      </c>
      <c r="R294" s="193">
        <f t="shared" si="82"/>
        <v>0</v>
      </c>
      <c r="S294" s="193">
        <v>0</v>
      </c>
      <c r="T294" s="194">
        <f t="shared" si="83"/>
        <v>0</v>
      </c>
      <c r="AR294" s="20" t="s">
        <v>270</v>
      </c>
      <c r="AT294" s="20" t="s">
        <v>766</v>
      </c>
      <c r="AU294" s="20" t="s">
        <v>82</v>
      </c>
      <c r="AY294" s="20" t="s">
        <v>140</v>
      </c>
      <c r="BE294" s="195">
        <f t="shared" si="84"/>
        <v>0</v>
      </c>
      <c r="BF294" s="195">
        <f t="shared" si="85"/>
        <v>0</v>
      </c>
      <c r="BG294" s="195">
        <f t="shared" si="86"/>
        <v>0</v>
      </c>
      <c r="BH294" s="195">
        <f t="shared" si="87"/>
        <v>0</v>
      </c>
      <c r="BI294" s="195">
        <f t="shared" si="88"/>
        <v>0</v>
      </c>
      <c r="BJ294" s="20" t="s">
        <v>10</v>
      </c>
      <c r="BK294" s="195">
        <f t="shared" si="89"/>
        <v>0</v>
      </c>
      <c r="BL294" s="20" t="s">
        <v>205</v>
      </c>
      <c r="BM294" s="20" t="s">
        <v>793</v>
      </c>
    </row>
    <row r="295" spans="2:65" s="1" customFormat="1" ht="20.399999999999999" customHeight="1">
      <c r="B295" s="37"/>
      <c r="C295" s="196" t="s">
        <v>794</v>
      </c>
      <c r="D295" s="196" t="s">
        <v>766</v>
      </c>
      <c r="E295" s="197" t="s">
        <v>795</v>
      </c>
      <c r="F295" s="198" t="s">
        <v>796</v>
      </c>
      <c r="G295" s="199" t="s">
        <v>183</v>
      </c>
      <c r="H295" s="200">
        <v>50</v>
      </c>
      <c r="I295" s="201"/>
      <c r="J295" s="200">
        <f t="shared" si="80"/>
        <v>0</v>
      </c>
      <c r="K295" s="198" t="s">
        <v>22</v>
      </c>
      <c r="L295" s="202"/>
      <c r="M295" s="203" t="s">
        <v>22</v>
      </c>
      <c r="N295" s="204" t="s">
        <v>44</v>
      </c>
      <c r="O295" s="38"/>
      <c r="P295" s="193">
        <f t="shared" si="81"/>
        <v>0</v>
      </c>
      <c r="Q295" s="193">
        <v>0</v>
      </c>
      <c r="R295" s="193">
        <f t="shared" si="82"/>
        <v>0</v>
      </c>
      <c r="S295" s="193">
        <v>0</v>
      </c>
      <c r="T295" s="194">
        <f t="shared" si="83"/>
        <v>0</v>
      </c>
      <c r="AR295" s="20" t="s">
        <v>270</v>
      </c>
      <c r="AT295" s="20" t="s">
        <v>766</v>
      </c>
      <c r="AU295" s="20" t="s">
        <v>82</v>
      </c>
      <c r="AY295" s="20" t="s">
        <v>140</v>
      </c>
      <c r="BE295" s="195">
        <f t="shared" si="84"/>
        <v>0</v>
      </c>
      <c r="BF295" s="195">
        <f t="shared" si="85"/>
        <v>0</v>
      </c>
      <c r="BG295" s="195">
        <f t="shared" si="86"/>
        <v>0</v>
      </c>
      <c r="BH295" s="195">
        <f t="shared" si="87"/>
        <v>0</v>
      </c>
      <c r="BI295" s="195">
        <f t="shared" si="88"/>
        <v>0</v>
      </c>
      <c r="BJ295" s="20" t="s">
        <v>10</v>
      </c>
      <c r="BK295" s="195">
        <f t="shared" si="89"/>
        <v>0</v>
      </c>
      <c r="BL295" s="20" t="s">
        <v>205</v>
      </c>
      <c r="BM295" s="20" t="s">
        <v>797</v>
      </c>
    </row>
    <row r="296" spans="2:65" s="1" customFormat="1" ht="20.399999999999999" customHeight="1">
      <c r="B296" s="37"/>
      <c r="C296" s="196" t="s">
        <v>701</v>
      </c>
      <c r="D296" s="196" t="s">
        <v>766</v>
      </c>
      <c r="E296" s="197" t="s">
        <v>798</v>
      </c>
      <c r="F296" s="198" t="s">
        <v>799</v>
      </c>
      <c r="G296" s="199" t="s">
        <v>761</v>
      </c>
      <c r="H296" s="200">
        <v>22</v>
      </c>
      <c r="I296" s="201"/>
      <c r="J296" s="200">
        <f t="shared" si="80"/>
        <v>0</v>
      </c>
      <c r="K296" s="198" t="s">
        <v>22</v>
      </c>
      <c r="L296" s="202"/>
      <c r="M296" s="203" t="s">
        <v>22</v>
      </c>
      <c r="N296" s="204" t="s">
        <v>44</v>
      </c>
      <c r="O296" s="38"/>
      <c r="P296" s="193">
        <f t="shared" si="81"/>
        <v>0</v>
      </c>
      <c r="Q296" s="193">
        <v>0</v>
      </c>
      <c r="R296" s="193">
        <f t="shared" si="82"/>
        <v>0</v>
      </c>
      <c r="S296" s="193">
        <v>0</v>
      </c>
      <c r="T296" s="194">
        <f t="shared" si="83"/>
        <v>0</v>
      </c>
      <c r="AR296" s="20" t="s">
        <v>270</v>
      </c>
      <c r="AT296" s="20" t="s">
        <v>766</v>
      </c>
      <c r="AU296" s="20" t="s">
        <v>82</v>
      </c>
      <c r="AY296" s="20" t="s">
        <v>140</v>
      </c>
      <c r="BE296" s="195">
        <f t="shared" si="84"/>
        <v>0</v>
      </c>
      <c r="BF296" s="195">
        <f t="shared" si="85"/>
        <v>0</v>
      </c>
      <c r="BG296" s="195">
        <f t="shared" si="86"/>
        <v>0</v>
      </c>
      <c r="BH296" s="195">
        <f t="shared" si="87"/>
        <v>0</v>
      </c>
      <c r="BI296" s="195">
        <f t="shared" si="88"/>
        <v>0</v>
      </c>
      <c r="BJ296" s="20" t="s">
        <v>10</v>
      </c>
      <c r="BK296" s="195">
        <f t="shared" si="89"/>
        <v>0</v>
      </c>
      <c r="BL296" s="20" t="s">
        <v>205</v>
      </c>
      <c r="BM296" s="20" t="s">
        <v>800</v>
      </c>
    </row>
    <row r="297" spans="2:65" s="1" customFormat="1" ht="20.399999999999999" customHeight="1">
      <c r="B297" s="37"/>
      <c r="C297" s="196" t="s">
        <v>801</v>
      </c>
      <c r="D297" s="196" t="s">
        <v>766</v>
      </c>
      <c r="E297" s="197" t="s">
        <v>802</v>
      </c>
      <c r="F297" s="198" t="s">
        <v>803</v>
      </c>
      <c r="G297" s="199" t="s">
        <v>761</v>
      </c>
      <c r="H297" s="200">
        <v>28</v>
      </c>
      <c r="I297" s="201"/>
      <c r="J297" s="200">
        <f t="shared" si="80"/>
        <v>0</v>
      </c>
      <c r="K297" s="198" t="s">
        <v>22</v>
      </c>
      <c r="L297" s="202"/>
      <c r="M297" s="203" t="s">
        <v>22</v>
      </c>
      <c r="N297" s="204" t="s">
        <v>44</v>
      </c>
      <c r="O297" s="38"/>
      <c r="P297" s="193">
        <f t="shared" si="81"/>
        <v>0</v>
      </c>
      <c r="Q297" s="193">
        <v>0</v>
      </c>
      <c r="R297" s="193">
        <f t="shared" si="82"/>
        <v>0</v>
      </c>
      <c r="S297" s="193">
        <v>0</v>
      </c>
      <c r="T297" s="194">
        <f t="shared" si="83"/>
        <v>0</v>
      </c>
      <c r="AR297" s="20" t="s">
        <v>270</v>
      </c>
      <c r="AT297" s="20" t="s">
        <v>766</v>
      </c>
      <c r="AU297" s="20" t="s">
        <v>82</v>
      </c>
      <c r="AY297" s="20" t="s">
        <v>140</v>
      </c>
      <c r="BE297" s="195">
        <f t="shared" si="84"/>
        <v>0</v>
      </c>
      <c r="BF297" s="195">
        <f t="shared" si="85"/>
        <v>0</v>
      </c>
      <c r="BG297" s="195">
        <f t="shared" si="86"/>
        <v>0</v>
      </c>
      <c r="BH297" s="195">
        <f t="shared" si="87"/>
        <v>0</v>
      </c>
      <c r="BI297" s="195">
        <f t="shared" si="88"/>
        <v>0</v>
      </c>
      <c r="BJ297" s="20" t="s">
        <v>10</v>
      </c>
      <c r="BK297" s="195">
        <f t="shared" si="89"/>
        <v>0</v>
      </c>
      <c r="BL297" s="20" t="s">
        <v>205</v>
      </c>
      <c r="BM297" s="20" t="s">
        <v>804</v>
      </c>
    </row>
    <row r="298" spans="2:65" s="1" customFormat="1" ht="20.399999999999999" customHeight="1">
      <c r="B298" s="37"/>
      <c r="C298" s="196" t="s">
        <v>704</v>
      </c>
      <c r="D298" s="196" t="s">
        <v>766</v>
      </c>
      <c r="E298" s="197" t="s">
        <v>805</v>
      </c>
      <c r="F298" s="198" t="s">
        <v>806</v>
      </c>
      <c r="G298" s="199" t="s">
        <v>761</v>
      </c>
      <c r="H298" s="200">
        <v>12</v>
      </c>
      <c r="I298" s="201"/>
      <c r="J298" s="200">
        <f t="shared" si="80"/>
        <v>0</v>
      </c>
      <c r="K298" s="198" t="s">
        <v>22</v>
      </c>
      <c r="L298" s="202"/>
      <c r="M298" s="203" t="s">
        <v>22</v>
      </c>
      <c r="N298" s="204" t="s">
        <v>44</v>
      </c>
      <c r="O298" s="38"/>
      <c r="P298" s="193">
        <f t="shared" si="81"/>
        <v>0</v>
      </c>
      <c r="Q298" s="193">
        <v>0</v>
      </c>
      <c r="R298" s="193">
        <f t="shared" si="82"/>
        <v>0</v>
      </c>
      <c r="S298" s="193">
        <v>0</v>
      </c>
      <c r="T298" s="194">
        <f t="shared" si="83"/>
        <v>0</v>
      </c>
      <c r="AR298" s="20" t="s">
        <v>270</v>
      </c>
      <c r="AT298" s="20" t="s">
        <v>766</v>
      </c>
      <c r="AU298" s="20" t="s">
        <v>82</v>
      </c>
      <c r="AY298" s="20" t="s">
        <v>140</v>
      </c>
      <c r="BE298" s="195">
        <f t="shared" si="84"/>
        <v>0</v>
      </c>
      <c r="BF298" s="195">
        <f t="shared" si="85"/>
        <v>0</v>
      </c>
      <c r="BG298" s="195">
        <f t="shared" si="86"/>
        <v>0</v>
      </c>
      <c r="BH298" s="195">
        <f t="shared" si="87"/>
        <v>0</v>
      </c>
      <c r="BI298" s="195">
        <f t="shared" si="88"/>
        <v>0</v>
      </c>
      <c r="BJ298" s="20" t="s">
        <v>10</v>
      </c>
      <c r="BK298" s="195">
        <f t="shared" si="89"/>
        <v>0</v>
      </c>
      <c r="BL298" s="20" t="s">
        <v>205</v>
      </c>
      <c r="BM298" s="20" t="s">
        <v>807</v>
      </c>
    </row>
    <row r="299" spans="2:65" s="1" customFormat="1" ht="20.399999999999999" customHeight="1">
      <c r="B299" s="37"/>
      <c r="C299" s="196" t="s">
        <v>808</v>
      </c>
      <c r="D299" s="196" t="s">
        <v>766</v>
      </c>
      <c r="E299" s="197" t="s">
        <v>809</v>
      </c>
      <c r="F299" s="198" t="s">
        <v>810</v>
      </c>
      <c r="G299" s="199" t="s">
        <v>761</v>
      </c>
      <c r="H299" s="200">
        <v>11</v>
      </c>
      <c r="I299" s="201"/>
      <c r="J299" s="200">
        <f t="shared" si="80"/>
        <v>0</v>
      </c>
      <c r="K299" s="198" t="s">
        <v>22</v>
      </c>
      <c r="L299" s="202"/>
      <c r="M299" s="203" t="s">
        <v>22</v>
      </c>
      <c r="N299" s="204" t="s">
        <v>44</v>
      </c>
      <c r="O299" s="38"/>
      <c r="P299" s="193">
        <f t="shared" si="81"/>
        <v>0</v>
      </c>
      <c r="Q299" s="193">
        <v>0</v>
      </c>
      <c r="R299" s="193">
        <f t="shared" si="82"/>
        <v>0</v>
      </c>
      <c r="S299" s="193">
        <v>0</v>
      </c>
      <c r="T299" s="194">
        <f t="shared" si="83"/>
        <v>0</v>
      </c>
      <c r="AR299" s="20" t="s">
        <v>270</v>
      </c>
      <c r="AT299" s="20" t="s">
        <v>766</v>
      </c>
      <c r="AU299" s="20" t="s">
        <v>82</v>
      </c>
      <c r="AY299" s="20" t="s">
        <v>140</v>
      </c>
      <c r="BE299" s="195">
        <f t="shared" si="84"/>
        <v>0</v>
      </c>
      <c r="BF299" s="195">
        <f t="shared" si="85"/>
        <v>0</v>
      </c>
      <c r="BG299" s="195">
        <f t="shared" si="86"/>
        <v>0</v>
      </c>
      <c r="BH299" s="195">
        <f t="shared" si="87"/>
        <v>0</v>
      </c>
      <c r="BI299" s="195">
        <f t="shared" si="88"/>
        <v>0</v>
      </c>
      <c r="BJ299" s="20" t="s">
        <v>10</v>
      </c>
      <c r="BK299" s="195">
        <f t="shared" si="89"/>
        <v>0</v>
      </c>
      <c r="BL299" s="20" t="s">
        <v>205</v>
      </c>
      <c r="BM299" s="20" t="s">
        <v>811</v>
      </c>
    </row>
    <row r="300" spans="2:65" s="1" customFormat="1" ht="20.399999999999999" customHeight="1">
      <c r="B300" s="37"/>
      <c r="C300" s="196" t="s">
        <v>708</v>
      </c>
      <c r="D300" s="196" t="s">
        <v>766</v>
      </c>
      <c r="E300" s="197" t="s">
        <v>812</v>
      </c>
      <c r="F300" s="198" t="s">
        <v>813</v>
      </c>
      <c r="G300" s="199" t="s">
        <v>761</v>
      </c>
      <c r="H300" s="200">
        <v>14</v>
      </c>
      <c r="I300" s="201"/>
      <c r="J300" s="200">
        <f t="shared" si="80"/>
        <v>0</v>
      </c>
      <c r="K300" s="198" t="s">
        <v>22</v>
      </c>
      <c r="L300" s="202"/>
      <c r="M300" s="203" t="s">
        <v>22</v>
      </c>
      <c r="N300" s="204" t="s">
        <v>44</v>
      </c>
      <c r="O300" s="38"/>
      <c r="P300" s="193">
        <f t="shared" si="81"/>
        <v>0</v>
      </c>
      <c r="Q300" s="193">
        <v>0</v>
      </c>
      <c r="R300" s="193">
        <f t="shared" si="82"/>
        <v>0</v>
      </c>
      <c r="S300" s="193">
        <v>0</v>
      </c>
      <c r="T300" s="194">
        <f t="shared" si="83"/>
        <v>0</v>
      </c>
      <c r="AR300" s="20" t="s">
        <v>270</v>
      </c>
      <c r="AT300" s="20" t="s">
        <v>766</v>
      </c>
      <c r="AU300" s="20" t="s">
        <v>82</v>
      </c>
      <c r="AY300" s="20" t="s">
        <v>140</v>
      </c>
      <c r="BE300" s="195">
        <f t="shared" si="84"/>
        <v>0</v>
      </c>
      <c r="BF300" s="195">
        <f t="shared" si="85"/>
        <v>0</v>
      </c>
      <c r="BG300" s="195">
        <f t="shared" si="86"/>
        <v>0</v>
      </c>
      <c r="BH300" s="195">
        <f t="shared" si="87"/>
        <v>0</v>
      </c>
      <c r="BI300" s="195">
        <f t="shared" si="88"/>
        <v>0</v>
      </c>
      <c r="BJ300" s="20" t="s">
        <v>10</v>
      </c>
      <c r="BK300" s="195">
        <f t="shared" si="89"/>
        <v>0</v>
      </c>
      <c r="BL300" s="20" t="s">
        <v>205</v>
      </c>
      <c r="BM300" s="20" t="s">
        <v>814</v>
      </c>
    </row>
    <row r="301" spans="2:65" s="1" customFormat="1" ht="20.399999999999999" customHeight="1">
      <c r="B301" s="37"/>
      <c r="C301" s="196" t="s">
        <v>815</v>
      </c>
      <c r="D301" s="196" t="s">
        <v>766</v>
      </c>
      <c r="E301" s="197" t="s">
        <v>816</v>
      </c>
      <c r="F301" s="198" t="s">
        <v>817</v>
      </c>
      <c r="G301" s="199" t="s">
        <v>761</v>
      </c>
      <c r="H301" s="200">
        <v>2</v>
      </c>
      <c r="I301" s="201"/>
      <c r="J301" s="200">
        <f t="shared" si="80"/>
        <v>0</v>
      </c>
      <c r="K301" s="198" t="s">
        <v>22</v>
      </c>
      <c r="L301" s="202"/>
      <c r="M301" s="203" t="s">
        <v>22</v>
      </c>
      <c r="N301" s="204" t="s">
        <v>44</v>
      </c>
      <c r="O301" s="38"/>
      <c r="P301" s="193">
        <f t="shared" si="81"/>
        <v>0</v>
      </c>
      <c r="Q301" s="193">
        <v>0</v>
      </c>
      <c r="R301" s="193">
        <f t="shared" si="82"/>
        <v>0</v>
      </c>
      <c r="S301" s="193">
        <v>0</v>
      </c>
      <c r="T301" s="194">
        <f t="shared" si="83"/>
        <v>0</v>
      </c>
      <c r="AR301" s="20" t="s">
        <v>270</v>
      </c>
      <c r="AT301" s="20" t="s">
        <v>766</v>
      </c>
      <c r="AU301" s="20" t="s">
        <v>82</v>
      </c>
      <c r="AY301" s="20" t="s">
        <v>140</v>
      </c>
      <c r="BE301" s="195">
        <f t="shared" si="84"/>
        <v>0</v>
      </c>
      <c r="BF301" s="195">
        <f t="shared" si="85"/>
        <v>0</v>
      </c>
      <c r="BG301" s="195">
        <f t="shared" si="86"/>
        <v>0</v>
      </c>
      <c r="BH301" s="195">
        <f t="shared" si="87"/>
        <v>0</v>
      </c>
      <c r="BI301" s="195">
        <f t="shared" si="88"/>
        <v>0</v>
      </c>
      <c r="BJ301" s="20" t="s">
        <v>10</v>
      </c>
      <c r="BK301" s="195">
        <f t="shared" si="89"/>
        <v>0</v>
      </c>
      <c r="BL301" s="20" t="s">
        <v>205</v>
      </c>
      <c r="BM301" s="20" t="s">
        <v>818</v>
      </c>
    </row>
    <row r="302" spans="2:65" s="1" customFormat="1" ht="20.399999999999999" customHeight="1">
      <c r="B302" s="37"/>
      <c r="C302" s="196" t="s">
        <v>711</v>
      </c>
      <c r="D302" s="196" t="s">
        <v>766</v>
      </c>
      <c r="E302" s="197" t="s">
        <v>819</v>
      </c>
      <c r="F302" s="198" t="s">
        <v>820</v>
      </c>
      <c r="G302" s="199" t="s">
        <v>761</v>
      </c>
      <c r="H302" s="200">
        <v>1</v>
      </c>
      <c r="I302" s="201"/>
      <c r="J302" s="200">
        <f t="shared" si="80"/>
        <v>0</v>
      </c>
      <c r="K302" s="198" t="s">
        <v>22</v>
      </c>
      <c r="L302" s="202"/>
      <c r="M302" s="203" t="s">
        <v>22</v>
      </c>
      <c r="N302" s="204" t="s">
        <v>44</v>
      </c>
      <c r="O302" s="38"/>
      <c r="P302" s="193">
        <f t="shared" si="81"/>
        <v>0</v>
      </c>
      <c r="Q302" s="193">
        <v>0</v>
      </c>
      <c r="R302" s="193">
        <f t="shared" si="82"/>
        <v>0</v>
      </c>
      <c r="S302" s="193">
        <v>0</v>
      </c>
      <c r="T302" s="194">
        <f t="shared" si="83"/>
        <v>0</v>
      </c>
      <c r="AR302" s="20" t="s">
        <v>270</v>
      </c>
      <c r="AT302" s="20" t="s">
        <v>766</v>
      </c>
      <c r="AU302" s="20" t="s">
        <v>82</v>
      </c>
      <c r="AY302" s="20" t="s">
        <v>140</v>
      </c>
      <c r="BE302" s="195">
        <f t="shared" si="84"/>
        <v>0</v>
      </c>
      <c r="BF302" s="195">
        <f t="shared" si="85"/>
        <v>0</v>
      </c>
      <c r="BG302" s="195">
        <f t="shared" si="86"/>
        <v>0</v>
      </c>
      <c r="BH302" s="195">
        <f t="shared" si="87"/>
        <v>0</v>
      </c>
      <c r="BI302" s="195">
        <f t="shared" si="88"/>
        <v>0</v>
      </c>
      <c r="BJ302" s="20" t="s">
        <v>10</v>
      </c>
      <c r="BK302" s="195">
        <f t="shared" si="89"/>
        <v>0</v>
      </c>
      <c r="BL302" s="20" t="s">
        <v>205</v>
      </c>
      <c r="BM302" s="20" t="s">
        <v>821</v>
      </c>
    </row>
    <row r="303" spans="2:65" s="1" customFormat="1" ht="20.399999999999999" customHeight="1">
      <c r="B303" s="37"/>
      <c r="C303" s="196" t="s">
        <v>822</v>
      </c>
      <c r="D303" s="196" t="s">
        <v>766</v>
      </c>
      <c r="E303" s="197" t="s">
        <v>823</v>
      </c>
      <c r="F303" s="198" t="s">
        <v>824</v>
      </c>
      <c r="G303" s="199" t="s">
        <v>761</v>
      </c>
      <c r="H303" s="200">
        <v>23</v>
      </c>
      <c r="I303" s="201"/>
      <c r="J303" s="200">
        <f t="shared" si="80"/>
        <v>0</v>
      </c>
      <c r="K303" s="198" t="s">
        <v>22</v>
      </c>
      <c r="L303" s="202"/>
      <c r="M303" s="203" t="s">
        <v>22</v>
      </c>
      <c r="N303" s="204" t="s">
        <v>44</v>
      </c>
      <c r="O303" s="38"/>
      <c r="P303" s="193">
        <f t="shared" si="81"/>
        <v>0</v>
      </c>
      <c r="Q303" s="193">
        <v>0</v>
      </c>
      <c r="R303" s="193">
        <f t="shared" si="82"/>
        <v>0</v>
      </c>
      <c r="S303" s="193">
        <v>0</v>
      </c>
      <c r="T303" s="194">
        <f t="shared" si="83"/>
        <v>0</v>
      </c>
      <c r="AR303" s="20" t="s">
        <v>270</v>
      </c>
      <c r="AT303" s="20" t="s">
        <v>766</v>
      </c>
      <c r="AU303" s="20" t="s">
        <v>82</v>
      </c>
      <c r="AY303" s="20" t="s">
        <v>140</v>
      </c>
      <c r="BE303" s="195">
        <f t="shared" si="84"/>
        <v>0</v>
      </c>
      <c r="BF303" s="195">
        <f t="shared" si="85"/>
        <v>0</v>
      </c>
      <c r="BG303" s="195">
        <f t="shared" si="86"/>
        <v>0</v>
      </c>
      <c r="BH303" s="195">
        <f t="shared" si="87"/>
        <v>0</v>
      </c>
      <c r="BI303" s="195">
        <f t="shared" si="88"/>
        <v>0</v>
      </c>
      <c r="BJ303" s="20" t="s">
        <v>10</v>
      </c>
      <c r="BK303" s="195">
        <f t="shared" si="89"/>
        <v>0</v>
      </c>
      <c r="BL303" s="20" t="s">
        <v>205</v>
      </c>
      <c r="BM303" s="20" t="s">
        <v>825</v>
      </c>
    </row>
    <row r="304" spans="2:65" s="1" customFormat="1" ht="20.399999999999999" customHeight="1">
      <c r="B304" s="37"/>
      <c r="C304" s="196" t="s">
        <v>715</v>
      </c>
      <c r="D304" s="196" t="s">
        <v>766</v>
      </c>
      <c r="E304" s="197" t="s">
        <v>826</v>
      </c>
      <c r="F304" s="198" t="s">
        <v>827</v>
      </c>
      <c r="G304" s="199" t="s">
        <v>761</v>
      </c>
      <c r="H304" s="200">
        <v>1</v>
      </c>
      <c r="I304" s="201"/>
      <c r="J304" s="200">
        <f t="shared" si="80"/>
        <v>0</v>
      </c>
      <c r="K304" s="198" t="s">
        <v>22</v>
      </c>
      <c r="L304" s="202"/>
      <c r="M304" s="203" t="s">
        <v>22</v>
      </c>
      <c r="N304" s="204" t="s">
        <v>44</v>
      </c>
      <c r="O304" s="38"/>
      <c r="P304" s="193">
        <f t="shared" si="81"/>
        <v>0</v>
      </c>
      <c r="Q304" s="193">
        <v>0</v>
      </c>
      <c r="R304" s="193">
        <f t="shared" si="82"/>
        <v>0</v>
      </c>
      <c r="S304" s="193">
        <v>0</v>
      </c>
      <c r="T304" s="194">
        <f t="shared" si="83"/>
        <v>0</v>
      </c>
      <c r="AR304" s="20" t="s">
        <v>270</v>
      </c>
      <c r="AT304" s="20" t="s">
        <v>766</v>
      </c>
      <c r="AU304" s="20" t="s">
        <v>82</v>
      </c>
      <c r="AY304" s="20" t="s">
        <v>140</v>
      </c>
      <c r="BE304" s="195">
        <f t="shared" si="84"/>
        <v>0</v>
      </c>
      <c r="BF304" s="195">
        <f t="shared" si="85"/>
        <v>0</v>
      </c>
      <c r="BG304" s="195">
        <f t="shared" si="86"/>
        <v>0</v>
      </c>
      <c r="BH304" s="195">
        <f t="shared" si="87"/>
        <v>0</v>
      </c>
      <c r="BI304" s="195">
        <f t="shared" si="88"/>
        <v>0</v>
      </c>
      <c r="BJ304" s="20" t="s">
        <v>10</v>
      </c>
      <c r="BK304" s="195">
        <f t="shared" si="89"/>
        <v>0</v>
      </c>
      <c r="BL304" s="20" t="s">
        <v>205</v>
      </c>
      <c r="BM304" s="20" t="s">
        <v>828</v>
      </c>
    </row>
    <row r="305" spans="2:65" s="1" customFormat="1" ht="20.399999999999999" customHeight="1">
      <c r="B305" s="37"/>
      <c r="C305" s="196" t="s">
        <v>829</v>
      </c>
      <c r="D305" s="196" t="s">
        <v>766</v>
      </c>
      <c r="E305" s="197" t="s">
        <v>830</v>
      </c>
      <c r="F305" s="198" t="s">
        <v>831</v>
      </c>
      <c r="G305" s="199" t="s">
        <v>761</v>
      </c>
      <c r="H305" s="200">
        <v>25</v>
      </c>
      <c r="I305" s="201"/>
      <c r="J305" s="200">
        <f t="shared" si="80"/>
        <v>0</v>
      </c>
      <c r="K305" s="198" t="s">
        <v>22</v>
      </c>
      <c r="L305" s="202"/>
      <c r="M305" s="203" t="s">
        <v>22</v>
      </c>
      <c r="N305" s="204" t="s">
        <v>44</v>
      </c>
      <c r="O305" s="38"/>
      <c r="P305" s="193">
        <f t="shared" si="81"/>
        <v>0</v>
      </c>
      <c r="Q305" s="193">
        <v>0</v>
      </c>
      <c r="R305" s="193">
        <f t="shared" si="82"/>
        <v>0</v>
      </c>
      <c r="S305" s="193">
        <v>0</v>
      </c>
      <c r="T305" s="194">
        <f t="shared" si="83"/>
        <v>0</v>
      </c>
      <c r="AR305" s="20" t="s">
        <v>270</v>
      </c>
      <c r="AT305" s="20" t="s">
        <v>766</v>
      </c>
      <c r="AU305" s="20" t="s">
        <v>82</v>
      </c>
      <c r="AY305" s="20" t="s">
        <v>140</v>
      </c>
      <c r="BE305" s="195">
        <f t="shared" si="84"/>
        <v>0</v>
      </c>
      <c r="BF305" s="195">
        <f t="shared" si="85"/>
        <v>0</v>
      </c>
      <c r="BG305" s="195">
        <f t="shared" si="86"/>
        <v>0</v>
      </c>
      <c r="BH305" s="195">
        <f t="shared" si="87"/>
        <v>0</v>
      </c>
      <c r="BI305" s="195">
        <f t="shared" si="88"/>
        <v>0</v>
      </c>
      <c r="BJ305" s="20" t="s">
        <v>10</v>
      </c>
      <c r="BK305" s="195">
        <f t="shared" si="89"/>
        <v>0</v>
      </c>
      <c r="BL305" s="20" t="s">
        <v>205</v>
      </c>
      <c r="BM305" s="20" t="s">
        <v>832</v>
      </c>
    </row>
    <row r="306" spans="2:65" s="1" customFormat="1" ht="20.399999999999999" customHeight="1">
      <c r="B306" s="37"/>
      <c r="C306" s="196" t="s">
        <v>718</v>
      </c>
      <c r="D306" s="196" t="s">
        <v>766</v>
      </c>
      <c r="E306" s="197" t="s">
        <v>833</v>
      </c>
      <c r="F306" s="198" t="s">
        <v>834</v>
      </c>
      <c r="G306" s="199" t="s">
        <v>761</v>
      </c>
      <c r="H306" s="200">
        <v>2</v>
      </c>
      <c r="I306" s="201"/>
      <c r="J306" s="200">
        <f t="shared" si="80"/>
        <v>0</v>
      </c>
      <c r="K306" s="198" t="s">
        <v>22</v>
      </c>
      <c r="L306" s="202"/>
      <c r="M306" s="203" t="s">
        <v>22</v>
      </c>
      <c r="N306" s="204" t="s">
        <v>44</v>
      </c>
      <c r="O306" s="38"/>
      <c r="P306" s="193">
        <f t="shared" si="81"/>
        <v>0</v>
      </c>
      <c r="Q306" s="193">
        <v>0</v>
      </c>
      <c r="R306" s="193">
        <f t="shared" si="82"/>
        <v>0</v>
      </c>
      <c r="S306" s="193">
        <v>0</v>
      </c>
      <c r="T306" s="194">
        <f t="shared" si="83"/>
        <v>0</v>
      </c>
      <c r="AR306" s="20" t="s">
        <v>270</v>
      </c>
      <c r="AT306" s="20" t="s">
        <v>766</v>
      </c>
      <c r="AU306" s="20" t="s">
        <v>82</v>
      </c>
      <c r="AY306" s="20" t="s">
        <v>140</v>
      </c>
      <c r="BE306" s="195">
        <f t="shared" si="84"/>
        <v>0</v>
      </c>
      <c r="BF306" s="195">
        <f t="shared" si="85"/>
        <v>0</v>
      </c>
      <c r="BG306" s="195">
        <f t="shared" si="86"/>
        <v>0</v>
      </c>
      <c r="BH306" s="195">
        <f t="shared" si="87"/>
        <v>0</v>
      </c>
      <c r="BI306" s="195">
        <f t="shared" si="88"/>
        <v>0</v>
      </c>
      <c r="BJ306" s="20" t="s">
        <v>10</v>
      </c>
      <c r="BK306" s="195">
        <f t="shared" si="89"/>
        <v>0</v>
      </c>
      <c r="BL306" s="20" t="s">
        <v>205</v>
      </c>
      <c r="BM306" s="20" t="s">
        <v>835</v>
      </c>
    </row>
    <row r="307" spans="2:65" s="1" customFormat="1" ht="20.399999999999999" customHeight="1">
      <c r="B307" s="37"/>
      <c r="C307" s="196" t="s">
        <v>836</v>
      </c>
      <c r="D307" s="196" t="s">
        <v>766</v>
      </c>
      <c r="E307" s="197" t="s">
        <v>837</v>
      </c>
      <c r="F307" s="198" t="s">
        <v>838</v>
      </c>
      <c r="G307" s="199" t="s">
        <v>761</v>
      </c>
      <c r="H307" s="200">
        <v>28</v>
      </c>
      <c r="I307" s="201"/>
      <c r="J307" s="200">
        <f t="shared" si="80"/>
        <v>0</v>
      </c>
      <c r="K307" s="198" t="s">
        <v>22</v>
      </c>
      <c r="L307" s="202"/>
      <c r="M307" s="203" t="s">
        <v>22</v>
      </c>
      <c r="N307" s="204" t="s">
        <v>44</v>
      </c>
      <c r="O307" s="38"/>
      <c r="P307" s="193">
        <f t="shared" si="81"/>
        <v>0</v>
      </c>
      <c r="Q307" s="193">
        <v>0</v>
      </c>
      <c r="R307" s="193">
        <f t="shared" si="82"/>
        <v>0</v>
      </c>
      <c r="S307" s="193">
        <v>0</v>
      </c>
      <c r="T307" s="194">
        <f t="shared" si="83"/>
        <v>0</v>
      </c>
      <c r="AR307" s="20" t="s">
        <v>270</v>
      </c>
      <c r="AT307" s="20" t="s">
        <v>766</v>
      </c>
      <c r="AU307" s="20" t="s">
        <v>82</v>
      </c>
      <c r="AY307" s="20" t="s">
        <v>140</v>
      </c>
      <c r="BE307" s="195">
        <f t="shared" si="84"/>
        <v>0</v>
      </c>
      <c r="BF307" s="195">
        <f t="shared" si="85"/>
        <v>0</v>
      </c>
      <c r="BG307" s="195">
        <f t="shared" si="86"/>
        <v>0</v>
      </c>
      <c r="BH307" s="195">
        <f t="shared" si="87"/>
        <v>0</v>
      </c>
      <c r="BI307" s="195">
        <f t="shared" si="88"/>
        <v>0</v>
      </c>
      <c r="BJ307" s="20" t="s">
        <v>10</v>
      </c>
      <c r="BK307" s="195">
        <f t="shared" si="89"/>
        <v>0</v>
      </c>
      <c r="BL307" s="20" t="s">
        <v>205</v>
      </c>
      <c r="BM307" s="20" t="s">
        <v>839</v>
      </c>
    </row>
    <row r="308" spans="2:65" s="1" customFormat="1" ht="20.399999999999999" customHeight="1">
      <c r="B308" s="37"/>
      <c r="C308" s="196" t="s">
        <v>722</v>
      </c>
      <c r="D308" s="196" t="s">
        <v>766</v>
      </c>
      <c r="E308" s="197" t="s">
        <v>840</v>
      </c>
      <c r="F308" s="198" t="s">
        <v>841</v>
      </c>
      <c r="G308" s="199" t="s">
        <v>761</v>
      </c>
      <c r="H308" s="200">
        <v>11</v>
      </c>
      <c r="I308" s="201"/>
      <c r="J308" s="200">
        <f t="shared" si="80"/>
        <v>0</v>
      </c>
      <c r="K308" s="198" t="s">
        <v>22</v>
      </c>
      <c r="L308" s="202"/>
      <c r="M308" s="203" t="s">
        <v>22</v>
      </c>
      <c r="N308" s="204" t="s">
        <v>44</v>
      </c>
      <c r="O308" s="38"/>
      <c r="P308" s="193">
        <f t="shared" si="81"/>
        <v>0</v>
      </c>
      <c r="Q308" s="193">
        <v>0</v>
      </c>
      <c r="R308" s="193">
        <f t="shared" si="82"/>
        <v>0</v>
      </c>
      <c r="S308" s="193">
        <v>0</v>
      </c>
      <c r="T308" s="194">
        <f t="shared" si="83"/>
        <v>0</v>
      </c>
      <c r="AR308" s="20" t="s">
        <v>270</v>
      </c>
      <c r="AT308" s="20" t="s">
        <v>766</v>
      </c>
      <c r="AU308" s="20" t="s">
        <v>82</v>
      </c>
      <c r="AY308" s="20" t="s">
        <v>140</v>
      </c>
      <c r="BE308" s="195">
        <f t="shared" si="84"/>
        <v>0</v>
      </c>
      <c r="BF308" s="195">
        <f t="shared" si="85"/>
        <v>0</v>
      </c>
      <c r="BG308" s="195">
        <f t="shared" si="86"/>
        <v>0</v>
      </c>
      <c r="BH308" s="195">
        <f t="shared" si="87"/>
        <v>0</v>
      </c>
      <c r="BI308" s="195">
        <f t="shared" si="88"/>
        <v>0</v>
      </c>
      <c r="BJ308" s="20" t="s">
        <v>10</v>
      </c>
      <c r="BK308" s="195">
        <f t="shared" si="89"/>
        <v>0</v>
      </c>
      <c r="BL308" s="20" t="s">
        <v>205</v>
      </c>
      <c r="BM308" s="20" t="s">
        <v>842</v>
      </c>
    </row>
    <row r="309" spans="2:65" s="1" customFormat="1" ht="20.399999999999999" customHeight="1">
      <c r="B309" s="37"/>
      <c r="C309" s="196" t="s">
        <v>843</v>
      </c>
      <c r="D309" s="196" t="s">
        <v>766</v>
      </c>
      <c r="E309" s="197" t="s">
        <v>844</v>
      </c>
      <c r="F309" s="198" t="s">
        <v>845</v>
      </c>
      <c r="G309" s="199" t="s">
        <v>761</v>
      </c>
      <c r="H309" s="200">
        <v>1</v>
      </c>
      <c r="I309" s="201"/>
      <c r="J309" s="200">
        <f t="shared" si="80"/>
        <v>0</v>
      </c>
      <c r="K309" s="198" t="s">
        <v>22</v>
      </c>
      <c r="L309" s="202"/>
      <c r="M309" s="203" t="s">
        <v>22</v>
      </c>
      <c r="N309" s="204" t="s">
        <v>44</v>
      </c>
      <c r="O309" s="38"/>
      <c r="P309" s="193">
        <f t="shared" si="81"/>
        <v>0</v>
      </c>
      <c r="Q309" s="193">
        <v>0</v>
      </c>
      <c r="R309" s="193">
        <f t="shared" si="82"/>
        <v>0</v>
      </c>
      <c r="S309" s="193">
        <v>0</v>
      </c>
      <c r="T309" s="194">
        <f t="shared" si="83"/>
        <v>0</v>
      </c>
      <c r="AR309" s="20" t="s">
        <v>270</v>
      </c>
      <c r="AT309" s="20" t="s">
        <v>766</v>
      </c>
      <c r="AU309" s="20" t="s">
        <v>82</v>
      </c>
      <c r="AY309" s="20" t="s">
        <v>140</v>
      </c>
      <c r="BE309" s="195">
        <f t="shared" si="84"/>
        <v>0</v>
      </c>
      <c r="BF309" s="195">
        <f t="shared" si="85"/>
        <v>0</v>
      </c>
      <c r="BG309" s="195">
        <f t="shared" si="86"/>
        <v>0</v>
      </c>
      <c r="BH309" s="195">
        <f t="shared" si="87"/>
        <v>0</v>
      </c>
      <c r="BI309" s="195">
        <f t="shared" si="88"/>
        <v>0</v>
      </c>
      <c r="BJ309" s="20" t="s">
        <v>10</v>
      </c>
      <c r="BK309" s="195">
        <f t="shared" si="89"/>
        <v>0</v>
      </c>
      <c r="BL309" s="20" t="s">
        <v>205</v>
      </c>
      <c r="BM309" s="20" t="s">
        <v>846</v>
      </c>
    </row>
    <row r="310" spans="2:65" s="1" customFormat="1" ht="20.399999999999999" customHeight="1">
      <c r="B310" s="37"/>
      <c r="C310" s="196" t="s">
        <v>726</v>
      </c>
      <c r="D310" s="196" t="s">
        <v>766</v>
      </c>
      <c r="E310" s="197" t="s">
        <v>847</v>
      </c>
      <c r="F310" s="198" t="s">
        <v>848</v>
      </c>
      <c r="G310" s="199" t="s">
        <v>761</v>
      </c>
      <c r="H310" s="200">
        <v>2</v>
      </c>
      <c r="I310" s="201"/>
      <c r="J310" s="200">
        <f t="shared" si="80"/>
        <v>0</v>
      </c>
      <c r="K310" s="198" t="s">
        <v>22</v>
      </c>
      <c r="L310" s="202"/>
      <c r="M310" s="203" t="s">
        <v>22</v>
      </c>
      <c r="N310" s="204" t="s">
        <v>44</v>
      </c>
      <c r="O310" s="38"/>
      <c r="P310" s="193">
        <f t="shared" si="81"/>
        <v>0</v>
      </c>
      <c r="Q310" s="193">
        <v>0</v>
      </c>
      <c r="R310" s="193">
        <f t="shared" si="82"/>
        <v>0</v>
      </c>
      <c r="S310" s="193">
        <v>0</v>
      </c>
      <c r="T310" s="194">
        <f t="shared" si="83"/>
        <v>0</v>
      </c>
      <c r="AR310" s="20" t="s">
        <v>270</v>
      </c>
      <c r="AT310" s="20" t="s">
        <v>766</v>
      </c>
      <c r="AU310" s="20" t="s">
        <v>82</v>
      </c>
      <c r="AY310" s="20" t="s">
        <v>140</v>
      </c>
      <c r="BE310" s="195">
        <f t="shared" si="84"/>
        <v>0</v>
      </c>
      <c r="BF310" s="195">
        <f t="shared" si="85"/>
        <v>0</v>
      </c>
      <c r="BG310" s="195">
        <f t="shared" si="86"/>
        <v>0</v>
      </c>
      <c r="BH310" s="195">
        <f t="shared" si="87"/>
        <v>0</v>
      </c>
      <c r="BI310" s="195">
        <f t="shared" si="88"/>
        <v>0</v>
      </c>
      <c r="BJ310" s="20" t="s">
        <v>10</v>
      </c>
      <c r="BK310" s="195">
        <f t="shared" si="89"/>
        <v>0</v>
      </c>
      <c r="BL310" s="20" t="s">
        <v>205</v>
      </c>
      <c r="BM310" s="20" t="s">
        <v>849</v>
      </c>
    </row>
    <row r="311" spans="2:65" s="1" customFormat="1" ht="20.399999999999999" customHeight="1">
      <c r="B311" s="37"/>
      <c r="C311" s="196" t="s">
        <v>850</v>
      </c>
      <c r="D311" s="196" t="s">
        <v>766</v>
      </c>
      <c r="E311" s="197" t="s">
        <v>851</v>
      </c>
      <c r="F311" s="198" t="s">
        <v>852</v>
      </c>
      <c r="G311" s="199" t="s">
        <v>761</v>
      </c>
      <c r="H311" s="200">
        <v>8</v>
      </c>
      <c r="I311" s="201"/>
      <c r="J311" s="200">
        <f t="shared" si="80"/>
        <v>0</v>
      </c>
      <c r="K311" s="198" t="s">
        <v>22</v>
      </c>
      <c r="L311" s="202"/>
      <c r="M311" s="203" t="s">
        <v>22</v>
      </c>
      <c r="N311" s="204" t="s">
        <v>44</v>
      </c>
      <c r="O311" s="38"/>
      <c r="P311" s="193">
        <f t="shared" si="81"/>
        <v>0</v>
      </c>
      <c r="Q311" s="193">
        <v>0</v>
      </c>
      <c r="R311" s="193">
        <f t="shared" si="82"/>
        <v>0</v>
      </c>
      <c r="S311" s="193">
        <v>0</v>
      </c>
      <c r="T311" s="194">
        <f t="shared" si="83"/>
        <v>0</v>
      </c>
      <c r="AR311" s="20" t="s">
        <v>270</v>
      </c>
      <c r="AT311" s="20" t="s">
        <v>766</v>
      </c>
      <c r="AU311" s="20" t="s">
        <v>82</v>
      </c>
      <c r="AY311" s="20" t="s">
        <v>140</v>
      </c>
      <c r="BE311" s="195">
        <f t="shared" si="84"/>
        <v>0</v>
      </c>
      <c r="BF311" s="195">
        <f t="shared" si="85"/>
        <v>0</v>
      </c>
      <c r="BG311" s="195">
        <f t="shared" si="86"/>
        <v>0</v>
      </c>
      <c r="BH311" s="195">
        <f t="shared" si="87"/>
        <v>0</v>
      </c>
      <c r="BI311" s="195">
        <f t="shared" si="88"/>
        <v>0</v>
      </c>
      <c r="BJ311" s="20" t="s">
        <v>10</v>
      </c>
      <c r="BK311" s="195">
        <f t="shared" si="89"/>
        <v>0</v>
      </c>
      <c r="BL311" s="20" t="s">
        <v>205</v>
      </c>
      <c r="BM311" s="20" t="s">
        <v>853</v>
      </c>
    </row>
    <row r="312" spans="2:65" s="1" customFormat="1" ht="20.399999999999999" customHeight="1">
      <c r="B312" s="37"/>
      <c r="C312" s="196" t="s">
        <v>730</v>
      </c>
      <c r="D312" s="196" t="s">
        <v>766</v>
      </c>
      <c r="E312" s="197" t="s">
        <v>854</v>
      </c>
      <c r="F312" s="198" t="s">
        <v>855</v>
      </c>
      <c r="G312" s="199" t="s">
        <v>761</v>
      </c>
      <c r="H312" s="200">
        <v>1</v>
      </c>
      <c r="I312" s="201"/>
      <c r="J312" s="200">
        <f t="shared" si="80"/>
        <v>0</v>
      </c>
      <c r="K312" s="198" t="s">
        <v>22</v>
      </c>
      <c r="L312" s="202"/>
      <c r="M312" s="203" t="s">
        <v>22</v>
      </c>
      <c r="N312" s="204" t="s">
        <v>44</v>
      </c>
      <c r="O312" s="38"/>
      <c r="P312" s="193">
        <f t="shared" si="81"/>
        <v>0</v>
      </c>
      <c r="Q312" s="193">
        <v>0</v>
      </c>
      <c r="R312" s="193">
        <f t="shared" si="82"/>
        <v>0</v>
      </c>
      <c r="S312" s="193">
        <v>0</v>
      </c>
      <c r="T312" s="194">
        <f t="shared" si="83"/>
        <v>0</v>
      </c>
      <c r="AR312" s="20" t="s">
        <v>270</v>
      </c>
      <c r="AT312" s="20" t="s">
        <v>766</v>
      </c>
      <c r="AU312" s="20" t="s">
        <v>82</v>
      </c>
      <c r="AY312" s="20" t="s">
        <v>140</v>
      </c>
      <c r="BE312" s="195">
        <f t="shared" si="84"/>
        <v>0</v>
      </c>
      <c r="BF312" s="195">
        <f t="shared" si="85"/>
        <v>0</v>
      </c>
      <c r="BG312" s="195">
        <f t="shared" si="86"/>
        <v>0</v>
      </c>
      <c r="BH312" s="195">
        <f t="shared" si="87"/>
        <v>0</v>
      </c>
      <c r="BI312" s="195">
        <f t="shared" si="88"/>
        <v>0</v>
      </c>
      <c r="BJ312" s="20" t="s">
        <v>10</v>
      </c>
      <c r="BK312" s="195">
        <f t="shared" si="89"/>
        <v>0</v>
      </c>
      <c r="BL312" s="20" t="s">
        <v>205</v>
      </c>
      <c r="BM312" s="20" t="s">
        <v>856</v>
      </c>
    </row>
    <row r="313" spans="2:65" s="1" customFormat="1" ht="20.399999999999999" customHeight="1">
      <c r="B313" s="37"/>
      <c r="C313" s="196" t="s">
        <v>857</v>
      </c>
      <c r="D313" s="196" t="s">
        <v>766</v>
      </c>
      <c r="E313" s="197" t="s">
        <v>858</v>
      </c>
      <c r="F313" s="198" t="s">
        <v>859</v>
      </c>
      <c r="G313" s="199" t="s">
        <v>761</v>
      </c>
      <c r="H313" s="200">
        <v>1</v>
      </c>
      <c r="I313" s="201"/>
      <c r="J313" s="200">
        <f t="shared" si="80"/>
        <v>0</v>
      </c>
      <c r="K313" s="198" t="s">
        <v>22</v>
      </c>
      <c r="L313" s="202"/>
      <c r="M313" s="203" t="s">
        <v>22</v>
      </c>
      <c r="N313" s="204" t="s">
        <v>44</v>
      </c>
      <c r="O313" s="38"/>
      <c r="P313" s="193">
        <f t="shared" si="81"/>
        <v>0</v>
      </c>
      <c r="Q313" s="193">
        <v>0</v>
      </c>
      <c r="R313" s="193">
        <f t="shared" si="82"/>
        <v>0</v>
      </c>
      <c r="S313" s="193">
        <v>0</v>
      </c>
      <c r="T313" s="194">
        <f t="shared" si="83"/>
        <v>0</v>
      </c>
      <c r="AR313" s="20" t="s">
        <v>270</v>
      </c>
      <c r="AT313" s="20" t="s">
        <v>766</v>
      </c>
      <c r="AU313" s="20" t="s">
        <v>82</v>
      </c>
      <c r="AY313" s="20" t="s">
        <v>140</v>
      </c>
      <c r="BE313" s="195">
        <f t="shared" si="84"/>
        <v>0</v>
      </c>
      <c r="BF313" s="195">
        <f t="shared" si="85"/>
        <v>0</v>
      </c>
      <c r="BG313" s="195">
        <f t="shared" si="86"/>
        <v>0</v>
      </c>
      <c r="BH313" s="195">
        <f t="shared" si="87"/>
        <v>0</v>
      </c>
      <c r="BI313" s="195">
        <f t="shared" si="88"/>
        <v>0</v>
      </c>
      <c r="BJ313" s="20" t="s">
        <v>10</v>
      </c>
      <c r="BK313" s="195">
        <f t="shared" si="89"/>
        <v>0</v>
      </c>
      <c r="BL313" s="20" t="s">
        <v>205</v>
      </c>
      <c r="BM313" s="20" t="s">
        <v>860</v>
      </c>
    </row>
    <row r="314" spans="2:65" s="1" customFormat="1" ht="20.399999999999999" customHeight="1">
      <c r="B314" s="37"/>
      <c r="C314" s="196" t="s">
        <v>733</v>
      </c>
      <c r="D314" s="196" t="s">
        <v>766</v>
      </c>
      <c r="E314" s="197" t="s">
        <v>861</v>
      </c>
      <c r="F314" s="198" t="s">
        <v>862</v>
      </c>
      <c r="G314" s="199" t="s">
        <v>761</v>
      </c>
      <c r="H314" s="200">
        <v>1</v>
      </c>
      <c r="I314" s="201"/>
      <c r="J314" s="200">
        <f t="shared" si="80"/>
        <v>0</v>
      </c>
      <c r="K314" s="198" t="s">
        <v>22</v>
      </c>
      <c r="L314" s="202"/>
      <c r="M314" s="203" t="s">
        <v>22</v>
      </c>
      <c r="N314" s="204" t="s">
        <v>44</v>
      </c>
      <c r="O314" s="38"/>
      <c r="P314" s="193">
        <f t="shared" si="81"/>
        <v>0</v>
      </c>
      <c r="Q314" s="193">
        <v>0</v>
      </c>
      <c r="R314" s="193">
        <f t="shared" si="82"/>
        <v>0</v>
      </c>
      <c r="S314" s="193">
        <v>0</v>
      </c>
      <c r="T314" s="194">
        <f t="shared" si="83"/>
        <v>0</v>
      </c>
      <c r="AR314" s="20" t="s">
        <v>270</v>
      </c>
      <c r="AT314" s="20" t="s">
        <v>766</v>
      </c>
      <c r="AU314" s="20" t="s">
        <v>82</v>
      </c>
      <c r="AY314" s="20" t="s">
        <v>140</v>
      </c>
      <c r="BE314" s="195">
        <f t="shared" si="84"/>
        <v>0</v>
      </c>
      <c r="BF314" s="195">
        <f t="shared" si="85"/>
        <v>0</v>
      </c>
      <c r="BG314" s="195">
        <f t="shared" si="86"/>
        <v>0</v>
      </c>
      <c r="BH314" s="195">
        <f t="shared" si="87"/>
        <v>0</v>
      </c>
      <c r="BI314" s="195">
        <f t="shared" si="88"/>
        <v>0</v>
      </c>
      <c r="BJ314" s="20" t="s">
        <v>10</v>
      </c>
      <c r="BK314" s="195">
        <f t="shared" si="89"/>
        <v>0</v>
      </c>
      <c r="BL314" s="20" t="s">
        <v>205</v>
      </c>
      <c r="BM314" s="20" t="s">
        <v>863</v>
      </c>
    </row>
    <row r="315" spans="2:65" s="1" customFormat="1" ht="20.399999999999999" customHeight="1">
      <c r="B315" s="37"/>
      <c r="C315" s="196" t="s">
        <v>864</v>
      </c>
      <c r="D315" s="196" t="s">
        <v>766</v>
      </c>
      <c r="E315" s="197" t="s">
        <v>865</v>
      </c>
      <c r="F315" s="198" t="s">
        <v>866</v>
      </c>
      <c r="G315" s="199" t="s">
        <v>761</v>
      </c>
      <c r="H315" s="200">
        <v>2</v>
      </c>
      <c r="I315" s="201"/>
      <c r="J315" s="200">
        <f t="shared" si="80"/>
        <v>0</v>
      </c>
      <c r="K315" s="198" t="s">
        <v>22</v>
      </c>
      <c r="L315" s="202"/>
      <c r="M315" s="203" t="s">
        <v>22</v>
      </c>
      <c r="N315" s="204" t="s">
        <v>44</v>
      </c>
      <c r="O315" s="38"/>
      <c r="P315" s="193">
        <f t="shared" si="81"/>
        <v>0</v>
      </c>
      <c r="Q315" s="193">
        <v>0</v>
      </c>
      <c r="R315" s="193">
        <f t="shared" si="82"/>
        <v>0</v>
      </c>
      <c r="S315" s="193">
        <v>0</v>
      </c>
      <c r="T315" s="194">
        <f t="shared" si="83"/>
        <v>0</v>
      </c>
      <c r="AR315" s="20" t="s">
        <v>270</v>
      </c>
      <c r="AT315" s="20" t="s">
        <v>766</v>
      </c>
      <c r="AU315" s="20" t="s">
        <v>82</v>
      </c>
      <c r="AY315" s="20" t="s">
        <v>140</v>
      </c>
      <c r="BE315" s="195">
        <f t="shared" si="84"/>
        <v>0</v>
      </c>
      <c r="BF315" s="195">
        <f t="shared" si="85"/>
        <v>0</v>
      </c>
      <c r="BG315" s="195">
        <f t="shared" si="86"/>
        <v>0</v>
      </c>
      <c r="BH315" s="195">
        <f t="shared" si="87"/>
        <v>0</v>
      </c>
      <c r="BI315" s="195">
        <f t="shared" si="88"/>
        <v>0</v>
      </c>
      <c r="BJ315" s="20" t="s">
        <v>10</v>
      </c>
      <c r="BK315" s="195">
        <f t="shared" si="89"/>
        <v>0</v>
      </c>
      <c r="BL315" s="20" t="s">
        <v>205</v>
      </c>
      <c r="BM315" s="20" t="s">
        <v>867</v>
      </c>
    </row>
    <row r="316" spans="2:65" s="1" customFormat="1" ht="20.399999999999999" customHeight="1">
      <c r="B316" s="37"/>
      <c r="C316" s="196" t="s">
        <v>737</v>
      </c>
      <c r="D316" s="196" t="s">
        <v>766</v>
      </c>
      <c r="E316" s="197" t="s">
        <v>868</v>
      </c>
      <c r="F316" s="198" t="s">
        <v>869</v>
      </c>
      <c r="G316" s="199" t="s">
        <v>761</v>
      </c>
      <c r="H316" s="200">
        <v>2</v>
      </c>
      <c r="I316" s="201"/>
      <c r="J316" s="200">
        <f t="shared" si="80"/>
        <v>0</v>
      </c>
      <c r="K316" s="198" t="s">
        <v>22</v>
      </c>
      <c r="L316" s="202"/>
      <c r="M316" s="203" t="s">
        <v>22</v>
      </c>
      <c r="N316" s="204" t="s">
        <v>44</v>
      </c>
      <c r="O316" s="38"/>
      <c r="P316" s="193">
        <f t="shared" si="81"/>
        <v>0</v>
      </c>
      <c r="Q316" s="193">
        <v>0</v>
      </c>
      <c r="R316" s="193">
        <f t="shared" si="82"/>
        <v>0</v>
      </c>
      <c r="S316" s="193">
        <v>0</v>
      </c>
      <c r="T316" s="194">
        <f t="shared" si="83"/>
        <v>0</v>
      </c>
      <c r="AR316" s="20" t="s">
        <v>270</v>
      </c>
      <c r="AT316" s="20" t="s">
        <v>766</v>
      </c>
      <c r="AU316" s="20" t="s">
        <v>82</v>
      </c>
      <c r="AY316" s="20" t="s">
        <v>140</v>
      </c>
      <c r="BE316" s="195">
        <f t="shared" si="84"/>
        <v>0</v>
      </c>
      <c r="BF316" s="195">
        <f t="shared" si="85"/>
        <v>0</v>
      </c>
      <c r="BG316" s="195">
        <f t="shared" si="86"/>
        <v>0</v>
      </c>
      <c r="BH316" s="195">
        <f t="shared" si="87"/>
        <v>0</v>
      </c>
      <c r="BI316" s="195">
        <f t="shared" si="88"/>
        <v>0</v>
      </c>
      <c r="BJ316" s="20" t="s">
        <v>10</v>
      </c>
      <c r="BK316" s="195">
        <f t="shared" si="89"/>
        <v>0</v>
      </c>
      <c r="BL316" s="20" t="s">
        <v>205</v>
      </c>
      <c r="BM316" s="20" t="s">
        <v>870</v>
      </c>
    </row>
    <row r="317" spans="2:65" s="1" customFormat="1" ht="20.399999999999999" customHeight="1">
      <c r="B317" s="37"/>
      <c r="C317" s="196" t="s">
        <v>871</v>
      </c>
      <c r="D317" s="196" t="s">
        <v>766</v>
      </c>
      <c r="E317" s="197" t="s">
        <v>872</v>
      </c>
      <c r="F317" s="198" t="s">
        <v>873</v>
      </c>
      <c r="G317" s="199" t="s">
        <v>761</v>
      </c>
      <c r="H317" s="200">
        <v>11</v>
      </c>
      <c r="I317" s="201"/>
      <c r="J317" s="200">
        <f t="shared" si="80"/>
        <v>0</v>
      </c>
      <c r="K317" s="198" t="s">
        <v>22</v>
      </c>
      <c r="L317" s="202"/>
      <c r="M317" s="203" t="s">
        <v>22</v>
      </c>
      <c r="N317" s="204" t="s">
        <v>44</v>
      </c>
      <c r="O317" s="38"/>
      <c r="P317" s="193">
        <f t="shared" si="81"/>
        <v>0</v>
      </c>
      <c r="Q317" s="193">
        <v>0</v>
      </c>
      <c r="R317" s="193">
        <f t="shared" si="82"/>
        <v>0</v>
      </c>
      <c r="S317" s="193">
        <v>0</v>
      </c>
      <c r="T317" s="194">
        <f t="shared" si="83"/>
        <v>0</v>
      </c>
      <c r="AR317" s="20" t="s">
        <v>270</v>
      </c>
      <c r="AT317" s="20" t="s">
        <v>766</v>
      </c>
      <c r="AU317" s="20" t="s">
        <v>82</v>
      </c>
      <c r="AY317" s="20" t="s">
        <v>140</v>
      </c>
      <c r="BE317" s="195">
        <f t="shared" si="84"/>
        <v>0</v>
      </c>
      <c r="BF317" s="195">
        <f t="shared" si="85"/>
        <v>0</v>
      </c>
      <c r="BG317" s="195">
        <f t="shared" si="86"/>
        <v>0</v>
      </c>
      <c r="BH317" s="195">
        <f t="shared" si="87"/>
        <v>0</v>
      </c>
      <c r="BI317" s="195">
        <f t="shared" si="88"/>
        <v>0</v>
      </c>
      <c r="BJ317" s="20" t="s">
        <v>10</v>
      </c>
      <c r="BK317" s="195">
        <f t="shared" si="89"/>
        <v>0</v>
      </c>
      <c r="BL317" s="20" t="s">
        <v>205</v>
      </c>
      <c r="BM317" s="20" t="s">
        <v>874</v>
      </c>
    </row>
    <row r="318" spans="2:65" s="1" customFormat="1" ht="20.399999999999999" customHeight="1">
      <c r="B318" s="37"/>
      <c r="C318" s="196" t="s">
        <v>740</v>
      </c>
      <c r="D318" s="196" t="s">
        <v>766</v>
      </c>
      <c r="E318" s="197" t="s">
        <v>875</v>
      </c>
      <c r="F318" s="198" t="s">
        <v>876</v>
      </c>
      <c r="G318" s="199" t="s">
        <v>761</v>
      </c>
      <c r="H318" s="200">
        <v>8</v>
      </c>
      <c r="I318" s="201"/>
      <c r="J318" s="200">
        <f t="shared" si="80"/>
        <v>0</v>
      </c>
      <c r="K318" s="198" t="s">
        <v>22</v>
      </c>
      <c r="L318" s="202"/>
      <c r="M318" s="203" t="s">
        <v>22</v>
      </c>
      <c r="N318" s="204" t="s">
        <v>44</v>
      </c>
      <c r="O318" s="38"/>
      <c r="P318" s="193">
        <f t="shared" si="81"/>
        <v>0</v>
      </c>
      <c r="Q318" s="193">
        <v>0</v>
      </c>
      <c r="R318" s="193">
        <f t="shared" si="82"/>
        <v>0</v>
      </c>
      <c r="S318" s="193">
        <v>0</v>
      </c>
      <c r="T318" s="194">
        <f t="shared" si="83"/>
        <v>0</v>
      </c>
      <c r="AR318" s="20" t="s">
        <v>270</v>
      </c>
      <c r="AT318" s="20" t="s">
        <v>766</v>
      </c>
      <c r="AU318" s="20" t="s">
        <v>82</v>
      </c>
      <c r="AY318" s="20" t="s">
        <v>140</v>
      </c>
      <c r="BE318" s="195">
        <f t="shared" si="84"/>
        <v>0</v>
      </c>
      <c r="BF318" s="195">
        <f t="shared" si="85"/>
        <v>0</v>
      </c>
      <c r="BG318" s="195">
        <f t="shared" si="86"/>
        <v>0</v>
      </c>
      <c r="BH318" s="195">
        <f t="shared" si="87"/>
        <v>0</v>
      </c>
      <c r="BI318" s="195">
        <f t="shared" si="88"/>
        <v>0</v>
      </c>
      <c r="BJ318" s="20" t="s">
        <v>10</v>
      </c>
      <c r="BK318" s="195">
        <f t="shared" si="89"/>
        <v>0</v>
      </c>
      <c r="BL318" s="20" t="s">
        <v>205</v>
      </c>
      <c r="BM318" s="20" t="s">
        <v>877</v>
      </c>
    </row>
    <row r="319" spans="2:65" s="1" customFormat="1" ht="20.399999999999999" customHeight="1">
      <c r="B319" s="37"/>
      <c r="C319" s="196" t="s">
        <v>878</v>
      </c>
      <c r="D319" s="196" t="s">
        <v>766</v>
      </c>
      <c r="E319" s="197" t="s">
        <v>879</v>
      </c>
      <c r="F319" s="198" t="s">
        <v>880</v>
      </c>
      <c r="G319" s="199" t="s">
        <v>761</v>
      </c>
      <c r="H319" s="200">
        <v>16</v>
      </c>
      <c r="I319" s="201"/>
      <c r="J319" s="200">
        <f t="shared" si="80"/>
        <v>0</v>
      </c>
      <c r="K319" s="198" t="s">
        <v>22</v>
      </c>
      <c r="L319" s="202"/>
      <c r="M319" s="203" t="s">
        <v>22</v>
      </c>
      <c r="N319" s="204" t="s">
        <v>44</v>
      </c>
      <c r="O319" s="38"/>
      <c r="P319" s="193">
        <f t="shared" si="81"/>
        <v>0</v>
      </c>
      <c r="Q319" s="193">
        <v>0</v>
      </c>
      <c r="R319" s="193">
        <f t="shared" si="82"/>
        <v>0</v>
      </c>
      <c r="S319" s="193">
        <v>0</v>
      </c>
      <c r="T319" s="194">
        <f t="shared" si="83"/>
        <v>0</v>
      </c>
      <c r="AR319" s="20" t="s">
        <v>270</v>
      </c>
      <c r="AT319" s="20" t="s">
        <v>766</v>
      </c>
      <c r="AU319" s="20" t="s">
        <v>82</v>
      </c>
      <c r="AY319" s="20" t="s">
        <v>140</v>
      </c>
      <c r="BE319" s="195">
        <f t="shared" si="84"/>
        <v>0</v>
      </c>
      <c r="BF319" s="195">
        <f t="shared" si="85"/>
        <v>0</v>
      </c>
      <c r="BG319" s="195">
        <f t="shared" si="86"/>
        <v>0</v>
      </c>
      <c r="BH319" s="195">
        <f t="shared" si="87"/>
        <v>0</v>
      </c>
      <c r="BI319" s="195">
        <f t="shared" si="88"/>
        <v>0</v>
      </c>
      <c r="BJ319" s="20" t="s">
        <v>10</v>
      </c>
      <c r="BK319" s="195">
        <f t="shared" si="89"/>
        <v>0</v>
      </c>
      <c r="BL319" s="20" t="s">
        <v>205</v>
      </c>
      <c r="BM319" s="20" t="s">
        <v>881</v>
      </c>
    </row>
    <row r="320" spans="2:65" s="1" customFormat="1" ht="20.399999999999999" customHeight="1">
      <c r="B320" s="37"/>
      <c r="C320" s="196" t="s">
        <v>882</v>
      </c>
      <c r="D320" s="196" t="s">
        <v>766</v>
      </c>
      <c r="E320" s="197" t="s">
        <v>883</v>
      </c>
      <c r="F320" s="198" t="s">
        <v>884</v>
      </c>
      <c r="G320" s="199" t="s">
        <v>761</v>
      </c>
      <c r="H320" s="200">
        <v>11</v>
      </c>
      <c r="I320" s="201"/>
      <c r="J320" s="200">
        <f t="shared" si="80"/>
        <v>0</v>
      </c>
      <c r="K320" s="198" t="s">
        <v>22</v>
      </c>
      <c r="L320" s="202"/>
      <c r="M320" s="203" t="s">
        <v>22</v>
      </c>
      <c r="N320" s="204" t="s">
        <v>44</v>
      </c>
      <c r="O320" s="38"/>
      <c r="P320" s="193">
        <f t="shared" si="81"/>
        <v>0</v>
      </c>
      <c r="Q320" s="193">
        <v>0</v>
      </c>
      <c r="R320" s="193">
        <f t="shared" si="82"/>
        <v>0</v>
      </c>
      <c r="S320" s="193">
        <v>0</v>
      </c>
      <c r="T320" s="194">
        <f t="shared" si="83"/>
        <v>0</v>
      </c>
      <c r="AR320" s="20" t="s">
        <v>270</v>
      </c>
      <c r="AT320" s="20" t="s">
        <v>766</v>
      </c>
      <c r="AU320" s="20" t="s">
        <v>82</v>
      </c>
      <c r="AY320" s="20" t="s">
        <v>140</v>
      </c>
      <c r="BE320" s="195">
        <f t="shared" si="84"/>
        <v>0</v>
      </c>
      <c r="BF320" s="195">
        <f t="shared" si="85"/>
        <v>0</v>
      </c>
      <c r="BG320" s="195">
        <f t="shared" si="86"/>
        <v>0</v>
      </c>
      <c r="BH320" s="195">
        <f t="shared" si="87"/>
        <v>0</v>
      </c>
      <c r="BI320" s="195">
        <f t="shared" si="88"/>
        <v>0</v>
      </c>
      <c r="BJ320" s="20" t="s">
        <v>10</v>
      </c>
      <c r="BK320" s="195">
        <f t="shared" si="89"/>
        <v>0</v>
      </c>
      <c r="BL320" s="20" t="s">
        <v>205</v>
      </c>
      <c r="BM320" s="20" t="s">
        <v>885</v>
      </c>
    </row>
    <row r="321" spans="2:65" s="1" customFormat="1" ht="20.399999999999999" customHeight="1">
      <c r="B321" s="37"/>
      <c r="C321" s="196" t="s">
        <v>886</v>
      </c>
      <c r="D321" s="196" t="s">
        <v>766</v>
      </c>
      <c r="E321" s="197" t="s">
        <v>887</v>
      </c>
      <c r="F321" s="198" t="s">
        <v>888</v>
      </c>
      <c r="G321" s="199" t="s">
        <v>761</v>
      </c>
      <c r="H321" s="200">
        <v>16</v>
      </c>
      <c r="I321" s="201"/>
      <c r="J321" s="200">
        <f t="shared" si="80"/>
        <v>0</v>
      </c>
      <c r="K321" s="198" t="s">
        <v>22</v>
      </c>
      <c r="L321" s="202"/>
      <c r="M321" s="203" t="s">
        <v>22</v>
      </c>
      <c r="N321" s="204" t="s">
        <v>44</v>
      </c>
      <c r="O321" s="38"/>
      <c r="P321" s="193">
        <f t="shared" si="81"/>
        <v>0</v>
      </c>
      <c r="Q321" s="193">
        <v>0</v>
      </c>
      <c r="R321" s="193">
        <f t="shared" si="82"/>
        <v>0</v>
      </c>
      <c r="S321" s="193">
        <v>0</v>
      </c>
      <c r="T321" s="194">
        <f t="shared" si="83"/>
        <v>0</v>
      </c>
      <c r="AR321" s="20" t="s">
        <v>270</v>
      </c>
      <c r="AT321" s="20" t="s">
        <v>766</v>
      </c>
      <c r="AU321" s="20" t="s">
        <v>82</v>
      </c>
      <c r="AY321" s="20" t="s">
        <v>140</v>
      </c>
      <c r="BE321" s="195">
        <f t="shared" si="84"/>
        <v>0</v>
      </c>
      <c r="BF321" s="195">
        <f t="shared" si="85"/>
        <v>0</v>
      </c>
      <c r="BG321" s="195">
        <f t="shared" si="86"/>
        <v>0</v>
      </c>
      <c r="BH321" s="195">
        <f t="shared" si="87"/>
        <v>0</v>
      </c>
      <c r="BI321" s="195">
        <f t="shared" si="88"/>
        <v>0</v>
      </c>
      <c r="BJ321" s="20" t="s">
        <v>10</v>
      </c>
      <c r="BK321" s="195">
        <f t="shared" si="89"/>
        <v>0</v>
      </c>
      <c r="BL321" s="20" t="s">
        <v>205</v>
      </c>
      <c r="BM321" s="20" t="s">
        <v>889</v>
      </c>
    </row>
    <row r="322" spans="2:65" s="1" customFormat="1" ht="20.399999999999999" customHeight="1">
      <c r="B322" s="37"/>
      <c r="C322" s="196" t="s">
        <v>890</v>
      </c>
      <c r="D322" s="196" t="s">
        <v>766</v>
      </c>
      <c r="E322" s="197" t="s">
        <v>891</v>
      </c>
      <c r="F322" s="198" t="s">
        <v>888</v>
      </c>
      <c r="G322" s="199" t="s">
        <v>761</v>
      </c>
      <c r="H322" s="200">
        <v>11</v>
      </c>
      <c r="I322" s="201"/>
      <c r="J322" s="200">
        <f t="shared" si="80"/>
        <v>0</v>
      </c>
      <c r="K322" s="198" t="s">
        <v>22</v>
      </c>
      <c r="L322" s="202"/>
      <c r="M322" s="203" t="s">
        <v>22</v>
      </c>
      <c r="N322" s="204" t="s">
        <v>44</v>
      </c>
      <c r="O322" s="38"/>
      <c r="P322" s="193">
        <f t="shared" si="81"/>
        <v>0</v>
      </c>
      <c r="Q322" s="193">
        <v>0</v>
      </c>
      <c r="R322" s="193">
        <f t="shared" si="82"/>
        <v>0</v>
      </c>
      <c r="S322" s="193">
        <v>0</v>
      </c>
      <c r="T322" s="194">
        <f t="shared" si="83"/>
        <v>0</v>
      </c>
      <c r="AR322" s="20" t="s">
        <v>270</v>
      </c>
      <c r="AT322" s="20" t="s">
        <v>766</v>
      </c>
      <c r="AU322" s="20" t="s">
        <v>82</v>
      </c>
      <c r="AY322" s="20" t="s">
        <v>140</v>
      </c>
      <c r="BE322" s="195">
        <f t="shared" si="84"/>
        <v>0</v>
      </c>
      <c r="BF322" s="195">
        <f t="shared" si="85"/>
        <v>0</v>
      </c>
      <c r="BG322" s="195">
        <f t="shared" si="86"/>
        <v>0</v>
      </c>
      <c r="BH322" s="195">
        <f t="shared" si="87"/>
        <v>0</v>
      </c>
      <c r="BI322" s="195">
        <f t="shared" si="88"/>
        <v>0</v>
      </c>
      <c r="BJ322" s="20" t="s">
        <v>10</v>
      </c>
      <c r="BK322" s="195">
        <f t="shared" si="89"/>
        <v>0</v>
      </c>
      <c r="BL322" s="20" t="s">
        <v>205</v>
      </c>
      <c r="BM322" s="20" t="s">
        <v>892</v>
      </c>
    </row>
    <row r="323" spans="2:65" s="1" customFormat="1" ht="20.399999999999999" customHeight="1">
      <c r="B323" s="37"/>
      <c r="C323" s="196" t="s">
        <v>893</v>
      </c>
      <c r="D323" s="196" t="s">
        <v>766</v>
      </c>
      <c r="E323" s="197" t="s">
        <v>894</v>
      </c>
      <c r="F323" s="198" t="s">
        <v>895</v>
      </c>
      <c r="G323" s="199" t="s">
        <v>761</v>
      </c>
      <c r="H323" s="200">
        <v>6</v>
      </c>
      <c r="I323" s="201"/>
      <c r="J323" s="200">
        <f t="shared" si="80"/>
        <v>0</v>
      </c>
      <c r="K323" s="198" t="s">
        <v>22</v>
      </c>
      <c r="L323" s="202"/>
      <c r="M323" s="203" t="s">
        <v>22</v>
      </c>
      <c r="N323" s="204" t="s">
        <v>44</v>
      </c>
      <c r="O323" s="38"/>
      <c r="P323" s="193">
        <f t="shared" si="81"/>
        <v>0</v>
      </c>
      <c r="Q323" s="193">
        <v>0</v>
      </c>
      <c r="R323" s="193">
        <f t="shared" si="82"/>
        <v>0</v>
      </c>
      <c r="S323" s="193">
        <v>0</v>
      </c>
      <c r="T323" s="194">
        <f t="shared" si="83"/>
        <v>0</v>
      </c>
      <c r="AR323" s="20" t="s">
        <v>270</v>
      </c>
      <c r="AT323" s="20" t="s">
        <v>766</v>
      </c>
      <c r="AU323" s="20" t="s">
        <v>82</v>
      </c>
      <c r="AY323" s="20" t="s">
        <v>140</v>
      </c>
      <c r="BE323" s="195">
        <f t="shared" si="84"/>
        <v>0</v>
      </c>
      <c r="BF323" s="195">
        <f t="shared" si="85"/>
        <v>0</v>
      </c>
      <c r="BG323" s="195">
        <f t="shared" si="86"/>
        <v>0</v>
      </c>
      <c r="BH323" s="195">
        <f t="shared" si="87"/>
        <v>0</v>
      </c>
      <c r="BI323" s="195">
        <f t="shared" si="88"/>
        <v>0</v>
      </c>
      <c r="BJ323" s="20" t="s">
        <v>10</v>
      </c>
      <c r="BK323" s="195">
        <f t="shared" si="89"/>
        <v>0</v>
      </c>
      <c r="BL323" s="20" t="s">
        <v>205</v>
      </c>
      <c r="BM323" s="20" t="s">
        <v>896</v>
      </c>
    </row>
    <row r="324" spans="2:65" s="1" customFormat="1" ht="20.399999999999999" customHeight="1">
      <c r="B324" s="37"/>
      <c r="C324" s="196" t="s">
        <v>897</v>
      </c>
      <c r="D324" s="196" t="s">
        <v>766</v>
      </c>
      <c r="E324" s="197" t="s">
        <v>898</v>
      </c>
      <c r="F324" s="198" t="s">
        <v>888</v>
      </c>
      <c r="G324" s="199" t="s">
        <v>761</v>
      </c>
      <c r="H324" s="200">
        <v>6</v>
      </c>
      <c r="I324" s="201"/>
      <c r="J324" s="200">
        <f t="shared" si="80"/>
        <v>0</v>
      </c>
      <c r="K324" s="198" t="s">
        <v>22</v>
      </c>
      <c r="L324" s="202"/>
      <c r="M324" s="203" t="s">
        <v>22</v>
      </c>
      <c r="N324" s="204" t="s">
        <v>44</v>
      </c>
      <c r="O324" s="38"/>
      <c r="P324" s="193">
        <f t="shared" si="81"/>
        <v>0</v>
      </c>
      <c r="Q324" s="193">
        <v>0</v>
      </c>
      <c r="R324" s="193">
        <f t="shared" si="82"/>
        <v>0</v>
      </c>
      <c r="S324" s="193">
        <v>0</v>
      </c>
      <c r="T324" s="194">
        <f t="shared" si="83"/>
        <v>0</v>
      </c>
      <c r="AR324" s="20" t="s">
        <v>270</v>
      </c>
      <c r="AT324" s="20" t="s">
        <v>766</v>
      </c>
      <c r="AU324" s="20" t="s">
        <v>82</v>
      </c>
      <c r="AY324" s="20" t="s">
        <v>140</v>
      </c>
      <c r="BE324" s="195">
        <f t="shared" si="84"/>
        <v>0</v>
      </c>
      <c r="BF324" s="195">
        <f t="shared" si="85"/>
        <v>0</v>
      </c>
      <c r="BG324" s="195">
        <f t="shared" si="86"/>
        <v>0</v>
      </c>
      <c r="BH324" s="195">
        <f t="shared" si="87"/>
        <v>0</v>
      </c>
      <c r="BI324" s="195">
        <f t="shared" si="88"/>
        <v>0</v>
      </c>
      <c r="BJ324" s="20" t="s">
        <v>10</v>
      </c>
      <c r="BK324" s="195">
        <f t="shared" si="89"/>
        <v>0</v>
      </c>
      <c r="BL324" s="20" t="s">
        <v>205</v>
      </c>
      <c r="BM324" s="20" t="s">
        <v>899</v>
      </c>
    </row>
    <row r="325" spans="2:65" s="1" customFormat="1" ht="20.399999999999999" customHeight="1">
      <c r="B325" s="37"/>
      <c r="C325" s="196" t="s">
        <v>900</v>
      </c>
      <c r="D325" s="196" t="s">
        <v>766</v>
      </c>
      <c r="E325" s="197" t="s">
        <v>901</v>
      </c>
      <c r="F325" s="198" t="s">
        <v>902</v>
      </c>
      <c r="G325" s="199" t="s">
        <v>761</v>
      </c>
      <c r="H325" s="200">
        <v>22</v>
      </c>
      <c r="I325" s="201"/>
      <c r="J325" s="200">
        <f t="shared" si="80"/>
        <v>0</v>
      </c>
      <c r="K325" s="198" t="s">
        <v>22</v>
      </c>
      <c r="L325" s="202"/>
      <c r="M325" s="203" t="s">
        <v>22</v>
      </c>
      <c r="N325" s="204" t="s">
        <v>44</v>
      </c>
      <c r="O325" s="38"/>
      <c r="P325" s="193">
        <f t="shared" si="81"/>
        <v>0</v>
      </c>
      <c r="Q325" s="193">
        <v>0</v>
      </c>
      <c r="R325" s="193">
        <f t="shared" si="82"/>
        <v>0</v>
      </c>
      <c r="S325" s="193">
        <v>0</v>
      </c>
      <c r="T325" s="194">
        <f t="shared" si="83"/>
        <v>0</v>
      </c>
      <c r="AR325" s="20" t="s">
        <v>270</v>
      </c>
      <c r="AT325" s="20" t="s">
        <v>766</v>
      </c>
      <c r="AU325" s="20" t="s">
        <v>82</v>
      </c>
      <c r="AY325" s="20" t="s">
        <v>140</v>
      </c>
      <c r="BE325" s="195">
        <f t="shared" si="84"/>
        <v>0</v>
      </c>
      <c r="BF325" s="195">
        <f t="shared" si="85"/>
        <v>0</v>
      </c>
      <c r="BG325" s="195">
        <f t="shared" si="86"/>
        <v>0</v>
      </c>
      <c r="BH325" s="195">
        <f t="shared" si="87"/>
        <v>0</v>
      </c>
      <c r="BI325" s="195">
        <f t="shared" si="88"/>
        <v>0</v>
      </c>
      <c r="BJ325" s="20" t="s">
        <v>10</v>
      </c>
      <c r="BK325" s="195">
        <f t="shared" si="89"/>
        <v>0</v>
      </c>
      <c r="BL325" s="20" t="s">
        <v>205</v>
      </c>
      <c r="BM325" s="20" t="s">
        <v>903</v>
      </c>
    </row>
    <row r="326" spans="2:65" s="1" customFormat="1" ht="20.399999999999999" customHeight="1">
      <c r="B326" s="37"/>
      <c r="C326" s="196" t="s">
        <v>904</v>
      </c>
      <c r="D326" s="196" t="s">
        <v>766</v>
      </c>
      <c r="E326" s="197" t="s">
        <v>905</v>
      </c>
      <c r="F326" s="198" t="s">
        <v>888</v>
      </c>
      <c r="G326" s="199" t="s">
        <v>761</v>
      </c>
      <c r="H326" s="200">
        <v>22</v>
      </c>
      <c r="I326" s="201"/>
      <c r="J326" s="200">
        <f t="shared" si="80"/>
        <v>0</v>
      </c>
      <c r="K326" s="198" t="s">
        <v>22</v>
      </c>
      <c r="L326" s="202"/>
      <c r="M326" s="203" t="s">
        <v>22</v>
      </c>
      <c r="N326" s="204" t="s">
        <v>44</v>
      </c>
      <c r="O326" s="38"/>
      <c r="P326" s="193">
        <f t="shared" si="81"/>
        <v>0</v>
      </c>
      <c r="Q326" s="193">
        <v>0</v>
      </c>
      <c r="R326" s="193">
        <f t="shared" si="82"/>
        <v>0</v>
      </c>
      <c r="S326" s="193">
        <v>0</v>
      </c>
      <c r="T326" s="194">
        <f t="shared" si="83"/>
        <v>0</v>
      </c>
      <c r="AR326" s="20" t="s">
        <v>270</v>
      </c>
      <c r="AT326" s="20" t="s">
        <v>766</v>
      </c>
      <c r="AU326" s="20" t="s">
        <v>82</v>
      </c>
      <c r="AY326" s="20" t="s">
        <v>140</v>
      </c>
      <c r="BE326" s="195">
        <f t="shared" si="84"/>
        <v>0</v>
      </c>
      <c r="BF326" s="195">
        <f t="shared" si="85"/>
        <v>0</v>
      </c>
      <c r="BG326" s="195">
        <f t="shared" si="86"/>
        <v>0</v>
      </c>
      <c r="BH326" s="195">
        <f t="shared" si="87"/>
        <v>0</v>
      </c>
      <c r="BI326" s="195">
        <f t="shared" si="88"/>
        <v>0</v>
      </c>
      <c r="BJ326" s="20" t="s">
        <v>10</v>
      </c>
      <c r="BK326" s="195">
        <f t="shared" si="89"/>
        <v>0</v>
      </c>
      <c r="BL326" s="20" t="s">
        <v>205</v>
      </c>
      <c r="BM326" s="20" t="s">
        <v>906</v>
      </c>
    </row>
    <row r="327" spans="2:65" s="1" customFormat="1" ht="20.399999999999999" customHeight="1">
      <c r="B327" s="37"/>
      <c r="C327" s="196" t="s">
        <v>907</v>
      </c>
      <c r="D327" s="196" t="s">
        <v>766</v>
      </c>
      <c r="E327" s="197" t="s">
        <v>908</v>
      </c>
      <c r="F327" s="198" t="s">
        <v>909</v>
      </c>
      <c r="G327" s="199" t="s">
        <v>761</v>
      </c>
      <c r="H327" s="200">
        <v>3</v>
      </c>
      <c r="I327" s="201"/>
      <c r="J327" s="200">
        <f t="shared" si="80"/>
        <v>0</v>
      </c>
      <c r="K327" s="198" t="s">
        <v>22</v>
      </c>
      <c r="L327" s="202"/>
      <c r="M327" s="203" t="s">
        <v>22</v>
      </c>
      <c r="N327" s="204" t="s">
        <v>44</v>
      </c>
      <c r="O327" s="38"/>
      <c r="P327" s="193">
        <f t="shared" si="81"/>
        <v>0</v>
      </c>
      <c r="Q327" s="193">
        <v>0</v>
      </c>
      <c r="R327" s="193">
        <f t="shared" si="82"/>
        <v>0</v>
      </c>
      <c r="S327" s="193">
        <v>0</v>
      </c>
      <c r="T327" s="194">
        <f t="shared" si="83"/>
        <v>0</v>
      </c>
      <c r="AR327" s="20" t="s">
        <v>270</v>
      </c>
      <c r="AT327" s="20" t="s">
        <v>766</v>
      </c>
      <c r="AU327" s="20" t="s">
        <v>82</v>
      </c>
      <c r="AY327" s="20" t="s">
        <v>140</v>
      </c>
      <c r="BE327" s="195">
        <f t="shared" si="84"/>
        <v>0</v>
      </c>
      <c r="BF327" s="195">
        <f t="shared" si="85"/>
        <v>0</v>
      </c>
      <c r="BG327" s="195">
        <f t="shared" si="86"/>
        <v>0</v>
      </c>
      <c r="BH327" s="195">
        <f t="shared" si="87"/>
        <v>0</v>
      </c>
      <c r="BI327" s="195">
        <f t="shared" si="88"/>
        <v>0</v>
      </c>
      <c r="BJ327" s="20" t="s">
        <v>10</v>
      </c>
      <c r="BK327" s="195">
        <f t="shared" si="89"/>
        <v>0</v>
      </c>
      <c r="BL327" s="20" t="s">
        <v>205</v>
      </c>
      <c r="BM327" s="20" t="s">
        <v>910</v>
      </c>
    </row>
    <row r="328" spans="2:65" s="1" customFormat="1" ht="20.399999999999999" customHeight="1">
      <c r="B328" s="37"/>
      <c r="C328" s="196" t="s">
        <v>911</v>
      </c>
      <c r="D328" s="196" t="s">
        <v>766</v>
      </c>
      <c r="E328" s="197" t="s">
        <v>912</v>
      </c>
      <c r="F328" s="198" t="s">
        <v>888</v>
      </c>
      <c r="G328" s="199" t="s">
        <v>761</v>
      </c>
      <c r="H328" s="200">
        <v>3</v>
      </c>
      <c r="I328" s="201"/>
      <c r="J328" s="200">
        <f t="shared" si="80"/>
        <v>0</v>
      </c>
      <c r="K328" s="198" t="s">
        <v>22</v>
      </c>
      <c r="L328" s="202"/>
      <c r="M328" s="203" t="s">
        <v>22</v>
      </c>
      <c r="N328" s="204" t="s">
        <v>44</v>
      </c>
      <c r="O328" s="38"/>
      <c r="P328" s="193">
        <f t="shared" si="81"/>
        <v>0</v>
      </c>
      <c r="Q328" s="193">
        <v>0</v>
      </c>
      <c r="R328" s="193">
        <f t="shared" si="82"/>
        <v>0</v>
      </c>
      <c r="S328" s="193">
        <v>0</v>
      </c>
      <c r="T328" s="194">
        <f t="shared" si="83"/>
        <v>0</v>
      </c>
      <c r="AR328" s="20" t="s">
        <v>270</v>
      </c>
      <c r="AT328" s="20" t="s">
        <v>766</v>
      </c>
      <c r="AU328" s="20" t="s">
        <v>82</v>
      </c>
      <c r="AY328" s="20" t="s">
        <v>140</v>
      </c>
      <c r="BE328" s="195">
        <f t="shared" si="84"/>
        <v>0</v>
      </c>
      <c r="BF328" s="195">
        <f t="shared" si="85"/>
        <v>0</v>
      </c>
      <c r="BG328" s="195">
        <f t="shared" si="86"/>
        <v>0</v>
      </c>
      <c r="BH328" s="195">
        <f t="shared" si="87"/>
        <v>0</v>
      </c>
      <c r="BI328" s="195">
        <f t="shared" si="88"/>
        <v>0</v>
      </c>
      <c r="BJ328" s="20" t="s">
        <v>10</v>
      </c>
      <c r="BK328" s="195">
        <f t="shared" si="89"/>
        <v>0</v>
      </c>
      <c r="BL328" s="20" t="s">
        <v>205</v>
      </c>
      <c r="BM328" s="20" t="s">
        <v>913</v>
      </c>
    </row>
    <row r="329" spans="2:65" s="1" customFormat="1" ht="20.399999999999999" customHeight="1">
      <c r="B329" s="37"/>
      <c r="C329" s="196" t="s">
        <v>914</v>
      </c>
      <c r="D329" s="196" t="s">
        <v>766</v>
      </c>
      <c r="E329" s="197" t="s">
        <v>915</v>
      </c>
      <c r="F329" s="198" t="s">
        <v>916</v>
      </c>
      <c r="G329" s="199" t="s">
        <v>761</v>
      </c>
      <c r="H329" s="200">
        <v>17</v>
      </c>
      <c r="I329" s="201"/>
      <c r="J329" s="200">
        <f t="shared" si="80"/>
        <v>0</v>
      </c>
      <c r="K329" s="198" t="s">
        <v>22</v>
      </c>
      <c r="L329" s="202"/>
      <c r="M329" s="203" t="s">
        <v>22</v>
      </c>
      <c r="N329" s="204" t="s">
        <v>44</v>
      </c>
      <c r="O329" s="38"/>
      <c r="P329" s="193">
        <f t="shared" si="81"/>
        <v>0</v>
      </c>
      <c r="Q329" s="193">
        <v>0</v>
      </c>
      <c r="R329" s="193">
        <f t="shared" si="82"/>
        <v>0</v>
      </c>
      <c r="S329" s="193">
        <v>0</v>
      </c>
      <c r="T329" s="194">
        <f t="shared" si="83"/>
        <v>0</v>
      </c>
      <c r="AR329" s="20" t="s">
        <v>270</v>
      </c>
      <c r="AT329" s="20" t="s">
        <v>766</v>
      </c>
      <c r="AU329" s="20" t="s">
        <v>82</v>
      </c>
      <c r="AY329" s="20" t="s">
        <v>140</v>
      </c>
      <c r="BE329" s="195">
        <f t="shared" si="84"/>
        <v>0</v>
      </c>
      <c r="BF329" s="195">
        <f t="shared" si="85"/>
        <v>0</v>
      </c>
      <c r="BG329" s="195">
        <f t="shared" si="86"/>
        <v>0</v>
      </c>
      <c r="BH329" s="195">
        <f t="shared" si="87"/>
        <v>0</v>
      </c>
      <c r="BI329" s="195">
        <f t="shared" si="88"/>
        <v>0</v>
      </c>
      <c r="BJ329" s="20" t="s">
        <v>10</v>
      </c>
      <c r="BK329" s="195">
        <f t="shared" si="89"/>
        <v>0</v>
      </c>
      <c r="BL329" s="20" t="s">
        <v>205</v>
      </c>
      <c r="BM329" s="20" t="s">
        <v>917</v>
      </c>
    </row>
    <row r="330" spans="2:65" s="1" customFormat="1" ht="20.399999999999999" customHeight="1">
      <c r="B330" s="37"/>
      <c r="C330" s="196" t="s">
        <v>918</v>
      </c>
      <c r="D330" s="196" t="s">
        <v>766</v>
      </c>
      <c r="E330" s="197" t="s">
        <v>919</v>
      </c>
      <c r="F330" s="198" t="s">
        <v>920</v>
      </c>
      <c r="G330" s="199" t="s">
        <v>761</v>
      </c>
      <c r="H330" s="200">
        <v>1</v>
      </c>
      <c r="I330" s="201"/>
      <c r="J330" s="200">
        <f t="shared" si="80"/>
        <v>0</v>
      </c>
      <c r="K330" s="198" t="s">
        <v>22</v>
      </c>
      <c r="L330" s="202"/>
      <c r="M330" s="203" t="s">
        <v>22</v>
      </c>
      <c r="N330" s="204" t="s">
        <v>44</v>
      </c>
      <c r="O330" s="38"/>
      <c r="P330" s="193">
        <f t="shared" si="81"/>
        <v>0</v>
      </c>
      <c r="Q330" s="193">
        <v>0</v>
      </c>
      <c r="R330" s="193">
        <f t="shared" si="82"/>
        <v>0</v>
      </c>
      <c r="S330" s="193">
        <v>0</v>
      </c>
      <c r="T330" s="194">
        <f t="shared" si="83"/>
        <v>0</v>
      </c>
      <c r="AR330" s="20" t="s">
        <v>270</v>
      </c>
      <c r="AT330" s="20" t="s">
        <v>766</v>
      </c>
      <c r="AU330" s="20" t="s">
        <v>82</v>
      </c>
      <c r="AY330" s="20" t="s">
        <v>140</v>
      </c>
      <c r="BE330" s="195">
        <f t="shared" si="84"/>
        <v>0</v>
      </c>
      <c r="BF330" s="195">
        <f t="shared" si="85"/>
        <v>0</v>
      </c>
      <c r="BG330" s="195">
        <f t="shared" si="86"/>
        <v>0</v>
      </c>
      <c r="BH330" s="195">
        <f t="shared" si="87"/>
        <v>0</v>
      </c>
      <c r="BI330" s="195">
        <f t="shared" si="88"/>
        <v>0</v>
      </c>
      <c r="BJ330" s="20" t="s">
        <v>10</v>
      </c>
      <c r="BK330" s="195">
        <f t="shared" si="89"/>
        <v>0</v>
      </c>
      <c r="BL330" s="20" t="s">
        <v>205</v>
      </c>
      <c r="BM330" s="20" t="s">
        <v>921</v>
      </c>
    </row>
    <row r="331" spans="2:65" s="1" customFormat="1" ht="20.399999999999999" customHeight="1">
      <c r="B331" s="37"/>
      <c r="C331" s="196" t="s">
        <v>922</v>
      </c>
      <c r="D331" s="196" t="s">
        <v>766</v>
      </c>
      <c r="E331" s="197" t="s">
        <v>923</v>
      </c>
      <c r="F331" s="198" t="s">
        <v>888</v>
      </c>
      <c r="G331" s="199" t="s">
        <v>761</v>
      </c>
      <c r="H331" s="200">
        <v>1</v>
      </c>
      <c r="I331" s="201"/>
      <c r="J331" s="200">
        <f t="shared" si="80"/>
        <v>0</v>
      </c>
      <c r="K331" s="198" t="s">
        <v>22</v>
      </c>
      <c r="L331" s="202"/>
      <c r="M331" s="203" t="s">
        <v>22</v>
      </c>
      <c r="N331" s="204" t="s">
        <v>44</v>
      </c>
      <c r="O331" s="38"/>
      <c r="P331" s="193">
        <f t="shared" si="81"/>
        <v>0</v>
      </c>
      <c r="Q331" s="193">
        <v>0</v>
      </c>
      <c r="R331" s="193">
        <f t="shared" si="82"/>
        <v>0</v>
      </c>
      <c r="S331" s="193">
        <v>0</v>
      </c>
      <c r="T331" s="194">
        <f t="shared" si="83"/>
        <v>0</v>
      </c>
      <c r="AR331" s="20" t="s">
        <v>270</v>
      </c>
      <c r="AT331" s="20" t="s">
        <v>766</v>
      </c>
      <c r="AU331" s="20" t="s">
        <v>82</v>
      </c>
      <c r="AY331" s="20" t="s">
        <v>140</v>
      </c>
      <c r="BE331" s="195">
        <f t="shared" si="84"/>
        <v>0</v>
      </c>
      <c r="BF331" s="195">
        <f t="shared" si="85"/>
        <v>0</v>
      </c>
      <c r="BG331" s="195">
        <f t="shared" si="86"/>
        <v>0</v>
      </c>
      <c r="BH331" s="195">
        <f t="shared" si="87"/>
        <v>0</v>
      </c>
      <c r="BI331" s="195">
        <f t="shared" si="88"/>
        <v>0</v>
      </c>
      <c r="BJ331" s="20" t="s">
        <v>10</v>
      </c>
      <c r="BK331" s="195">
        <f t="shared" si="89"/>
        <v>0</v>
      </c>
      <c r="BL331" s="20" t="s">
        <v>205</v>
      </c>
      <c r="BM331" s="20" t="s">
        <v>924</v>
      </c>
    </row>
    <row r="332" spans="2:65" s="1" customFormat="1" ht="20.399999999999999" customHeight="1">
      <c r="B332" s="37"/>
      <c r="C332" s="196" t="s">
        <v>925</v>
      </c>
      <c r="D332" s="196" t="s">
        <v>766</v>
      </c>
      <c r="E332" s="197" t="s">
        <v>926</v>
      </c>
      <c r="F332" s="198" t="s">
        <v>927</v>
      </c>
      <c r="G332" s="199" t="s">
        <v>761</v>
      </c>
      <c r="H332" s="200">
        <v>50</v>
      </c>
      <c r="I332" s="201"/>
      <c r="J332" s="200">
        <f t="shared" si="80"/>
        <v>0</v>
      </c>
      <c r="K332" s="198" t="s">
        <v>22</v>
      </c>
      <c r="L332" s="202"/>
      <c r="M332" s="203" t="s">
        <v>22</v>
      </c>
      <c r="N332" s="204" t="s">
        <v>44</v>
      </c>
      <c r="O332" s="38"/>
      <c r="P332" s="193">
        <f t="shared" si="81"/>
        <v>0</v>
      </c>
      <c r="Q332" s="193">
        <v>0</v>
      </c>
      <c r="R332" s="193">
        <f t="shared" si="82"/>
        <v>0</v>
      </c>
      <c r="S332" s="193">
        <v>0</v>
      </c>
      <c r="T332" s="194">
        <f t="shared" si="83"/>
        <v>0</v>
      </c>
      <c r="AR332" s="20" t="s">
        <v>270</v>
      </c>
      <c r="AT332" s="20" t="s">
        <v>766</v>
      </c>
      <c r="AU332" s="20" t="s">
        <v>82</v>
      </c>
      <c r="AY332" s="20" t="s">
        <v>140</v>
      </c>
      <c r="BE332" s="195">
        <f t="shared" si="84"/>
        <v>0</v>
      </c>
      <c r="BF332" s="195">
        <f t="shared" si="85"/>
        <v>0</v>
      </c>
      <c r="BG332" s="195">
        <f t="shared" si="86"/>
        <v>0</v>
      </c>
      <c r="BH332" s="195">
        <f t="shared" si="87"/>
        <v>0</v>
      </c>
      <c r="BI332" s="195">
        <f t="shared" si="88"/>
        <v>0</v>
      </c>
      <c r="BJ332" s="20" t="s">
        <v>10</v>
      </c>
      <c r="BK332" s="195">
        <f t="shared" si="89"/>
        <v>0</v>
      </c>
      <c r="BL332" s="20" t="s">
        <v>205</v>
      </c>
      <c r="BM332" s="20" t="s">
        <v>928</v>
      </c>
    </row>
    <row r="333" spans="2:65" s="1" customFormat="1" ht="20.399999999999999" customHeight="1">
      <c r="B333" s="37"/>
      <c r="C333" s="196" t="s">
        <v>929</v>
      </c>
      <c r="D333" s="196" t="s">
        <v>766</v>
      </c>
      <c r="E333" s="197" t="s">
        <v>930</v>
      </c>
      <c r="F333" s="198" t="s">
        <v>931</v>
      </c>
      <c r="G333" s="199" t="s">
        <v>761</v>
      </c>
      <c r="H333" s="200">
        <v>50</v>
      </c>
      <c r="I333" s="201"/>
      <c r="J333" s="200">
        <f t="shared" si="80"/>
        <v>0</v>
      </c>
      <c r="K333" s="198" t="s">
        <v>22</v>
      </c>
      <c r="L333" s="202"/>
      <c r="M333" s="203" t="s">
        <v>22</v>
      </c>
      <c r="N333" s="204" t="s">
        <v>44</v>
      </c>
      <c r="O333" s="38"/>
      <c r="P333" s="193">
        <f t="shared" si="81"/>
        <v>0</v>
      </c>
      <c r="Q333" s="193">
        <v>0</v>
      </c>
      <c r="R333" s="193">
        <f t="shared" si="82"/>
        <v>0</v>
      </c>
      <c r="S333" s="193">
        <v>0</v>
      </c>
      <c r="T333" s="194">
        <f t="shared" si="83"/>
        <v>0</v>
      </c>
      <c r="AR333" s="20" t="s">
        <v>270</v>
      </c>
      <c r="AT333" s="20" t="s">
        <v>766</v>
      </c>
      <c r="AU333" s="20" t="s">
        <v>82</v>
      </c>
      <c r="AY333" s="20" t="s">
        <v>140</v>
      </c>
      <c r="BE333" s="195">
        <f t="shared" si="84"/>
        <v>0</v>
      </c>
      <c r="BF333" s="195">
        <f t="shared" si="85"/>
        <v>0</v>
      </c>
      <c r="BG333" s="195">
        <f t="shared" si="86"/>
        <v>0</v>
      </c>
      <c r="BH333" s="195">
        <f t="shared" si="87"/>
        <v>0</v>
      </c>
      <c r="BI333" s="195">
        <f t="shared" si="88"/>
        <v>0</v>
      </c>
      <c r="BJ333" s="20" t="s">
        <v>10</v>
      </c>
      <c r="BK333" s="195">
        <f t="shared" si="89"/>
        <v>0</v>
      </c>
      <c r="BL333" s="20" t="s">
        <v>205</v>
      </c>
      <c r="BM333" s="20" t="s">
        <v>932</v>
      </c>
    </row>
    <row r="334" spans="2:65" s="1" customFormat="1" ht="20.399999999999999" customHeight="1">
      <c r="B334" s="37"/>
      <c r="C334" s="196" t="s">
        <v>933</v>
      </c>
      <c r="D334" s="196" t="s">
        <v>766</v>
      </c>
      <c r="E334" s="197" t="s">
        <v>934</v>
      </c>
      <c r="F334" s="198" t="s">
        <v>935</v>
      </c>
      <c r="G334" s="199" t="s">
        <v>761</v>
      </c>
      <c r="H334" s="200">
        <v>1</v>
      </c>
      <c r="I334" s="201"/>
      <c r="J334" s="200">
        <f t="shared" si="80"/>
        <v>0</v>
      </c>
      <c r="K334" s="198" t="s">
        <v>22</v>
      </c>
      <c r="L334" s="202"/>
      <c r="M334" s="203" t="s">
        <v>22</v>
      </c>
      <c r="N334" s="204" t="s">
        <v>44</v>
      </c>
      <c r="O334" s="38"/>
      <c r="P334" s="193">
        <f t="shared" si="81"/>
        <v>0</v>
      </c>
      <c r="Q334" s="193">
        <v>0</v>
      </c>
      <c r="R334" s="193">
        <f t="shared" si="82"/>
        <v>0</v>
      </c>
      <c r="S334" s="193">
        <v>0</v>
      </c>
      <c r="T334" s="194">
        <f t="shared" si="83"/>
        <v>0</v>
      </c>
      <c r="AR334" s="20" t="s">
        <v>270</v>
      </c>
      <c r="AT334" s="20" t="s">
        <v>766</v>
      </c>
      <c r="AU334" s="20" t="s">
        <v>82</v>
      </c>
      <c r="AY334" s="20" t="s">
        <v>140</v>
      </c>
      <c r="BE334" s="195">
        <f t="shared" si="84"/>
        <v>0</v>
      </c>
      <c r="BF334" s="195">
        <f t="shared" si="85"/>
        <v>0</v>
      </c>
      <c r="BG334" s="195">
        <f t="shared" si="86"/>
        <v>0</v>
      </c>
      <c r="BH334" s="195">
        <f t="shared" si="87"/>
        <v>0</v>
      </c>
      <c r="BI334" s="195">
        <f t="shared" si="88"/>
        <v>0</v>
      </c>
      <c r="BJ334" s="20" t="s">
        <v>10</v>
      </c>
      <c r="BK334" s="195">
        <f t="shared" si="89"/>
        <v>0</v>
      </c>
      <c r="BL334" s="20" t="s">
        <v>205</v>
      </c>
      <c r="BM334" s="20" t="s">
        <v>936</v>
      </c>
    </row>
    <row r="335" spans="2:65" s="10" customFormat="1" ht="29.85" customHeight="1">
      <c r="B335" s="168"/>
      <c r="C335" s="169"/>
      <c r="D335" s="182" t="s">
        <v>72</v>
      </c>
      <c r="E335" s="183" t="s">
        <v>937</v>
      </c>
      <c r="F335" s="183" t="s">
        <v>938</v>
      </c>
      <c r="G335" s="169"/>
      <c r="H335" s="169"/>
      <c r="I335" s="172"/>
      <c r="J335" s="184">
        <f>BK335</f>
        <v>0</v>
      </c>
      <c r="K335" s="169"/>
      <c r="L335" s="174"/>
      <c r="M335" s="175"/>
      <c r="N335" s="176"/>
      <c r="O335" s="176"/>
      <c r="P335" s="177">
        <f>SUM(P336:P369)</f>
        <v>0</v>
      </c>
      <c r="Q335" s="176"/>
      <c r="R335" s="177">
        <f>SUM(R336:R369)</f>
        <v>0</v>
      </c>
      <c r="S335" s="176"/>
      <c r="T335" s="178">
        <f>SUM(T336:T369)</f>
        <v>0</v>
      </c>
      <c r="AR335" s="179" t="s">
        <v>82</v>
      </c>
      <c r="AT335" s="180" t="s">
        <v>72</v>
      </c>
      <c r="AU335" s="180" t="s">
        <v>10</v>
      </c>
      <c r="AY335" s="179" t="s">
        <v>140</v>
      </c>
      <c r="BK335" s="181">
        <f>SUM(BK336:BK369)</f>
        <v>0</v>
      </c>
    </row>
    <row r="336" spans="2:65" s="1" customFormat="1" ht="20.399999999999999" customHeight="1">
      <c r="B336" s="37"/>
      <c r="C336" s="185" t="s">
        <v>939</v>
      </c>
      <c r="D336" s="185" t="s">
        <v>142</v>
      </c>
      <c r="E336" s="186" t="s">
        <v>940</v>
      </c>
      <c r="F336" s="187" t="s">
        <v>768</v>
      </c>
      <c r="G336" s="188" t="s">
        <v>183</v>
      </c>
      <c r="H336" s="189">
        <v>220</v>
      </c>
      <c r="I336" s="190"/>
      <c r="J336" s="189">
        <f t="shared" ref="J336:J369" si="90">ROUND(I336*H336,0)</f>
        <v>0</v>
      </c>
      <c r="K336" s="187" t="s">
        <v>22</v>
      </c>
      <c r="L336" s="57"/>
      <c r="M336" s="191" t="s">
        <v>22</v>
      </c>
      <c r="N336" s="192" t="s">
        <v>44</v>
      </c>
      <c r="O336" s="38"/>
      <c r="P336" s="193">
        <f t="shared" ref="P336:P369" si="91">O336*H336</f>
        <v>0</v>
      </c>
      <c r="Q336" s="193">
        <v>0</v>
      </c>
      <c r="R336" s="193">
        <f t="shared" ref="R336:R369" si="92">Q336*H336</f>
        <v>0</v>
      </c>
      <c r="S336" s="193">
        <v>0</v>
      </c>
      <c r="T336" s="194">
        <f t="shared" ref="T336:T369" si="93">S336*H336</f>
        <v>0</v>
      </c>
      <c r="AR336" s="20" t="s">
        <v>205</v>
      </c>
      <c r="AT336" s="20" t="s">
        <v>142</v>
      </c>
      <c r="AU336" s="20" t="s">
        <v>82</v>
      </c>
      <c r="AY336" s="20" t="s">
        <v>140</v>
      </c>
      <c r="BE336" s="195">
        <f t="shared" ref="BE336:BE369" si="94">IF(N336="základní",J336,0)</f>
        <v>0</v>
      </c>
      <c r="BF336" s="195">
        <f t="shared" ref="BF336:BF369" si="95">IF(N336="snížená",J336,0)</f>
        <v>0</v>
      </c>
      <c r="BG336" s="195">
        <f t="shared" ref="BG336:BG369" si="96">IF(N336="zákl. přenesená",J336,0)</f>
        <v>0</v>
      </c>
      <c r="BH336" s="195">
        <f t="shared" ref="BH336:BH369" si="97">IF(N336="sníž. přenesená",J336,0)</f>
        <v>0</v>
      </c>
      <c r="BI336" s="195">
        <f t="shared" ref="BI336:BI369" si="98">IF(N336="nulová",J336,0)</f>
        <v>0</v>
      </c>
      <c r="BJ336" s="20" t="s">
        <v>10</v>
      </c>
      <c r="BK336" s="195">
        <f t="shared" ref="BK336:BK369" si="99">ROUND(I336*H336,0)</f>
        <v>0</v>
      </c>
      <c r="BL336" s="20" t="s">
        <v>205</v>
      </c>
      <c r="BM336" s="20" t="s">
        <v>941</v>
      </c>
    </row>
    <row r="337" spans="2:65" s="1" customFormat="1" ht="20.399999999999999" customHeight="1">
      <c r="B337" s="37"/>
      <c r="C337" s="185" t="s">
        <v>942</v>
      </c>
      <c r="D337" s="185" t="s">
        <v>142</v>
      </c>
      <c r="E337" s="186" t="s">
        <v>943</v>
      </c>
      <c r="F337" s="187" t="s">
        <v>771</v>
      </c>
      <c r="G337" s="188" t="s">
        <v>183</v>
      </c>
      <c r="H337" s="189">
        <v>250</v>
      </c>
      <c r="I337" s="190"/>
      <c r="J337" s="189">
        <f t="shared" si="90"/>
        <v>0</v>
      </c>
      <c r="K337" s="187" t="s">
        <v>22</v>
      </c>
      <c r="L337" s="57"/>
      <c r="M337" s="191" t="s">
        <v>22</v>
      </c>
      <c r="N337" s="192" t="s">
        <v>44</v>
      </c>
      <c r="O337" s="38"/>
      <c r="P337" s="193">
        <f t="shared" si="91"/>
        <v>0</v>
      </c>
      <c r="Q337" s="193">
        <v>0</v>
      </c>
      <c r="R337" s="193">
        <f t="shared" si="92"/>
        <v>0</v>
      </c>
      <c r="S337" s="193">
        <v>0</v>
      </c>
      <c r="T337" s="194">
        <f t="shared" si="93"/>
        <v>0</v>
      </c>
      <c r="AR337" s="20" t="s">
        <v>205</v>
      </c>
      <c r="AT337" s="20" t="s">
        <v>142</v>
      </c>
      <c r="AU337" s="20" t="s">
        <v>82</v>
      </c>
      <c r="AY337" s="20" t="s">
        <v>140</v>
      </c>
      <c r="BE337" s="195">
        <f t="shared" si="94"/>
        <v>0</v>
      </c>
      <c r="BF337" s="195">
        <f t="shared" si="95"/>
        <v>0</v>
      </c>
      <c r="BG337" s="195">
        <f t="shared" si="96"/>
        <v>0</v>
      </c>
      <c r="BH337" s="195">
        <f t="shared" si="97"/>
        <v>0</v>
      </c>
      <c r="BI337" s="195">
        <f t="shared" si="98"/>
        <v>0</v>
      </c>
      <c r="BJ337" s="20" t="s">
        <v>10</v>
      </c>
      <c r="BK337" s="195">
        <f t="shared" si="99"/>
        <v>0</v>
      </c>
      <c r="BL337" s="20" t="s">
        <v>205</v>
      </c>
      <c r="BM337" s="20" t="s">
        <v>944</v>
      </c>
    </row>
    <row r="338" spans="2:65" s="1" customFormat="1" ht="20.399999999999999" customHeight="1">
      <c r="B338" s="37"/>
      <c r="C338" s="185" t="s">
        <v>945</v>
      </c>
      <c r="D338" s="185" t="s">
        <v>142</v>
      </c>
      <c r="E338" s="186" t="s">
        <v>946</v>
      </c>
      <c r="F338" s="187" t="s">
        <v>775</v>
      </c>
      <c r="G338" s="188" t="s">
        <v>183</v>
      </c>
      <c r="H338" s="189">
        <v>90</v>
      </c>
      <c r="I338" s="190"/>
      <c r="J338" s="189">
        <f t="shared" si="90"/>
        <v>0</v>
      </c>
      <c r="K338" s="187" t="s">
        <v>22</v>
      </c>
      <c r="L338" s="57"/>
      <c r="M338" s="191" t="s">
        <v>22</v>
      </c>
      <c r="N338" s="192" t="s">
        <v>44</v>
      </c>
      <c r="O338" s="38"/>
      <c r="P338" s="193">
        <f t="shared" si="91"/>
        <v>0</v>
      </c>
      <c r="Q338" s="193">
        <v>0</v>
      </c>
      <c r="R338" s="193">
        <f t="shared" si="92"/>
        <v>0</v>
      </c>
      <c r="S338" s="193">
        <v>0</v>
      </c>
      <c r="T338" s="194">
        <f t="shared" si="93"/>
        <v>0</v>
      </c>
      <c r="AR338" s="20" t="s">
        <v>205</v>
      </c>
      <c r="AT338" s="20" t="s">
        <v>142</v>
      </c>
      <c r="AU338" s="20" t="s">
        <v>82</v>
      </c>
      <c r="AY338" s="20" t="s">
        <v>140</v>
      </c>
      <c r="BE338" s="195">
        <f t="shared" si="94"/>
        <v>0</v>
      </c>
      <c r="BF338" s="195">
        <f t="shared" si="95"/>
        <v>0</v>
      </c>
      <c r="BG338" s="195">
        <f t="shared" si="96"/>
        <v>0</v>
      </c>
      <c r="BH338" s="195">
        <f t="shared" si="97"/>
        <v>0</v>
      </c>
      <c r="BI338" s="195">
        <f t="shared" si="98"/>
        <v>0</v>
      </c>
      <c r="BJ338" s="20" t="s">
        <v>10</v>
      </c>
      <c r="BK338" s="195">
        <f t="shared" si="99"/>
        <v>0</v>
      </c>
      <c r="BL338" s="20" t="s">
        <v>205</v>
      </c>
      <c r="BM338" s="20" t="s">
        <v>947</v>
      </c>
    </row>
    <row r="339" spans="2:65" s="1" customFormat="1" ht="20.399999999999999" customHeight="1">
      <c r="B339" s="37"/>
      <c r="C339" s="185" t="s">
        <v>948</v>
      </c>
      <c r="D339" s="185" t="s">
        <v>142</v>
      </c>
      <c r="E339" s="186" t="s">
        <v>949</v>
      </c>
      <c r="F339" s="187" t="s">
        <v>778</v>
      </c>
      <c r="G339" s="188" t="s">
        <v>183</v>
      </c>
      <c r="H339" s="189">
        <v>12</v>
      </c>
      <c r="I339" s="190"/>
      <c r="J339" s="189">
        <f t="shared" si="90"/>
        <v>0</v>
      </c>
      <c r="K339" s="187" t="s">
        <v>22</v>
      </c>
      <c r="L339" s="57"/>
      <c r="M339" s="191" t="s">
        <v>22</v>
      </c>
      <c r="N339" s="192" t="s">
        <v>44</v>
      </c>
      <c r="O339" s="38"/>
      <c r="P339" s="193">
        <f t="shared" si="91"/>
        <v>0</v>
      </c>
      <c r="Q339" s="193">
        <v>0</v>
      </c>
      <c r="R339" s="193">
        <f t="shared" si="92"/>
        <v>0</v>
      </c>
      <c r="S339" s="193">
        <v>0</v>
      </c>
      <c r="T339" s="194">
        <f t="shared" si="93"/>
        <v>0</v>
      </c>
      <c r="AR339" s="20" t="s">
        <v>205</v>
      </c>
      <c r="AT339" s="20" t="s">
        <v>142</v>
      </c>
      <c r="AU339" s="20" t="s">
        <v>82</v>
      </c>
      <c r="AY339" s="20" t="s">
        <v>140</v>
      </c>
      <c r="BE339" s="195">
        <f t="shared" si="94"/>
        <v>0</v>
      </c>
      <c r="BF339" s="195">
        <f t="shared" si="95"/>
        <v>0</v>
      </c>
      <c r="BG339" s="195">
        <f t="shared" si="96"/>
        <v>0</v>
      </c>
      <c r="BH339" s="195">
        <f t="shared" si="97"/>
        <v>0</v>
      </c>
      <c r="BI339" s="195">
        <f t="shared" si="98"/>
        <v>0</v>
      </c>
      <c r="BJ339" s="20" t="s">
        <v>10</v>
      </c>
      <c r="BK339" s="195">
        <f t="shared" si="99"/>
        <v>0</v>
      </c>
      <c r="BL339" s="20" t="s">
        <v>205</v>
      </c>
      <c r="BM339" s="20" t="s">
        <v>950</v>
      </c>
    </row>
    <row r="340" spans="2:65" s="1" customFormat="1" ht="20.399999999999999" customHeight="1">
      <c r="B340" s="37"/>
      <c r="C340" s="185" t="s">
        <v>951</v>
      </c>
      <c r="D340" s="185" t="s">
        <v>142</v>
      </c>
      <c r="E340" s="186" t="s">
        <v>952</v>
      </c>
      <c r="F340" s="187" t="s">
        <v>953</v>
      </c>
      <c r="G340" s="188" t="s">
        <v>183</v>
      </c>
      <c r="H340" s="189">
        <v>45</v>
      </c>
      <c r="I340" s="190"/>
      <c r="J340" s="189">
        <f t="shared" si="90"/>
        <v>0</v>
      </c>
      <c r="K340" s="187" t="s">
        <v>22</v>
      </c>
      <c r="L340" s="57"/>
      <c r="M340" s="191" t="s">
        <v>22</v>
      </c>
      <c r="N340" s="192" t="s">
        <v>44</v>
      </c>
      <c r="O340" s="38"/>
      <c r="P340" s="193">
        <f t="shared" si="91"/>
        <v>0</v>
      </c>
      <c r="Q340" s="193">
        <v>0</v>
      </c>
      <c r="R340" s="193">
        <f t="shared" si="92"/>
        <v>0</v>
      </c>
      <c r="S340" s="193">
        <v>0</v>
      </c>
      <c r="T340" s="194">
        <f t="shared" si="93"/>
        <v>0</v>
      </c>
      <c r="AR340" s="20" t="s">
        <v>205</v>
      </c>
      <c r="AT340" s="20" t="s">
        <v>142</v>
      </c>
      <c r="AU340" s="20" t="s">
        <v>82</v>
      </c>
      <c r="AY340" s="20" t="s">
        <v>140</v>
      </c>
      <c r="BE340" s="195">
        <f t="shared" si="94"/>
        <v>0</v>
      </c>
      <c r="BF340" s="195">
        <f t="shared" si="95"/>
        <v>0</v>
      </c>
      <c r="BG340" s="195">
        <f t="shared" si="96"/>
        <v>0</v>
      </c>
      <c r="BH340" s="195">
        <f t="shared" si="97"/>
        <v>0</v>
      </c>
      <c r="BI340" s="195">
        <f t="shared" si="98"/>
        <v>0</v>
      </c>
      <c r="BJ340" s="20" t="s">
        <v>10</v>
      </c>
      <c r="BK340" s="195">
        <f t="shared" si="99"/>
        <v>0</v>
      </c>
      <c r="BL340" s="20" t="s">
        <v>205</v>
      </c>
      <c r="BM340" s="20" t="s">
        <v>954</v>
      </c>
    </row>
    <row r="341" spans="2:65" s="1" customFormat="1" ht="20.399999999999999" customHeight="1">
      <c r="B341" s="37"/>
      <c r="C341" s="185" t="s">
        <v>955</v>
      </c>
      <c r="D341" s="185" t="s">
        <v>142</v>
      </c>
      <c r="E341" s="186" t="s">
        <v>956</v>
      </c>
      <c r="F341" s="187" t="s">
        <v>957</v>
      </c>
      <c r="G341" s="188" t="s">
        <v>183</v>
      </c>
      <c r="H341" s="189">
        <v>12</v>
      </c>
      <c r="I341" s="190"/>
      <c r="J341" s="189">
        <f t="shared" si="90"/>
        <v>0</v>
      </c>
      <c r="K341" s="187" t="s">
        <v>22</v>
      </c>
      <c r="L341" s="57"/>
      <c r="M341" s="191" t="s">
        <v>22</v>
      </c>
      <c r="N341" s="192" t="s">
        <v>44</v>
      </c>
      <c r="O341" s="38"/>
      <c r="P341" s="193">
        <f t="shared" si="91"/>
        <v>0</v>
      </c>
      <c r="Q341" s="193">
        <v>0</v>
      </c>
      <c r="R341" s="193">
        <f t="shared" si="92"/>
        <v>0</v>
      </c>
      <c r="S341" s="193">
        <v>0</v>
      </c>
      <c r="T341" s="194">
        <f t="shared" si="93"/>
        <v>0</v>
      </c>
      <c r="AR341" s="20" t="s">
        <v>205</v>
      </c>
      <c r="AT341" s="20" t="s">
        <v>142</v>
      </c>
      <c r="AU341" s="20" t="s">
        <v>82</v>
      </c>
      <c r="AY341" s="20" t="s">
        <v>140</v>
      </c>
      <c r="BE341" s="195">
        <f t="shared" si="94"/>
        <v>0</v>
      </c>
      <c r="BF341" s="195">
        <f t="shared" si="95"/>
        <v>0</v>
      </c>
      <c r="BG341" s="195">
        <f t="shared" si="96"/>
        <v>0</v>
      </c>
      <c r="BH341" s="195">
        <f t="shared" si="97"/>
        <v>0</v>
      </c>
      <c r="BI341" s="195">
        <f t="shared" si="98"/>
        <v>0</v>
      </c>
      <c r="BJ341" s="20" t="s">
        <v>10</v>
      </c>
      <c r="BK341" s="195">
        <f t="shared" si="99"/>
        <v>0</v>
      </c>
      <c r="BL341" s="20" t="s">
        <v>205</v>
      </c>
      <c r="BM341" s="20" t="s">
        <v>958</v>
      </c>
    </row>
    <row r="342" spans="2:65" s="1" customFormat="1" ht="20.399999999999999" customHeight="1">
      <c r="B342" s="37"/>
      <c r="C342" s="185" t="s">
        <v>959</v>
      </c>
      <c r="D342" s="185" t="s">
        <v>142</v>
      </c>
      <c r="E342" s="186" t="s">
        <v>960</v>
      </c>
      <c r="F342" s="187" t="s">
        <v>961</v>
      </c>
      <c r="G342" s="188" t="s">
        <v>183</v>
      </c>
      <c r="H342" s="189">
        <v>35</v>
      </c>
      <c r="I342" s="190"/>
      <c r="J342" s="189">
        <f t="shared" si="90"/>
        <v>0</v>
      </c>
      <c r="K342" s="187" t="s">
        <v>22</v>
      </c>
      <c r="L342" s="57"/>
      <c r="M342" s="191" t="s">
        <v>22</v>
      </c>
      <c r="N342" s="192" t="s">
        <v>44</v>
      </c>
      <c r="O342" s="38"/>
      <c r="P342" s="193">
        <f t="shared" si="91"/>
        <v>0</v>
      </c>
      <c r="Q342" s="193">
        <v>0</v>
      </c>
      <c r="R342" s="193">
        <f t="shared" si="92"/>
        <v>0</v>
      </c>
      <c r="S342" s="193">
        <v>0</v>
      </c>
      <c r="T342" s="194">
        <f t="shared" si="93"/>
        <v>0</v>
      </c>
      <c r="AR342" s="20" t="s">
        <v>205</v>
      </c>
      <c r="AT342" s="20" t="s">
        <v>142</v>
      </c>
      <c r="AU342" s="20" t="s">
        <v>82</v>
      </c>
      <c r="AY342" s="20" t="s">
        <v>140</v>
      </c>
      <c r="BE342" s="195">
        <f t="shared" si="94"/>
        <v>0</v>
      </c>
      <c r="BF342" s="195">
        <f t="shared" si="95"/>
        <v>0</v>
      </c>
      <c r="BG342" s="195">
        <f t="shared" si="96"/>
        <v>0</v>
      </c>
      <c r="BH342" s="195">
        <f t="shared" si="97"/>
        <v>0</v>
      </c>
      <c r="BI342" s="195">
        <f t="shared" si="98"/>
        <v>0</v>
      </c>
      <c r="BJ342" s="20" t="s">
        <v>10</v>
      </c>
      <c r="BK342" s="195">
        <f t="shared" si="99"/>
        <v>0</v>
      </c>
      <c r="BL342" s="20" t="s">
        <v>205</v>
      </c>
      <c r="BM342" s="20" t="s">
        <v>962</v>
      </c>
    </row>
    <row r="343" spans="2:65" s="1" customFormat="1" ht="20.399999999999999" customHeight="1">
      <c r="B343" s="37"/>
      <c r="C343" s="185" t="s">
        <v>963</v>
      </c>
      <c r="D343" s="185" t="s">
        <v>142</v>
      </c>
      <c r="E343" s="186" t="s">
        <v>964</v>
      </c>
      <c r="F343" s="187" t="s">
        <v>789</v>
      </c>
      <c r="G343" s="188" t="s">
        <v>183</v>
      </c>
      <c r="H343" s="189">
        <v>30</v>
      </c>
      <c r="I343" s="190"/>
      <c r="J343" s="189">
        <f t="shared" si="90"/>
        <v>0</v>
      </c>
      <c r="K343" s="187" t="s">
        <v>22</v>
      </c>
      <c r="L343" s="57"/>
      <c r="M343" s="191" t="s">
        <v>22</v>
      </c>
      <c r="N343" s="192" t="s">
        <v>44</v>
      </c>
      <c r="O343" s="38"/>
      <c r="P343" s="193">
        <f t="shared" si="91"/>
        <v>0</v>
      </c>
      <c r="Q343" s="193">
        <v>0</v>
      </c>
      <c r="R343" s="193">
        <f t="shared" si="92"/>
        <v>0</v>
      </c>
      <c r="S343" s="193">
        <v>0</v>
      </c>
      <c r="T343" s="194">
        <f t="shared" si="93"/>
        <v>0</v>
      </c>
      <c r="AR343" s="20" t="s">
        <v>205</v>
      </c>
      <c r="AT343" s="20" t="s">
        <v>142</v>
      </c>
      <c r="AU343" s="20" t="s">
        <v>82</v>
      </c>
      <c r="AY343" s="20" t="s">
        <v>140</v>
      </c>
      <c r="BE343" s="195">
        <f t="shared" si="94"/>
        <v>0</v>
      </c>
      <c r="BF343" s="195">
        <f t="shared" si="95"/>
        <v>0</v>
      </c>
      <c r="BG343" s="195">
        <f t="shared" si="96"/>
        <v>0</v>
      </c>
      <c r="BH343" s="195">
        <f t="shared" si="97"/>
        <v>0</v>
      </c>
      <c r="BI343" s="195">
        <f t="shared" si="98"/>
        <v>0</v>
      </c>
      <c r="BJ343" s="20" t="s">
        <v>10</v>
      </c>
      <c r="BK343" s="195">
        <f t="shared" si="99"/>
        <v>0</v>
      </c>
      <c r="BL343" s="20" t="s">
        <v>205</v>
      </c>
      <c r="BM343" s="20" t="s">
        <v>965</v>
      </c>
    </row>
    <row r="344" spans="2:65" s="1" customFormat="1" ht="20.399999999999999" customHeight="1">
      <c r="B344" s="37"/>
      <c r="C344" s="185" t="s">
        <v>966</v>
      </c>
      <c r="D344" s="185" t="s">
        <v>142</v>
      </c>
      <c r="E344" s="186" t="s">
        <v>967</v>
      </c>
      <c r="F344" s="187" t="s">
        <v>792</v>
      </c>
      <c r="G344" s="188" t="s">
        <v>183</v>
      </c>
      <c r="H344" s="189">
        <v>50</v>
      </c>
      <c r="I344" s="190"/>
      <c r="J344" s="189">
        <f t="shared" si="90"/>
        <v>0</v>
      </c>
      <c r="K344" s="187" t="s">
        <v>22</v>
      </c>
      <c r="L344" s="57"/>
      <c r="M344" s="191" t="s">
        <v>22</v>
      </c>
      <c r="N344" s="192" t="s">
        <v>44</v>
      </c>
      <c r="O344" s="38"/>
      <c r="P344" s="193">
        <f t="shared" si="91"/>
        <v>0</v>
      </c>
      <c r="Q344" s="193">
        <v>0</v>
      </c>
      <c r="R344" s="193">
        <f t="shared" si="92"/>
        <v>0</v>
      </c>
      <c r="S344" s="193">
        <v>0</v>
      </c>
      <c r="T344" s="194">
        <f t="shared" si="93"/>
        <v>0</v>
      </c>
      <c r="AR344" s="20" t="s">
        <v>205</v>
      </c>
      <c r="AT344" s="20" t="s">
        <v>142</v>
      </c>
      <c r="AU344" s="20" t="s">
        <v>82</v>
      </c>
      <c r="AY344" s="20" t="s">
        <v>140</v>
      </c>
      <c r="BE344" s="195">
        <f t="shared" si="94"/>
        <v>0</v>
      </c>
      <c r="BF344" s="195">
        <f t="shared" si="95"/>
        <v>0</v>
      </c>
      <c r="BG344" s="195">
        <f t="shared" si="96"/>
        <v>0</v>
      </c>
      <c r="BH344" s="195">
        <f t="shared" si="97"/>
        <v>0</v>
      </c>
      <c r="BI344" s="195">
        <f t="shared" si="98"/>
        <v>0</v>
      </c>
      <c r="BJ344" s="20" t="s">
        <v>10</v>
      </c>
      <c r="BK344" s="195">
        <f t="shared" si="99"/>
        <v>0</v>
      </c>
      <c r="BL344" s="20" t="s">
        <v>205</v>
      </c>
      <c r="BM344" s="20" t="s">
        <v>968</v>
      </c>
    </row>
    <row r="345" spans="2:65" s="1" customFormat="1" ht="20.399999999999999" customHeight="1">
      <c r="B345" s="37"/>
      <c r="C345" s="185" t="s">
        <v>969</v>
      </c>
      <c r="D345" s="185" t="s">
        <v>142</v>
      </c>
      <c r="E345" s="186" t="s">
        <v>970</v>
      </c>
      <c r="F345" s="187" t="s">
        <v>796</v>
      </c>
      <c r="G345" s="188" t="s">
        <v>183</v>
      </c>
      <c r="H345" s="189">
        <v>50</v>
      </c>
      <c r="I345" s="190"/>
      <c r="J345" s="189">
        <f t="shared" si="90"/>
        <v>0</v>
      </c>
      <c r="K345" s="187" t="s">
        <v>22</v>
      </c>
      <c r="L345" s="57"/>
      <c r="M345" s="191" t="s">
        <v>22</v>
      </c>
      <c r="N345" s="192" t="s">
        <v>44</v>
      </c>
      <c r="O345" s="38"/>
      <c r="P345" s="193">
        <f t="shared" si="91"/>
        <v>0</v>
      </c>
      <c r="Q345" s="193">
        <v>0</v>
      </c>
      <c r="R345" s="193">
        <f t="shared" si="92"/>
        <v>0</v>
      </c>
      <c r="S345" s="193">
        <v>0</v>
      </c>
      <c r="T345" s="194">
        <f t="shared" si="93"/>
        <v>0</v>
      </c>
      <c r="AR345" s="20" t="s">
        <v>205</v>
      </c>
      <c r="AT345" s="20" t="s">
        <v>142</v>
      </c>
      <c r="AU345" s="20" t="s">
        <v>82</v>
      </c>
      <c r="AY345" s="20" t="s">
        <v>140</v>
      </c>
      <c r="BE345" s="195">
        <f t="shared" si="94"/>
        <v>0</v>
      </c>
      <c r="BF345" s="195">
        <f t="shared" si="95"/>
        <v>0</v>
      </c>
      <c r="BG345" s="195">
        <f t="shared" si="96"/>
        <v>0</v>
      </c>
      <c r="BH345" s="195">
        <f t="shared" si="97"/>
        <v>0</v>
      </c>
      <c r="BI345" s="195">
        <f t="shared" si="98"/>
        <v>0</v>
      </c>
      <c r="BJ345" s="20" t="s">
        <v>10</v>
      </c>
      <c r="BK345" s="195">
        <f t="shared" si="99"/>
        <v>0</v>
      </c>
      <c r="BL345" s="20" t="s">
        <v>205</v>
      </c>
      <c r="BM345" s="20" t="s">
        <v>971</v>
      </c>
    </row>
    <row r="346" spans="2:65" s="1" customFormat="1" ht="20.399999999999999" customHeight="1">
      <c r="B346" s="37"/>
      <c r="C346" s="185" t="s">
        <v>972</v>
      </c>
      <c r="D346" s="185" t="s">
        <v>142</v>
      </c>
      <c r="E346" s="186" t="s">
        <v>973</v>
      </c>
      <c r="F346" s="187" t="s">
        <v>799</v>
      </c>
      <c r="G346" s="188" t="s">
        <v>761</v>
      </c>
      <c r="H346" s="189">
        <v>22</v>
      </c>
      <c r="I346" s="190"/>
      <c r="J346" s="189">
        <f t="shared" si="90"/>
        <v>0</v>
      </c>
      <c r="K346" s="187" t="s">
        <v>22</v>
      </c>
      <c r="L346" s="57"/>
      <c r="M346" s="191" t="s">
        <v>22</v>
      </c>
      <c r="N346" s="192" t="s">
        <v>44</v>
      </c>
      <c r="O346" s="38"/>
      <c r="P346" s="193">
        <f t="shared" si="91"/>
        <v>0</v>
      </c>
      <c r="Q346" s="193">
        <v>0</v>
      </c>
      <c r="R346" s="193">
        <f t="shared" si="92"/>
        <v>0</v>
      </c>
      <c r="S346" s="193">
        <v>0</v>
      </c>
      <c r="T346" s="194">
        <f t="shared" si="93"/>
        <v>0</v>
      </c>
      <c r="AR346" s="20" t="s">
        <v>205</v>
      </c>
      <c r="AT346" s="20" t="s">
        <v>142</v>
      </c>
      <c r="AU346" s="20" t="s">
        <v>82</v>
      </c>
      <c r="AY346" s="20" t="s">
        <v>140</v>
      </c>
      <c r="BE346" s="195">
        <f t="shared" si="94"/>
        <v>0</v>
      </c>
      <c r="BF346" s="195">
        <f t="shared" si="95"/>
        <v>0</v>
      </c>
      <c r="BG346" s="195">
        <f t="shared" si="96"/>
        <v>0</v>
      </c>
      <c r="BH346" s="195">
        <f t="shared" si="97"/>
        <v>0</v>
      </c>
      <c r="BI346" s="195">
        <f t="shared" si="98"/>
        <v>0</v>
      </c>
      <c r="BJ346" s="20" t="s">
        <v>10</v>
      </c>
      <c r="BK346" s="195">
        <f t="shared" si="99"/>
        <v>0</v>
      </c>
      <c r="BL346" s="20" t="s">
        <v>205</v>
      </c>
      <c r="BM346" s="20" t="s">
        <v>974</v>
      </c>
    </row>
    <row r="347" spans="2:65" s="1" customFormat="1" ht="20.399999999999999" customHeight="1">
      <c r="B347" s="37"/>
      <c r="C347" s="185" t="s">
        <v>975</v>
      </c>
      <c r="D347" s="185" t="s">
        <v>142</v>
      </c>
      <c r="E347" s="186" t="s">
        <v>976</v>
      </c>
      <c r="F347" s="187" t="s">
        <v>977</v>
      </c>
      <c r="G347" s="188" t="s">
        <v>761</v>
      </c>
      <c r="H347" s="189">
        <v>28</v>
      </c>
      <c r="I347" s="190"/>
      <c r="J347" s="189">
        <f t="shared" si="90"/>
        <v>0</v>
      </c>
      <c r="K347" s="187" t="s">
        <v>22</v>
      </c>
      <c r="L347" s="57"/>
      <c r="M347" s="191" t="s">
        <v>22</v>
      </c>
      <c r="N347" s="192" t="s">
        <v>44</v>
      </c>
      <c r="O347" s="38"/>
      <c r="P347" s="193">
        <f t="shared" si="91"/>
        <v>0</v>
      </c>
      <c r="Q347" s="193">
        <v>0</v>
      </c>
      <c r="R347" s="193">
        <f t="shared" si="92"/>
        <v>0</v>
      </c>
      <c r="S347" s="193">
        <v>0</v>
      </c>
      <c r="T347" s="194">
        <f t="shared" si="93"/>
        <v>0</v>
      </c>
      <c r="AR347" s="20" t="s">
        <v>205</v>
      </c>
      <c r="AT347" s="20" t="s">
        <v>142</v>
      </c>
      <c r="AU347" s="20" t="s">
        <v>82</v>
      </c>
      <c r="AY347" s="20" t="s">
        <v>140</v>
      </c>
      <c r="BE347" s="195">
        <f t="shared" si="94"/>
        <v>0</v>
      </c>
      <c r="BF347" s="195">
        <f t="shared" si="95"/>
        <v>0</v>
      </c>
      <c r="BG347" s="195">
        <f t="shared" si="96"/>
        <v>0</v>
      </c>
      <c r="BH347" s="195">
        <f t="shared" si="97"/>
        <v>0</v>
      </c>
      <c r="BI347" s="195">
        <f t="shared" si="98"/>
        <v>0</v>
      </c>
      <c r="BJ347" s="20" t="s">
        <v>10</v>
      </c>
      <c r="BK347" s="195">
        <f t="shared" si="99"/>
        <v>0</v>
      </c>
      <c r="BL347" s="20" t="s">
        <v>205</v>
      </c>
      <c r="BM347" s="20" t="s">
        <v>978</v>
      </c>
    </row>
    <row r="348" spans="2:65" s="1" customFormat="1" ht="20.399999999999999" customHeight="1">
      <c r="B348" s="37"/>
      <c r="C348" s="185" t="s">
        <v>979</v>
      </c>
      <c r="D348" s="185" t="s">
        <v>142</v>
      </c>
      <c r="E348" s="186" t="s">
        <v>980</v>
      </c>
      <c r="F348" s="187" t="s">
        <v>806</v>
      </c>
      <c r="G348" s="188" t="s">
        <v>761</v>
      </c>
      <c r="H348" s="189">
        <v>12</v>
      </c>
      <c r="I348" s="190"/>
      <c r="J348" s="189">
        <f t="shared" si="90"/>
        <v>0</v>
      </c>
      <c r="K348" s="187" t="s">
        <v>22</v>
      </c>
      <c r="L348" s="57"/>
      <c r="M348" s="191" t="s">
        <v>22</v>
      </c>
      <c r="N348" s="192" t="s">
        <v>44</v>
      </c>
      <c r="O348" s="38"/>
      <c r="P348" s="193">
        <f t="shared" si="91"/>
        <v>0</v>
      </c>
      <c r="Q348" s="193">
        <v>0</v>
      </c>
      <c r="R348" s="193">
        <f t="shared" si="92"/>
        <v>0</v>
      </c>
      <c r="S348" s="193">
        <v>0</v>
      </c>
      <c r="T348" s="194">
        <f t="shared" si="93"/>
        <v>0</v>
      </c>
      <c r="AR348" s="20" t="s">
        <v>205</v>
      </c>
      <c r="AT348" s="20" t="s">
        <v>142</v>
      </c>
      <c r="AU348" s="20" t="s">
        <v>82</v>
      </c>
      <c r="AY348" s="20" t="s">
        <v>140</v>
      </c>
      <c r="BE348" s="195">
        <f t="shared" si="94"/>
        <v>0</v>
      </c>
      <c r="BF348" s="195">
        <f t="shared" si="95"/>
        <v>0</v>
      </c>
      <c r="BG348" s="195">
        <f t="shared" si="96"/>
        <v>0</v>
      </c>
      <c r="BH348" s="195">
        <f t="shared" si="97"/>
        <v>0</v>
      </c>
      <c r="BI348" s="195">
        <f t="shared" si="98"/>
        <v>0</v>
      </c>
      <c r="BJ348" s="20" t="s">
        <v>10</v>
      </c>
      <c r="BK348" s="195">
        <f t="shared" si="99"/>
        <v>0</v>
      </c>
      <c r="BL348" s="20" t="s">
        <v>205</v>
      </c>
      <c r="BM348" s="20" t="s">
        <v>981</v>
      </c>
    </row>
    <row r="349" spans="2:65" s="1" customFormat="1" ht="20.399999999999999" customHeight="1">
      <c r="B349" s="37"/>
      <c r="C349" s="185" t="s">
        <v>982</v>
      </c>
      <c r="D349" s="185" t="s">
        <v>142</v>
      </c>
      <c r="E349" s="186" t="s">
        <v>983</v>
      </c>
      <c r="F349" s="187" t="s">
        <v>984</v>
      </c>
      <c r="G349" s="188" t="s">
        <v>761</v>
      </c>
      <c r="H349" s="189">
        <v>11</v>
      </c>
      <c r="I349" s="190"/>
      <c r="J349" s="189">
        <f t="shared" si="90"/>
        <v>0</v>
      </c>
      <c r="K349" s="187" t="s">
        <v>22</v>
      </c>
      <c r="L349" s="57"/>
      <c r="M349" s="191" t="s">
        <v>22</v>
      </c>
      <c r="N349" s="192" t="s">
        <v>44</v>
      </c>
      <c r="O349" s="38"/>
      <c r="P349" s="193">
        <f t="shared" si="91"/>
        <v>0</v>
      </c>
      <c r="Q349" s="193">
        <v>0</v>
      </c>
      <c r="R349" s="193">
        <f t="shared" si="92"/>
        <v>0</v>
      </c>
      <c r="S349" s="193">
        <v>0</v>
      </c>
      <c r="T349" s="194">
        <f t="shared" si="93"/>
        <v>0</v>
      </c>
      <c r="AR349" s="20" t="s">
        <v>205</v>
      </c>
      <c r="AT349" s="20" t="s">
        <v>142</v>
      </c>
      <c r="AU349" s="20" t="s">
        <v>82</v>
      </c>
      <c r="AY349" s="20" t="s">
        <v>140</v>
      </c>
      <c r="BE349" s="195">
        <f t="shared" si="94"/>
        <v>0</v>
      </c>
      <c r="BF349" s="195">
        <f t="shared" si="95"/>
        <v>0</v>
      </c>
      <c r="BG349" s="195">
        <f t="shared" si="96"/>
        <v>0</v>
      </c>
      <c r="BH349" s="195">
        <f t="shared" si="97"/>
        <v>0</v>
      </c>
      <c r="BI349" s="195">
        <f t="shared" si="98"/>
        <v>0</v>
      </c>
      <c r="BJ349" s="20" t="s">
        <v>10</v>
      </c>
      <c r="BK349" s="195">
        <f t="shared" si="99"/>
        <v>0</v>
      </c>
      <c r="BL349" s="20" t="s">
        <v>205</v>
      </c>
      <c r="BM349" s="20" t="s">
        <v>985</v>
      </c>
    </row>
    <row r="350" spans="2:65" s="1" customFormat="1" ht="20.399999999999999" customHeight="1">
      <c r="B350" s="37"/>
      <c r="C350" s="185" t="s">
        <v>986</v>
      </c>
      <c r="D350" s="185" t="s">
        <v>142</v>
      </c>
      <c r="E350" s="186" t="s">
        <v>987</v>
      </c>
      <c r="F350" s="187" t="s">
        <v>988</v>
      </c>
      <c r="G350" s="188" t="s">
        <v>761</v>
      </c>
      <c r="H350" s="189">
        <v>14</v>
      </c>
      <c r="I350" s="190"/>
      <c r="J350" s="189">
        <f t="shared" si="90"/>
        <v>0</v>
      </c>
      <c r="K350" s="187" t="s">
        <v>22</v>
      </c>
      <c r="L350" s="57"/>
      <c r="M350" s="191" t="s">
        <v>22</v>
      </c>
      <c r="N350" s="192" t="s">
        <v>44</v>
      </c>
      <c r="O350" s="38"/>
      <c r="P350" s="193">
        <f t="shared" si="91"/>
        <v>0</v>
      </c>
      <c r="Q350" s="193">
        <v>0</v>
      </c>
      <c r="R350" s="193">
        <f t="shared" si="92"/>
        <v>0</v>
      </c>
      <c r="S350" s="193">
        <v>0</v>
      </c>
      <c r="T350" s="194">
        <f t="shared" si="93"/>
        <v>0</v>
      </c>
      <c r="AR350" s="20" t="s">
        <v>205</v>
      </c>
      <c r="AT350" s="20" t="s">
        <v>142</v>
      </c>
      <c r="AU350" s="20" t="s">
        <v>82</v>
      </c>
      <c r="AY350" s="20" t="s">
        <v>140</v>
      </c>
      <c r="BE350" s="195">
        <f t="shared" si="94"/>
        <v>0</v>
      </c>
      <c r="BF350" s="195">
        <f t="shared" si="95"/>
        <v>0</v>
      </c>
      <c r="BG350" s="195">
        <f t="shared" si="96"/>
        <v>0</v>
      </c>
      <c r="BH350" s="195">
        <f t="shared" si="97"/>
        <v>0</v>
      </c>
      <c r="BI350" s="195">
        <f t="shared" si="98"/>
        <v>0</v>
      </c>
      <c r="BJ350" s="20" t="s">
        <v>10</v>
      </c>
      <c r="BK350" s="195">
        <f t="shared" si="99"/>
        <v>0</v>
      </c>
      <c r="BL350" s="20" t="s">
        <v>205</v>
      </c>
      <c r="BM350" s="20" t="s">
        <v>989</v>
      </c>
    </row>
    <row r="351" spans="2:65" s="1" customFormat="1" ht="20.399999999999999" customHeight="1">
      <c r="B351" s="37"/>
      <c r="C351" s="185" t="s">
        <v>990</v>
      </c>
      <c r="D351" s="185" t="s">
        <v>142</v>
      </c>
      <c r="E351" s="186" t="s">
        <v>991</v>
      </c>
      <c r="F351" s="187" t="s">
        <v>992</v>
      </c>
      <c r="G351" s="188" t="s">
        <v>761</v>
      </c>
      <c r="H351" s="189">
        <v>2</v>
      </c>
      <c r="I351" s="190"/>
      <c r="J351" s="189">
        <f t="shared" si="90"/>
        <v>0</v>
      </c>
      <c r="K351" s="187" t="s">
        <v>22</v>
      </c>
      <c r="L351" s="57"/>
      <c r="M351" s="191" t="s">
        <v>22</v>
      </c>
      <c r="N351" s="192" t="s">
        <v>44</v>
      </c>
      <c r="O351" s="38"/>
      <c r="P351" s="193">
        <f t="shared" si="91"/>
        <v>0</v>
      </c>
      <c r="Q351" s="193">
        <v>0</v>
      </c>
      <c r="R351" s="193">
        <f t="shared" si="92"/>
        <v>0</v>
      </c>
      <c r="S351" s="193">
        <v>0</v>
      </c>
      <c r="T351" s="194">
        <f t="shared" si="93"/>
        <v>0</v>
      </c>
      <c r="AR351" s="20" t="s">
        <v>205</v>
      </c>
      <c r="AT351" s="20" t="s">
        <v>142</v>
      </c>
      <c r="AU351" s="20" t="s">
        <v>82</v>
      </c>
      <c r="AY351" s="20" t="s">
        <v>140</v>
      </c>
      <c r="BE351" s="195">
        <f t="shared" si="94"/>
        <v>0</v>
      </c>
      <c r="BF351" s="195">
        <f t="shared" si="95"/>
        <v>0</v>
      </c>
      <c r="BG351" s="195">
        <f t="shared" si="96"/>
        <v>0</v>
      </c>
      <c r="BH351" s="195">
        <f t="shared" si="97"/>
        <v>0</v>
      </c>
      <c r="BI351" s="195">
        <f t="shared" si="98"/>
        <v>0</v>
      </c>
      <c r="BJ351" s="20" t="s">
        <v>10</v>
      </c>
      <c r="BK351" s="195">
        <f t="shared" si="99"/>
        <v>0</v>
      </c>
      <c r="BL351" s="20" t="s">
        <v>205</v>
      </c>
      <c r="BM351" s="20" t="s">
        <v>993</v>
      </c>
    </row>
    <row r="352" spans="2:65" s="1" customFormat="1" ht="20.399999999999999" customHeight="1">
      <c r="B352" s="37"/>
      <c r="C352" s="185" t="s">
        <v>994</v>
      </c>
      <c r="D352" s="185" t="s">
        <v>142</v>
      </c>
      <c r="E352" s="186" t="s">
        <v>995</v>
      </c>
      <c r="F352" s="187" t="s">
        <v>996</v>
      </c>
      <c r="G352" s="188" t="s">
        <v>761</v>
      </c>
      <c r="H352" s="189">
        <v>1</v>
      </c>
      <c r="I352" s="190"/>
      <c r="J352" s="189">
        <f t="shared" si="90"/>
        <v>0</v>
      </c>
      <c r="K352" s="187" t="s">
        <v>22</v>
      </c>
      <c r="L352" s="57"/>
      <c r="M352" s="191" t="s">
        <v>22</v>
      </c>
      <c r="N352" s="192" t="s">
        <v>44</v>
      </c>
      <c r="O352" s="38"/>
      <c r="P352" s="193">
        <f t="shared" si="91"/>
        <v>0</v>
      </c>
      <c r="Q352" s="193">
        <v>0</v>
      </c>
      <c r="R352" s="193">
        <f t="shared" si="92"/>
        <v>0</v>
      </c>
      <c r="S352" s="193">
        <v>0</v>
      </c>
      <c r="T352" s="194">
        <f t="shared" si="93"/>
        <v>0</v>
      </c>
      <c r="AR352" s="20" t="s">
        <v>205</v>
      </c>
      <c r="AT352" s="20" t="s">
        <v>142</v>
      </c>
      <c r="AU352" s="20" t="s">
        <v>82</v>
      </c>
      <c r="AY352" s="20" t="s">
        <v>140</v>
      </c>
      <c r="BE352" s="195">
        <f t="shared" si="94"/>
        <v>0</v>
      </c>
      <c r="BF352" s="195">
        <f t="shared" si="95"/>
        <v>0</v>
      </c>
      <c r="BG352" s="195">
        <f t="shared" si="96"/>
        <v>0</v>
      </c>
      <c r="BH352" s="195">
        <f t="shared" si="97"/>
        <v>0</v>
      </c>
      <c r="BI352" s="195">
        <f t="shared" si="98"/>
        <v>0</v>
      </c>
      <c r="BJ352" s="20" t="s">
        <v>10</v>
      </c>
      <c r="BK352" s="195">
        <f t="shared" si="99"/>
        <v>0</v>
      </c>
      <c r="BL352" s="20" t="s">
        <v>205</v>
      </c>
      <c r="BM352" s="20" t="s">
        <v>997</v>
      </c>
    </row>
    <row r="353" spans="2:65" s="1" customFormat="1" ht="20.399999999999999" customHeight="1">
      <c r="B353" s="37"/>
      <c r="C353" s="185" t="s">
        <v>998</v>
      </c>
      <c r="D353" s="185" t="s">
        <v>142</v>
      </c>
      <c r="E353" s="186" t="s">
        <v>999</v>
      </c>
      <c r="F353" s="187" t="s">
        <v>824</v>
      </c>
      <c r="G353" s="188" t="s">
        <v>761</v>
      </c>
      <c r="H353" s="189">
        <v>23</v>
      </c>
      <c r="I353" s="190"/>
      <c r="J353" s="189">
        <f t="shared" si="90"/>
        <v>0</v>
      </c>
      <c r="K353" s="187" t="s">
        <v>22</v>
      </c>
      <c r="L353" s="57"/>
      <c r="M353" s="191" t="s">
        <v>22</v>
      </c>
      <c r="N353" s="192" t="s">
        <v>44</v>
      </c>
      <c r="O353" s="38"/>
      <c r="P353" s="193">
        <f t="shared" si="91"/>
        <v>0</v>
      </c>
      <c r="Q353" s="193">
        <v>0</v>
      </c>
      <c r="R353" s="193">
        <f t="shared" si="92"/>
        <v>0</v>
      </c>
      <c r="S353" s="193">
        <v>0</v>
      </c>
      <c r="T353" s="194">
        <f t="shared" si="93"/>
        <v>0</v>
      </c>
      <c r="AR353" s="20" t="s">
        <v>205</v>
      </c>
      <c r="AT353" s="20" t="s">
        <v>142</v>
      </c>
      <c r="AU353" s="20" t="s">
        <v>82</v>
      </c>
      <c r="AY353" s="20" t="s">
        <v>140</v>
      </c>
      <c r="BE353" s="195">
        <f t="shared" si="94"/>
        <v>0</v>
      </c>
      <c r="BF353" s="195">
        <f t="shared" si="95"/>
        <v>0</v>
      </c>
      <c r="BG353" s="195">
        <f t="shared" si="96"/>
        <v>0</v>
      </c>
      <c r="BH353" s="195">
        <f t="shared" si="97"/>
        <v>0</v>
      </c>
      <c r="BI353" s="195">
        <f t="shared" si="98"/>
        <v>0</v>
      </c>
      <c r="BJ353" s="20" t="s">
        <v>10</v>
      </c>
      <c r="BK353" s="195">
        <f t="shared" si="99"/>
        <v>0</v>
      </c>
      <c r="BL353" s="20" t="s">
        <v>205</v>
      </c>
      <c r="BM353" s="20" t="s">
        <v>1000</v>
      </c>
    </row>
    <row r="354" spans="2:65" s="1" customFormat="1" ht="20.399999999999999" customHeight="1">
      <c r="B354" s="37"/>
      <c r="C354" s="185" t="s">
        <v>1001</v>
      </c>
      <c r="D354" s="185" t="s">
        <v>142</v>
      </c>
      <c r="E354" s="186" t="s">
        <v>1002</v>
      </c>
      <c r="F354" s="187" t="s">
        <v>827</v>
      </c>
      <c r="G354" s="188" t="s">
        <v>761</v>
      </c>
      <c r="H354" s="189">
        <v>1</v>
      </c>
      <c r="I354" s="190"/>
      <c r="J354" s="189">
        <f t="shared" si="90"/>
        <v>0</v>
      </c>
      <c r="K354" s="187" t="s">
        <v>22</v>
      </c>
      <c r="L354" s="57"/>
      <c r="M354" s="191" t="s">
        <v>22</v>
      </c>
      <c r="N354" s="192" t="s">
        <v>44</v>
      </c>
      <c r="O354" s="38"/>
      <c r="P354" s="193">
        <f t="shared" si="91"/>
        <v>0</v>
      </c>
      <c r="Q354" s="193">
        <v>0</v>
      </c>
      <c r="R354" s="193">
        <f t="shared" si="92"/>
        <v>0</v>
      </c>
      <c r="S354" s="193">
        <v>0</v>
      </c>
      <c r="T354" s="194">
        <f t="shared" si="93"/>
        <v>0</v>
      </c>
      <c r="AR354" s="20" t="s">
        <v>205</v>
      </c>
      <c r="AT354" s="20" t="s">
        <v>142</v>
      </c>
      <c r="AU354" s="20" t="s">
        <v>82</v>
      </c>
      <c r="AY354" s="20" t="s">
        <v>140</v>
      </c>
      <c r="BE354" s="195">
        <f t="shared" si="94"/>
        <v>0</v>
      </c>
      <c r="BF354" s="195">
        <f t="shared" si="95"/>
        <v>0</v>
      </c>
      <c r="BG354" s="195">
        <f t="shared" si="96"/>
        <v>0</v>
      </c>
      <c r="BH354" s="195">
        <f t="shared" si="97"/>
        <v>0</v>
      </c>
      <c r="BI354" s="195">
        <f t="shared" si="98"/>
        <v>0</v>
      </c>
      <c r="BJ354" s="20" t="s">
        <v>10</v>
      </c>
      <c r="BK354" s="195">
        <f t="shared" si="99"/>
        <v>0</v>
      </c>
      <c r="BL354" s="20" t="s">
        <v>205</v>
      </c>
      <c r="BM354" s="20" t="s">
        <v>1003</v>
      </c>
    </row>
    <row r="355" spans="2:65" s="1" customFormat="1" ht="20.399999999999999" customHeight="1">
      <c r="B355" s="37"/>
      <c r="C355" s="185" t="s">
        <v>1004</v>
      </c>
      <c r="D355" s="185" t="s">
        <v>142</v>
      </c>
      <c r="E355" s="186" t="s">
        <v>1005</v>
      </c>
      <c r="F355" s="187" t="s">
        <v>1006</v>
      </c>
      <c r="G355" s="188" t="s">
        <v>761</v>
      </c>
      <c r="H355" s="189">
        <v>1</v>
      </c>
      <c r="I355" s="190"/>
      <c r="J355" s="189">
        <f t="shared" si="90"/>
        <v>0</v>
      </c>
      <c r="K355" s="187" t="s">
        <v>22</v>
      </c>
      <c r="L355" s="57"/>
      <c r="M355" s="191" t="s">
        <v>22</v>
      </c>
      <c r="N355" s="192" t="s">
        <v>44</v>
      </c>
      <c r="O355" s="38"/>
      <c r="P355" s="193">
        <f t="shared" si="91"/>
        <v>0</v>
      </c>
      <c r="Q355" s="193">
        <v>0</v>
      </c>
      <c r="R355" s="193">
        <f t="shared" si="92"/>
        <v>0</v>
      </c>
      <c r="S355" s="193">
        <v>0</v>
      </c>
      <c r="T355" s="194">
        <f t="shared" si="93"/>
        <v>0</v>
      </c>
      <c r="AR355" s="20" t="s">
        <v>205</v>
      </c>
      <c r="AT355" s="20" t="s">
        <v>142</v>
      </c>
      <c r="AU355" s="20" t="s">
        <v>82</v>
      </c>
      <c r="AY355" s="20" t="s">
        <v>140</v>
      </c>
      <c r="BE355" s="195">
        <f t="shared" si="94"/>
        <v>0</v>
      </c>
      <c r="BF355" s="195">
        <f t="shared" si="95"/>
        <v>0</v>
      </c>
      <c r="BG355" s="195">
        <f t="shared" si="96"/>
        <v>0</v>
      </c>
      <c r="BH355" s="195">
        <f t="shared" si="97"/>
        <v>0</v>
      </c>
      <c r="BI355" s="195">
        <f t="shared" si="98"/>
        <v>0</v>
      </c>
      <c r="BJ355" s="20" t="s">
        <v>10</v>
      </c>
      <c r="BK355" s="195">
        <f t="shared" si="99"/>
        <v>0</v>
      </c>
      <c r="BL355" s="20" t="s">
        <v>205</v>
      </c>
      <c r="BM355" s="20" t="s">
        <v>1007</v>
      </c>
    </row>
    <row r="356" spans="2:65" s="1" customFormat="1" ht="20.399999999999999" customHeight="1">
      <c r="B356" s="37"/>
      <c r="C356" s="185" t="s">
        <v>1008</v>
      </c>
      <c r="D356" s="185" t="s">
        <v>142</v>
      </c>
      <c r="E356" s="186" t="s">
        <v>1009</v>
      </c>
      <c r="F356" s="187" t="s">
        <v>1010</v>
      </c>
      <c r="G356" s="188" t="s">
        <v>761</v>
      </c>
      <c r="H356" s="189">
        <v>11</v>
      </c>
      <c r="I356" s="190"/>
      <c r="J356" s="189">
        <f t="shared" si="90"/>
        <v>0</v>
      </c>
      <c r="K356" s="187" t="s">
        <v>22</v>
      </c>
      <c r="L356" s="57"/>
      <c r="M356" s="191" t="s">
        <v>22</v>
      </c>
      <c r="N356" s="192" t="s">
        <v>44</v>
      </c>
      <c r="O356" s="38"/>
      <c r="P356" s="193">
        <f t="shared" si="91"/>
        <v>0</v>
      </c>
      <c r="Q356" s="193">
        <v>0</v>
      </c>
      <c r="R356" s="193">
        <f t="shared" si="92"/>
        <v>0</v>
      </c>
      <c r="S356" s="193">
        <v>0</v>
      </c>
      <c r="T356" s="194">
        <f t="shared" si="93"/>
        <v>0</v>
      </c>
      <c r="AR356" s="20" t="s">
        <v>205</v>
      </c>
      <c r="AT356" s="20" t="s">
        <v>142</v>
      </c>
      <c r="AU356" s="20" t="s">
        <v>82</v>
      </c>
      <c r="AY356" s="20" t="s">
        <v>140</v>
      </c>
      <c r="BE356" s="195">
        <f t="shared" si="94"/>
        <v>0</v>
      </c>
      <c r="BF356" s="195">
        <f t="shared" si="95"/>
        <v>0</v>
      </c>
      <c r="BG356" s="195">
        <f t="shared" si="96"/>
        <v>0</v>
      </c>
      <c r="BH356" s="195">
        <f t="shared" si="97"/>
        <v>0</v>
      </c>
      <c r="BI356" s="195">
        <f t="shared" si="98"/>
        <v>0</v>
      </c>
      <c r="BJ356" s="20" t="s">
        <v>10</v>
      </c>
      <c r="BK356" s="195">
        <f t="shared" si="99"/>
        <v>0</v>
      </c>
      <c r="BL356" s="20" t="s">
        <v>205</v>
      </c>
      <c r="BM356" s="20" t="s">
        <v>1011</v>
      </c>
    </row>
    <row r="357" spans="2:65" s="1" customFormat="1" ht="20.399999999999999" customHeight="1">
      <c r="B357" s="37"/>
      <c r="C357" s="185" t="s">
        <v>1012</v>
      </c>
      <c r="D357" s="185" t="s">
        <v>142</v>
      </c>
      <c r="E357" s="186" t="s">
        <v>1013</v>
      </c>
      <c r="F357" s="187" t="s">
        <v>1014</v>
      </c>
      <c r="G357" s="188" t="s">
        <v>761</v>
      </c>
      <c r="H357" s="189">
        <v>8</v>
      </c>
      <c r="I357" s="190"/>
      <c r="J357" s="189">
        <f t="shared" si="90"/>
        <v>0</v>
      </c>
      <c r="K357" s="187" t="s">
        <v>22</v>
      </c>
      <c r="L357" s="57"/>
      <c r="M357" s="191" t="s">
        <v>22</v>
      </c>
      <c r="N357" s="192" t="s">
        <v>44</v>
      </c>
      <c r="O357" s="38"/>
      <c r="P357" s="193">
        <f t="shared" si="91"/>
        <v>0</v>
      </c>
      <c r="Q357" s="193">
        <v>0</v>
      </c>
      <c r="R357" s="193">
        <f t="shared" si="92"/>
        <v>0</v>
      </c>
      <c r="S357" s="193">
        <v>0</v>
      </c>
      <c r="T357" s="194">
        <f t="shared" si="93"/>
        <v>0</v>
      </c>
      <c r="AR357" s="20" t="s">
        <v>205</v>
      </c>
      <c r="AT357" s="20" t="s">
        <v>142</v>
      </c>
      <c r="AU357" s="20" t="s">
        <v>82</v>
      </c>
      <c r="AY357" s="20" t="s">
        <v>140</v>
      </c>
      <c r="BE357" s="195">
        <f t="shared" si="94"/>
        <v>0</v>
      </c>
      <c r="BF357" s="195">
        <f t="shared" si="95"/>
        <v>0</v>
      </c>
      <c r="BG357" s="195">
        <f t="shared" si="96"/>
        <v>0</v>
      </c>
      <c r="BH357" s="195">
        <f t="shared" si="97"/>
        <v>0</v>
      </c>
      <c r="BI357" s="195">
        <f t="shared" si="98"/>
        <v>0</v>
      </c>
      <c r="BJ357" s="20" t="s">
        <v>10</v>
      </c>
      <c r="BK357" s="195">
        <f t="shared" si="99"/>
        <v>0</v>
      </c>
      <c r="BL357" s="20" t="s">
        <v>205</v>
      </c>
      <c r="BM357" s="20" t="s">
        <v>1015</v>
      </c>
    </row>
    <row r="358" spans="2:65" s="1" customFormat="1" ht="20.399999999999999" customHeight="1">
      <c r="B358" s="37"/>
      <c r="C358" s="185" t="s">
        <v>1016</v>
      </c>
      <c r="D358" s="185" t="s">
        <v>142</v>
      </c>
      <c r="E358" s="186" t="s">
        <v>1017</v>
      </c>
      <c r="F358" s="187" t="s">
        <v>895</v>
      </c>
      <c r="G358" s="188" t="s">
        <v>761</v>
      </c>
      <c r="H358" s="189">
        <v>6</v>
      </c>
      <c r="I358" s="190"/>
      <c r="J358" s="189">
        <f t="shared" si="90"/>
        <v>0</v>
      </c>
      <c r="K358" s="187" t="s">
        <v>22</v>
      </c>
      <c r="L358" s="57"/>
      <c r="M358" s="191" t="s">
        <v>22</v>
      </c>
      <c r="N358" s="192" t="s">
        <v>44</v>
      </c>
      <c r="O358" s="38"/>
      <c r="P358" s="193">
        <f t="shared" si="91"/>
        <v>0</v>
      </c>
      <c r="Q358" s="193">
        <v>0</v>
      </c>
      <c r="R358" s="193">
        <f t="shared" si="92"/>
        <v>0</v>
      </c>
      <c r="S358" s="193">
        <v>0</v>
      </c>
      <c r="T358" s="194">
        <f t="shared" si="93"/>
        <v>0</v>
      </c>
      <c r="AR358" s="20" t="s">
        <v>205</v>
      </c>
      <c r="AT358" s="20" t="s">
        <v>142</v>
      </c>
      <c r="AU358" s="20" t="s">
        <v>82</v>
      </c>
      <c r="AY358" s="20" t="s">
        <v>140</v>
      </c>
      <c r="BE358" s="195">
        <f t="shared" si="94"/>
        <v>0</v>
      </c>
      <c r="BF358" s="195">
        <f t="shared" si="95"/>
        <v>0</v>
      </c>
      <c r="BG358" s="195">
        <f t="shared" si="96"/>
        <v>0</v>
      </c>
      <c r="BH358" s="195">
        <f t="shared" si="97"/>
        <v>0</v>
      </c>
      <c r="BI358" s="195">
        <f t="shared" si="98"/>
        <v>0</v>
      </c>
      <c r="BJ358" s="20" t="s">
        <v>10</v>
      </c>
      <c r="BK358" s="195">
        <f t="shared" si="99"/>
        <v>0</v>
      </c>
      <c r="BL358" s="20" t="s">
        <v>205</v>
      </c>
      <c r="BM358" s="20" t="s">
        <v>1018</v>
      </c>
    </row>
    <row r="359" spans="2:65" s="1" customFormat="1" ht="20.399999999999999" customHeight="1">
      <c r="B359" s="37"/>
      <c r="C359" s="185" t="s">
        <v>1019</v>
      </c>
      <c r="D359" s="185" t="s">
        <v>142</v>
      </c>
      <c r="E359" s="186" t="s">
        <v>1020</v>
      </c>
      <c r="F359" s="187" t="s">
        <v>1021</v>
      </c>
      <c r="G359" s="188" t="s">
        <v>761</v>
      </c>
      <c r="H359" s="189">
        <v>22</v>
      </c>
      <c r="I359" s="190"/>
      <c r="J359" s="189">
        <f t="shared" si="90"/>
        <v>0</v>
      </c>
      <c r="K359" s="187" t="s">
        <v>22</v>
      </c>
      <c r="L359" s="57"/>
      <c r="M359" s="191" t="s">
        <v>22</v>
      </c>
      <c r="N359" s="192" t="s">
        <v>44</v>
      </c>
      <c r="O359" s="38"/>
      <c r="P359" s="193">
        <f t="shared" si="91"/>
        <v>0</v>
      </c>
      <c r="Q359" s="193">
        <v>0</v>
      </c>
      <c r="R359" s="193">
        <f t="shared" si="92"/>
        <v>0</v>
      </c>
      <c r="S359" s="193">
        <v>0</v>
      </c>
      <c r="T359" s="194">
        <f t="shared" si="93"/>
        <v>0</v>
      </c>
      <c r="AR359" s="20" t="s">
        <v>205</v>
      </c>
      <c r="AT359" s="20" t="s">
        <v>142</v>
      </c>
      <c r="AU359" s="20" t="s">
        <v>82</v>
      </c>
      <c r="AY359" s="20" t="s">
        <v>140</v>
      </c>
      <c r="BE359" s="195">
        <f t="shared" si="94"/>
        <v>0</v>
      </c>
      <c r="BF359" s="195">
        <f t="shared" si="95"/>
        <v>0</v>
      </c>
      <c r="BG359" s="195">
        <f t="shared" si="96"/>
        <v>0</v>
      </c>
      <c r="BH359" s="195">
        <f t="shared" si="97"/>
        <v>0</v>
      </c>
      <c r="BI359" s="195">
        <f t="shared" si="98"/>
        <v>0</v>
      </c>
      <c r="BJ359" s="20" t="s">
        <v>10</v>
      </c>
      <c r="BK359" s="195">
        <f t="shared" si="99"/>
        <v>0</v>
      </c>
      <c r="BL359" s="20" t="s">
        <v>205</v>
      </c>
      <c r="BM359" s="20" t="s">
        <v>1022</v>
      </c>
    </row>
    <row r="360" spans="2:65" s="1" customFormat="1" ht="20.399999999999999" customHeight="1">
      <c r="B360" s="37"/>
      <c r="C360" s="185" t="s">
        <v>1023</v>
      </c>
      <c r="D360" s="185" t="s">
        <v>142</v>
      </c>
      <c r="E360" s="186" t="s">
        <v>1024</v>
      </c>
      <c r="F360" s="187" t="s">
        <v>1025</v>
      </c>
      <c r="G360" s="188" t="s">
        <v>761</v>
      </c>
      <c r="H360" s="189">
        <v>3</v>
      </c>
      <c r="I360" s="190"/>
      <c r="J360" s="189">
        <f t="shared" si="90"/>
        <v>0</v>
      </c>
      <c r="K360" s="187" t="s">
        <v>22</v>
      </c>
      <c r="L360" s="57"/>
      <c r="M360" s="191" t="s">
        <v>22</v>
      </c>
      <c r="N360" s="192" t="s">
        <v>44</v>
      </c>
      <c r="O360" s="38"/>
      <c r="P360" s="193">
        <f t="shared" si="91"/>
        <v>0</v>
      </c>
      <c r="Q360" s="193">
        <v>0</v>
      </c>
      <c r="R360" s="193">
        <f t="shared" si="92"/>
        <v>0</v>
      </c>
      <c r="S360" s="193">
        <v>0</v>
      </c>
      <c r="T360" s="194">
        <f t="shared" si="93"/>
        <v>0</v>
      </c>
      <c r="AR360" s="20" t="s">
        <v>205</v>
      </c>
      <c r="AT360" s="20" t="s">
        <v>142</v>
      </c>
      <c r="AU360" s="20" t="s">
        <v>82</v>
      </c>
      <c r="AY360" s="20" t="s">
        <v>140</v>
      </c>
      <c r="BE360" s="195">
        <f t="shared" si="94"/>
        <v>0</v>
      </c>
      <c r="BF360" s="195">
        <f t="shared" si="95"/>
        <v>0</v>
      </c>
      <c r="BG360" s="195">
        <f t="shared" si="96"/>
        <v>0</v>
      </c>
      <c r="BH360" s="195">
        <f t="shared" si="97"/>
        <v>0</v>
      </c>
      <c r="BI360" s="195">
        <f t="shared" si="98"/>
        <v>0</v>
      </c>
      <c r="BJ360" s="20" t="s">
        <v>10</v>
      </c>
      <c r="BK360" s="195">
        <f t="shared" si="99"/>
        <v>0</v>
      </c>
      <c r="BL360" s="20" t="s">
        <v>205</v>
      </c>
      <c r="BM360" s="20" t="s">
        <v>1026</v>
      </c>
    </row>
    <row r="361" spans="2:65" s="1" customFormat="1" ht="20.399999999999999" customHeight="1">
      <c r="B361" s="37"/>
      <c r="C361" s="185" t="s">
        <v>1027</v>
      </c>
      <c r="D361" s="185" t="s">
        <v>142</v>
      </c>
      <c r="E361" s="186" t="s">
        <v>1028</v>
      </c>
      <c r="F361" s="187" t="s">
        <v>916</v>
      </c>
      <c r="G361" s="188" t="s">
        <v>761</v>
      </c>
      <c r="H361" s="189">
        <v>17</v>
      </c>
      <c r="I361" s="190"/>
      <c r="J361" s="189">
        <f t="shared" si="90"/>
        <v>0</v>
      </c>
      <c r="K361" s="187" t="s">
        <v>22</v>
      </c>
      <c r="L361" s="57"/>
      <c r="M361" s="191" t="s">
        <v>22</v>
      </c>
      <c r="N361" s="192" t="s">
        <v>44</v>
      </c>
      <c r="O361" s="38"/>
      <c r="P361" s="193">
        <f t="shared" si="91"/>
        <v>0</v>
      </c>
      <c r="Q361" s="193">
        <v>0</v>
      </c>
      <c r="R361" s="193">
        <f t="shared" si="92"/>
        <v>0</v>
      </c>
      <c r="S361" s="193">
        <v>0</v>
      </c>
      <c r="T361" s="194">
        <f t="shared" si="93"/>
        <v>0</v>
      </c>
      <c r="AR361" s="20" t="s">
        <v>205</v>
      </c>
      <c r="AT361" s="20" t="s">
        <v>142</v>
      </c>
      <c r="AU361" s="20" t="s">
        <v>82</v>
      </c>
      <c r="AY361" s="20" t="s">
        <v>140</v>
      </c>
      <c r="BE361" s="195">
        <f t="shared" si="94"/>
        <v>0</v>
      </c>
      <c r="BF361" s="195">
        <f t="shared" si="95"/>
        <v>0</v>
      </c>
      <c r="BG361" s="195">
        <f t="shared" si="96"/>
        <v>0</v>
      </c>
      <c r="BH361" s="195">
        <f t="shared" si="97"/>
        <v>0</v>
      </c>
      <c r="BI361" s="195">
        <f t="shared" si="98"/>
        <v>0</v>
      </c>
      <c r="BJ361" s="20" t="s">
        <v>10</v>
      </c>
      <c r="BK361" s="195">
        <f t="shared" si="99"/>
        <v>0</v>
      </c>
      <c r="BL361" s="20" t="s">
        <v>205</v>
      </c>
      <c r="BM361" s="20" t="s">
        <v>1029</v>
      </c>
    </row>
    <row r="362" spans="2:65" s="1" customFormat="1" ht="20.399999999999999" customHeight="1">
      <c r="B362" s="37"/>
      <c r="C362" s="185" t="s">
        <v>1030</v>
      </c>
      <c r="D362" s="185" t="s">
        <v>142</v>
      </c>
      <c r="E362" s="186" t="s">
        <v>1031</v>
      </c>
      <c r="F362" s="187" t="s">
        <v>1032</v>
      </c>
      <c r="G362" s="188" t="s">
        <v>761</v>
      </c>
      <c r="H362" s="189">
        <v>12</v>
      </c>
      <c r="I362" s="190"/>
      <c r="J362" s="189">
        <f t="shared" si="90"/>
        <v>0</v>
      </c>
      <c r="K362" s="187" t="s">
        <v>22</v>
      </c>
      <c r="L362" s="57"/>
      <c r="M362" s="191" t="s">
        <v>22</v>
      </c>
      <c r="N362" s="192" t="s">
        <v>44</v>
      </c>
      <c r="O362" s="38"/>
      <c r="P362" s="193">
        <f t="shared" si="91"/>
        <v>0</v>
      </c>
      <c r="Q362" s="193">
        <v>0</v>
      </c>
      <c r="R362" s="193">
        <f t="shared" si="92"/>
        <v>0</v>
      </c>
      <c r="S362" s="193">
        <v>0</v>
      </c>
      <c r="T362" s="194">
        <f t="shared" si="93"/>
        <v>0</v>
      </c>
      <c r="AR362" s="20" t="s">
        <v>205</v>
      </c>
      <c r="AT362" s="20" t="s">
        <v>142</v>
      </c>
      <c r="AU362" s="20" t="s">
        <v>82</v>
      </c>
      <c r="AY362" s="20" t="s">
        <v>140</v>
      </c>
      <c r="BE362" s="195">
        <f t="shared" si="94"/>
        <v>0</v>
      </c>
      <c r="BF362" s="195">
        <f t="shared" si="95"/>
        <v>0</v>
      </c>
      <c r="BG362" s="195">
        <f t="shared" si="96"/>
        <v>0</v>
      </c>
      <c r="BH362" s="195">
        <f t="shared" si="97"/>
        <v>0</v>
      </c>
      <c r="BI362" s="195">
        <f t="shared" si="98"/>
        <v>0</v>
      </c>
      <c r="BJ362" s="20" t="s">
        <v>10</v>
      </c>
      <c r="BK362" s="195">
        <f t="shared" si="99"/>
        <v>0</v>
      </c>
      <c r="BL362" s="20" t="s">
        <v>205</v>
      </c>
      <c r="BM362" s="20" t="s">
        <v>1033</v>
      </c>
    </row>
    <row r="363" spans="2:65" s="1" customFormat="1" ht="20.399999999999999" customHeight="1">
      <c r="B363" s="37"/>
      <c r="C363" s="185" t="s">
        <v>1034</v>
      </c>
      <c r="D363" s="185" t="s">
        <v>142</v>
      </c>
      <c r="E363" s="186" t="s">
        <v>1035</v>
      </c>
      <c r="F363" s="187" t="s">
        <v>1036</v>
      </c>
      <c r="G363" s="188" t="s">
        <v>761</v>
      </c>
      <c r="H363" s="189">
        <v>1</v>
      </c>
      <c r="I363" s="190"/>
      <c r="J363" s="189">
        <f t="shared" si="90"/>
        <v>0</v>
      </c>
      <c r="K363" s="187" t="s">
        <v>22</v>
      </c>
      <c r="L363" s="57"/>
      <c r="M363" s="191" t="s">
        <v>22</v>
      </c>
      <c r="N363" s="192" t="s">
        <v>44</v>
      </c>
      <c r="O363" s="38"/>
      <c r="P363" s="193">
        <f t="shared" si="91"/>
        <v>0</v>
      </c>
      <c r="Q363" s="193">
        <v>0</v>
      </c>
      <c r="R363" s="193">
        <f t="shared" si="92"/>
        <v>0</v>
      </c>
      <c r="S363" s="193">
        <v>0</v>
      </c>
      <c r="T363" s="194">
        <f t="shared" si="93"/>
        <v>0</v>
      </c>
      <c r="AR363" s="20" t="s">
        <v>205</v>
      </c>
      <c r="AT363" s="20" t="s">
        <v>142</v>
      </c>
      <c r="AU363" s="20" t="s">
        <v>82</v>
      </c>
      <c r="AY363" s="20" t="s">
        <v>140</v>
      </c>
      <c r="BE363" s="195">
        <f t="shared" si="94"/>
        <v>0</v>
      </c>
      <c r="BF363" s="195">
        <f t="shared" si="95"/>
        <v>0</v>
      </c>
      <c r="BG363" s="195">
        <f t="shared" si="96"/>
        <v>0</v>
      </c>
      <c r="BH363" s="195">
        <f t="shared" si="97"/>
        <v>0</v>
      </c>
      <c r="BI363" s="195">
        <f t="shared" si="98"/>
        <v>0</v>
      </c>
      <c r="BJ363" s="20" t="s">
        <v>10</v>
      </c>
      <c r="BK363" s="195">
        <f t="shared" si="99"/>
        <v>0</v>
      </c>
      <c r="BL363" s="20" t="s">
        <v>205</v>
      </c>
      <c r="BM363" s="20" t="s">
        <v>1037</v>
      </c>
    </row>
    <row r="364" spans="2:65" s="1" customFormat="1" ht="20.399999999999999" customHeight="1">
      <c r="B364" s="37"/>
      <c r="C364" s="185" t="s">
        <v>1038</v>
      </c>
      <c r="D364" s="185" t="s">
        <v>142</v>
      </c>
      <c r="E364" s="186" t="s">
        <v>1039</v>
      </c>
      <c r="F364" s="187" t="s">
        <v>866</v>
      </c>
      <c r="G364" s="188" t="s">
        <v>1040</v>
      </c>
      <c r="H364" s="189">
        <v>2</v>
      </c>
      <c r="I364" s="190"/>
      <c r="J364" s="189">
        <f t="shared" si="90"/>
        <v>0</v>
      </c>
      <c r="K364" s="187" t="s">
        <v>22</v>
      </c>
      <c r="L364" s="57"/>
      <c r="M364" s="191" t="s">
        <v>22</v>
      </c>
      <c r="N364" s="192" t="s">
        <v>44</v>
      </c>
      <c r="O364" s="38"/>
      <c r="P364" s="193">
        <f t="shared" si="91"/>
        <v>0</v>
      </c>
      <c r="Q364" s="193">
        <v>0</v>
      </c>
      <c r="R364" s="193">
        <f t="shared" si="92"/>
        <v>0</v>
      </c>
      <c r="S364" s="193">
        <v>0</v>
      </c>
      <c r="T364" s="194">
        <f t="shared" si="93"/>
        <v>0</v>
      </c>
      <c r="AR364" s="20" t="s">
        <v>205</v>
      </c>
      <c r="AT364" s="20" t="s">
        <v>142</v>
      </c>
      <c r="AU364" s="20" t="s">
        <v>82</v>
      </c>
      <c r="AY364" s="20" t="s">
        <v>140</v>
      </c>
      <c r="BE364" s="195">
        <f t="shared" si="94"/>
        <v>0</v>
      </c>
      <c r="BF364" s="195">
        <f t="shared" si="95"/>
        <v>0</v>
      </c>
      <c r="BG364" s="195">
        <f t="shared" si="96"/>
        <v>0</v>
      </c>
      <c r="BH364" s="195">
        <f t="shared" si="97"/>
        <v>0</v>
      </c>
      <c r="BI364" s="195">
        <f t="shared" si="98"/>
        <v>0</v>
      </c>
      <c r="BJ364" s="20" t="s">
        <v>10</v>
      </c>
      <c r="BK364" s="195">
        <f t="shared" si="99"/>
        <v>0</v>
      </c>
      <c r="BL364" s="20" t="s">
        <v>205</v>
      </c>
      <c r="BM364" s="20" t="s">
        <v>1041</v>
      </c>
    </row>
    <row r="365" spans="2:65" s="1" customFormat="1" ht="20.399999999999999" customHeight="1">
      <c r="B365" s="37"/>
      <c r="C365" s="185" t="s">
        <v>1042</v>
      </c>
      <c r="D365" s="185" t="s">
        <v>142</v>
      </c>
      <c r="E365" s="186" t="s">
        <v>1043</v>
      </c>
      <c r="F365" s="187" t="s">
        <v>1044</v>
      </c>
      <c r="G365" s="188" t="s">
        <v>761</v>
      </c>
      <c r="H365" s="189">
        <v>1</v>
      </c>
      <c r="I365" s="190"/>
      <c r="J365" s="189">
        <f t="shared" si="90"/>
        <v>0</v>
      </c>
      <c r="K365" s="187" t="s">
        <v>22</v>
      </c>
      <c r="L365" s="57"/>
      <c r="M365" s="191" t="s">
        <v>22</v>
      </c>
      <c r="N365" s="192" t="s">
        <v>44</v>
      </c>
      <c r="O365" s="38"/>
      <c r="P365" s="193">
        <f t="shared" si="91"/>
        <v>0</v>
      </c>
      <c r="Q365" s="193">
        <v>0</v>
      </c>
      <c r="R365" s="193">
        <f t="shared" si="92"/>
        <v>0</v>
      </c>
      <c r="S365" s="193">
        <v>0</v>
      </c>
      <c r="T365" s="194">
        <f t="shared" si="93"/>
        <v>0</v>
      </c>
      <c r="AR365" s="20" t="s">
        <v>205</v>
      </c>
      <c r="AT365" s="20" t="s">
        <v>142</v>
      </c>
      <c r="AU365" s="20" t="s">
        <v>82</v>
      </c>
      <c r="AY365" s="20" t="s">
        <v>140</v>
      </c>
      <c r="BE365" s="195">
        <f t="shared" si="94"/>
        <v>0</v>
      </c>
      <c r="BF365" s="195">
        <f t="shared" si="95"/>
        <v>0</v>
      </c>
      <c r="BG365" s="195">
        <f t="shared" si="96"/>
        <v>0</v>
      </c>
      <c r="BH365" s="195">
        <f t="shared" si="97"/>
        <v>0</v>
      </c>
      <c r="BI365" s="195">
        <f t="shared" si="98"/>
        <v>0</v>
      </c>
      <c r="BJ365" s="20" t="s">
        <v>10</v>
      </c>
      <c r="BK365" s="195">
        <f t="shared" si="99"/>
        <v>0</v>
      </c>
      <c r="BL365" s="20" t="s">
        <v>205</v>
      </c>
      <c r="BM365" s="20" t="s">
        <v>1045</v>
      </c>
    </row>
    <row r="366" spans="2:65" s="1" customFormat="1" ht="20.399999999999999" customHeight="1">
      <c r="B366" s="37"/>
      <c r="C366" s="185" t="s">
        <v>1046</v>
      </c>
      <c r="D366" s="185" t="s">
        <v>142</v>
      </c>
      <c r="E366" s="186" t="s">
        <v>1047</v>
      </c>
      <c r="F366" s="187" t="s">
        <v>1048</v>
      </c>
      <c r="G366" s="188" t="s">
        <v>1049</v>
      </c>
      <c r="H366" s="189">
        <v>16</v>
      </c>
      <c r="I366" s="190"/>
      <c r="J366" s="189">
        <f t="shared" si="90"/>
        <v>0</v>
      </c>
      <c r="K366" s="187" t="s">
        <v>22</v>
      </c>
      <c r="L366" s="57"/>
      <c r="M366" s="191" t="s">
        <v>22</v>
      </c>
      <c r="N366" s="192" t="s">
        <v>44</v>
      </c>
      <c r="O366" s="38"/>
      <c r="P366" s="193">
        <f t="shared" si="91"/>
        <v>0</v>
      </c>
      <c r="Q366" s="193">
        <v>0</v>
      </c>
      <c r="R366" s="193">
        <f t="shared" si="92"/>
        <v>0</v>
      </c>
      <c r="S366" s="193">
        <v>0</v>
      </c>
      <c r="T366" s="194">
        <f t="shared" si="93"/>
        <v>0</v>
      </c>
      <c r="AR366" s="20" t="s">
        <v>205</v>
      </c>
      <c r="AT366" s="20" t="s">
        <v>142</v>
      </c>
      <c r="AU366" s="20" t="s">
        <v>82</v>
      </c>
      <c r="AY366" s="20" t="s">
        <v>140</v>
      </c>
      <c r="BE366" s="195">
        <f t="shared" si="94"/>
        <v>0</v>
      </c>
      <c r="BF366" s="195">
        <f t="shared" si="95"/>
        <v>0</v>
      </c>
      <c r="BG366" s="195">
        <f t="shared" si="96"/>
        <v>0</v>
      </c>
      <c r="BH366" s="195">
        <f t="shared" si="97"/>
        <v>0</v>
      </c>
      <c r="BI366" s="195">
        <f t="shared" si="98"/>
        <v>0</v>
      </c>
      <c r="BJ366" s="20" t="s">
        <v>10</v>
      </c>
      <c r="BK366" s="195">
        <f t="shared" si="99"/>
        <v>0</v>
      </c>
      <c r="BL366" s="20" t="s">
        <v>205</v>
      </c>
      <c r="BM366" s="20" t="s">
        <v>1050</v>
      </c>
    </row>
    <row r="367" spans="2:65" s="1" customFormat="1" ht="20.399999999999999" customHeight="1">
      <c r="B367" s="37"/>
      <c r="C367" s="185" t="s">
        <v>1051</v>
      </c>
      <c r="D367" s="185" t="s">
        <v>142</v>
      </c>
      <c r="E367" s="186" t="s">
        <v>1052</v>
      </c>
      <c r="F367" s="187" t="s">
        <v>1053</v>
      </c>
      <c r="G367" s="188" t="s">
        <v>1049</v>
      </c>
      <c r="H367" s="189">
        <v>4</v>
      </c>
      <c r="I367" s="190"/>
      <c r="J367" s="189">
        <f t="shared" si="90"/>
        <v>0</v>
      </c>
      <c r="K367" s="187" t="s">
        <v>22</v>
      </c>
      <c r="L367" s="57"/>
      <c r="M367" s="191" t="s">
        <v>22</v>
      </c>
      <c r="N367" s="192" t="s">
        <v>44</v>
      </c>
      <c r="O367" s="38"/>
      <c r="P367" s="193">
        <f t="shared" si="91"/>
        <v>0</v>
      </c>
      <c r="Q367" s="193">
        <v>0</v>
      </c>
      <c r="R367" s="193">
        <f t="shared" si="92"/>
        <v>0</v>
      </c>
      <c r="S367" s="193">
        <v>0</v>
      </c>
      <c r="T367" s="194">
        <f t="shared" si="93"/>
        <v>0</v>
      </c>
      <c r="AR367" s="20" t="s">
        <v>205</v>
      </c>
      <c r="AT367" s="20" t="s">
        <v>142</v>
      </c>
      <c r="AU367" s="20" t="s">
        <v>82</v>
      </c>
      <c r="AY367" s="20" t="s">
        <v>140</v>
      </c>
      <c r="BE367" s="195">
        <f t="shared" si="94"/>
        <v>0</v>
      </c>
      <c r="BF367" s="195">
        <f t="shared" si="95"/>
        <v>0</v>
      </c>
      <c r="BG367" s="195">
        <f t="shared" si="96"/>
        <v>0</v>
      </c>
      <c r="BH367" s="195">
        <f t="shared" si="97"/>
        <v>0</v>
      </c>
      <c r="BI367" s="195">
        <f t="shared" si="98"/>
        <v>0</v>
      </c>
      <c r="BJ367" s="20" t="s">
        <v>10</v>
      </c>
      <c r="BK367" s="195">
        <f t="shared" si="99"/>
        <v>0</v>
      </c>
      <c r="BL367" s="20" t="s">
        <v>205</v>
      </c>
      <c r="BM367" s="20" t="s">
        <v>1054</v>
      </c>
    </row>
    <row r="368" spans="2:65" s="1" customFormat="1" ht="20.399999999999999" customHeight="1">
      <c r="B368" s="37"/>
      <c r="C368" s="185" t="s">
        <v>1055</v>
      </c>
      <c r="D368" s="185" t="s">
        <v>142</v>
      </c>
      <c r="E368" s="186" t="s">
        <v>1056</v>
      </c>
      <c r="F368" s="187" t="s">
        <v>1057</v>
      </c>
      <c r="G368" s="188" t="s">
        <v>1049</v>
      </c>
      <c r="H368" s="189">
        <v>35</v>
      </c>
      <c r="I368" s="190"/>
      <c r="J368" s="189">
        <f t="shared" si="90"/>
        <v>0</v>
      </c>
      <c r="K368" s="187" t="s">
        <v>22</v>
      </c>
      <c r="L368" s="57"/>
      <c r="M368" s="191" t="s">
        <v>22</v>
      </c>
      <c r="N368" s="192" t="s">
        <v>44</v>
      </c>
      <c r="O368" s="38"/>
      <c r="P368" s="193">
        <f t="shared" si="91"/>
        <v>0</v>
      </c>
      <c r="Q368" s="193">
        <v>0</v>
      </c>
      <c r="R368" s="193">
        <f t="shared" si="92"/>
        <v>0</v>
      </c>
      <c r="S368" s="193">
        <v>0</v>
      </c>
      <c r="T368" s="194">
        <f t="shared" si="93"/>
        <v>0</v>
      </c>
      <c r="AR368" s="20" t="s">
        <v>205</v>
      </c>
      <c r="AT368" s="20" t="s">
        <v>142</v>
      </c>
      <c r="AU368" s="20" t="s">
        <v>82</v>
      </c>
      <c r="AY368" s="20" t="s">
        <v>140</v>
      </c>
      <c r="BE368" s="195">
        <f t="shared" si="94"/>
        <v>0</v>
      </c>
      <c r="BF368" s="195">
        <f t="shared" si="95"/>
        <v>0</v>
      </c>
      <c r="BG368" s="195">
        <f t="shared" si="96"/>
        <v>0</v>
      </c>
      <c r="BH368" s="195">
        <f t="shared" si="97"/>
        <v>0</v>
      </c>
      <c r="BI368" s="195">
        <f t="shared" si="98"/>
        <v>0</v>
      </c>
      <c r="BJ368" s="20" t="s">
        <v>10</v>
      </c>
      <c r="BK368" s="195">
        <f t="shared" si="99"/>
        <v>0</v>
      </c>
      <c r="BL368" s="20" t="s">
        <v>205</v>
      </c>
      <c r="BM368" s="20" t="s">
        <v>1058</v>
      </c>
    </row>
    <row r="369" spans="2:65" s="1" customFormat="1" ht="20.399999999999999" customHeight="1">
      <c r="B369" s="37"/>
      <c r="C369" s="185" t="s">
        <v>1059</v>
      </c>
      <c r="D369" s="185" t="s">
        <v>142</v>
      </c>
      <c r="E369" s="186" t="s">
        <v>1060</v>
      </c>
      <c r="F369" s="187" t="s">
        <v>1061</v>
      </c>
      <c r="G369" s="188" t="s">
        <v>1049</v>
      </c>
      <c r="H369" s="189">
        <v>8</v>
      </c>
      <c r="I369" s="190"/>
      <c r="J369" s="189">
        <f t="shared" si="90"/>
        <v>0</v>
      </c>
      <c r="K369" s="187" t="s">
        <v>22</v>
      </c>
      <c r="L369" s="57"/>
      <c r="M369" s="191" t="s">
        <v>22</v>
      </c>
      <c r="N369" s="192" t="s">
        <v>44</v>
      </c>
      <c r="O369" s="38"/>
      <c r="P369" s="193">
        <f t="shared" si="91"/>
        <v>0</v>
      </c>
      <c r="Q369" s="193">
        <v>0</v>
      </c>
      <c r="R369" s="193">
        <f t="shared" si="92"/>
        <v>0</v>
      </c>
      <c r="S369" s="193">
        <v>0</v>
      </c>
      <c r="T369" s="194">
        <f t="shared" si="93"/>
        <v>0</v>
      </c>
      <c r="AR369" s="20" t="s">
        <v>205</v>
      </c>
      <c r="AT369" s="20" t="s">
        <v>142</v>
      </c>
      <c r="AU369" s="20" t="s">
        <v>82</v>
      </c>
      <c r="AY369" s="20" t="s">
        <v>140</v>
      </c>
      <c r="BE369" s="195">
        <f t="shared" si="94"/>
        <v>0</v>
      </c>
      <c r="BF369" s="195">
        <f t="shared" si="95"/>
        <v>0</v>
      </c>
      <c r="BG369" s="195">
        <f t="shared" si="96"/>
        <v>0</v>
      </c>
      <c r="BH369" s="195">
        <f t="shared" si="97"/>
        <v>0</v>
      </c>
      <c r="BI369" s="195">
        <f t="shared" si="98"/>
        <v>0</v>
      </c>
      <c r="BJ369" s="20" t="s">
        <v>10</v>
      </c>
      <c r="BK369" s="195">
        <f t="shared" si="99"/>
        <v>0</v>
      </c>
      <c r="BL369" s="20" t="s">
        <v>205</v>
      </c>
      <c r="BM369" s="20" t="s">
        <v>1062</v>
      </c>
    </row>
    <row r="370" spans="2:65" s="10" customFormat="1" ht="29.85" customHeight="1">
      <c r="B370" s="168"/>
      <c r="C370" s="169"/>
      <c r="D370" s="182" t="s">
        <v>72</v>
      </c>
      <c r="E370" s="183" t="s">
        <v>1063</v>
      </c>
      <c r="F370" s="183" t="s">
        <v>1064</v>
      </c>
      <c r="G370" s="169"/>
      <c r="H370" s="169"/>
      <c r="I370" s="172"/>
      <c r="J370" s="184">
        <f>BK370</f>
        <v>0</v>
      </c>
      <c r="K370" s="169"/>
      <c r="L370" s="174"/>
      <c r="M370" s="175"/>
      <c r="N370" s="176"/>
      <c r="O370" s="176"/>
      <c r="P370" s="177">
        <f>SUM(P371:P372)</f>
        <v>0</v>
      </c>
      <c r="Q370" s="176"/>
      <c r="R370" s="177">
        <f>SUM(R371:R372)</f>
        <v>0</v>
      </c>
      <c r="S370" s="176"/>
      <c r="T370" s="178">
        <f>SUM(T371:T372)</f>
        <v>0</v>
      </c>
      <c r="AR370" s="179" t="s">
        <v>82</v>
      </c>
      <c r="AT370" s="180" t="s">
        <v>72</v>
      </c>
      <c r="AU370" s="180" t="s">
        <v>10</v>
      </c>
      <c r="AY370" s="179" t="s">
        <v>140</v>
      </c>
      <c r="BK370" s="181">
        <f>SUM(BK371:BK372)</f>
        <v>0</v>
      </c>
    </row>
    <row r="371" spans="2:65" s="1" customFormat="1" ht="20.399999999999999" customHeight="1">
      <c r="B371" s="37"/>
      <c r="C371" s="185" t="s">
        <v>1065</v>
      </c>
      <c r="D371" s="185" t="s">
        <v>142</v>
      </c>
      <c r="E371" s="186" t="s">
        <v>1066</v>
      </c>
      <c r="F371" s="187" t="s">
        <v>1067</v>
      </c>
      <c r="G371" s="188" t="s">
        <v>753</v>
      </c>
      <c r="H371" s="189">
        <v>1</v>
      </c>
      <c r="I371" s="190"/>
      <c r="J371" s="189">
        <f>ROUND(I371*H371,0)</f>
        <v>0</v>
      </c>
      <c r="K371" s="187" t="s">
        <v>22</v>
      </c>
      <c r="L371" s="57"/>
      <c r="M371" s="191" t="s">
        <v>22</v>
      </c>
      <c r="N371" s="192" t="s">
        <v>44</v>
      </c>
      <c r="O371" s="38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AR371" s="20" t="s">
        <v>205</v>
      </c>
      <c r="AT371" s="20" t="s">
        <v>142</v>
      </c>
      <c r="AU371" s="20" t="s">
        <v>82</v>
      </c>
      <c r="AY371" s="20" t="s">
        <v>140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20" t="s">
        <v>10</v>
      </c>
      <c r="BK371" s="195">
        <f>ROUND(I371*H371,0)</f>
        <v>0</v>
      </c>
      <c r="BL371" s="20" t="s">
        <v>205</v>
      </c>
      <c r="BM371" s="20" t="s">
        <v>190</v>
      </c>
    </row>
    <row r="372" spans="2:65" s="1" customFormat="1" ht="20.399999999999999" customHeight="1">
      <c r="B372" s="37"/>
      <c r="C372" s="185" t="s">
        <v>1068</v>
      </c>
      <c r="D372" s="185" t="s">
        <v>142</v>
      </c>
      <c r="E372" s="186" t="s">
        <v>1069</v>
      </c>
      <c r="F372" s="187" t="s">
        <v>1070</v>
      </c>
      <c r="G372" s="188" t="s">
        <v>753</v>
      </c>
      <c r="H372" s="189">
        <v>1</v>
      </c>
      <c r="I372" s="190"/>
      <c r="J372" s="189">
        <f>ROUND(I372*H372,0)</f>
        <v>0</v>
      </c>
      <c r="K372" s="187" t="s">
        <v>22</v>
      </c>
      <c r="L372" s="57"/>
      <c r="M372" s="191" t="s">
        <v>22</v>
      </c>
      <c r="N372" s="192" t="s">
        <v>44</v>
      </c>
      <c r="O372" s="38"/>
      <c r="P372" s="193">
        <f>O372*H372</f>
        <v>0</v>
      </c>
      <c r="Q372" s="193">
        <v>0</v>
      </c>
      <c r="R372" s="193">
        <f>Q372*H372</f>
        <v>0</v>
      </c>
      <c r="S372" s="193">
        <v>0</v>
      </c>
      <c r="T372" s="194">
        <f>S372*H372</f>
        <v>0</v>
      </c>
      <c r="AR372" s="20" t="s">
        <v>205</v>
      </c>
      <c r="AT372" s="20" t="s">
        <v>142</v>
      </c>
      <c r="AU372" s="20" t="s">
        <v>82</v>
      </c>
      <c r="AY372" s="20" t="s">
        <v>140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20" t="s">
        <v>10</v>
      </c>
      <c r="BK372" s="195">
        <f>ROUND(I372*H372,0)</f>
        <v>0</v>
      </c>
      <c r="BL372" s="20" t="s">
        <v>205</v>
      </c>
      <c r="BM372" s="20" t="s">
        <v>198</v>
      </c>
    </row>
    <row r="373" spans="2:65" s="10" customFormat="1" ht="29.85" customHeight="1">
      <c r="B373" s="168"/>
      <c r="C373" s="169"/>
      <c r="D373" s="182" t="s">
        <v>72</v>
      </c>
      <c r="E373" s="183" t="s">
        <v>1071</v>
      </c>
      <c r="F373" s="183" t="s">
        <v>1072</v>
      </c>
      <c r="G373" s="169"/>
      <c r="H373" s="169"/>
      <c r="I373" s="172"/>
      <c r="J373" s="184">
        <f>BK373</f>
        <v>0</v>
      </c>
      <c r="K373" s="169"/>
      <c r="L373" s="174"/>
      <c r="M373" s="175"/>
      <c r="N373" s="176"/>
      <c r="O373" s="176"/>
      <c r="P373" s="177">
        <f>SUM(P374:P375)</f>
        <v>0</v>
      </c>
      <c r="Q373" s="176"/>
      <c r="R373" s="177">
        <f>SUM(R374:R375)</f>
        <v>0</v>
      </c>
      <c r="S373" s="176"/>
      <c r="T373" s="178">
        <f>SUM(T374:T375)</f>
        <v>0</v>
      </c>
      <c r="AR373" s="179" t="s">
        <v>82</v>
      </c>
      <c r="AT373" s="180" t="s">
        <v>72</v>
      </c>
      <c r="AU373" s="180" t="s">
        <v>10</v>
      </c>
      <c r="AY373" s="179" t="s">
        <v>140</v>
      </c>
      <c r="BK373" s="181">
        <f>SUM(BK374:BK375)</f>
        <v>0</v>
      </c>
    </row>
    <row r="374" spans="2:65" s="1" customFormat="1" ht="20.399999999999999" customHeight="1">
      <c r="B374" s="37"/>
      <c r="C374" s="185" t="s">
        <v>1073</v>
      </c>
      <c r="D374" s="185" t="s">
        <v>142</v>
      </c>
      <c r="E374" s="186" t="s">
        <v>1074</v>
      </c>
      <c r="F374" s="187" t="s">
        <v>1075</v>
      </c>
      <c r="G374" s="188" t="s">
        <v>22</v>
      </c>
      <c r="H374" s="189">
        <v>1</v>
      </c>
      <c r="I374" s="190"/>
      <c r="J374" s="189">
        <f>ROUND(I374*H374,0)</f>
        <v>0</v>
      </c>
      <c r="K374" s="187" t="s">
        <v>22</v>
      </c>
      <c r="L374" s="57"/>
      <c r="M374" s="191" t="s">
        <v>22</v>
      </c>
      <c r="N374" s="192" t="s">
        <v>44</v>
      </c>
      <c r="O374" s="38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AR374" s="20" t="s">
        <v>205</v>
      </c>
      <c r="AT374" s="20" t="s">
        <v>142</v>
      </c>
      <c r="AU374" s="20" t="s">
        <v>82</v>
      </c>
      <c r="AY374" s="20" t="s">
        <v>140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20" t="s">
        <v>10</v>
      </c>
      <c r="BK374" s="195">
        <f>ROUND(I374*H374,0)</f>
        <v>0</v>
      </c>
      <c r="BL374" s="20" t="s">
        <v>205</v>
      </c>
      <c r="BM374" s="20" t="s">
        <v>166</v>
      </c>
    </row>
    <row r="375" spans="2:65" s="1" customFormat="1" ht="20.399999999999999" customHeight="1">
      <c r="B375" s="37"/>
      <c r="C375" s="185" t="s">
        <v>1076</v>
      </c>
      <c r="D375" s="185" t="s">
        <v>142</v>
      </c>
      <c r="E375" s="186" t="s">
        <v>1077</v>
      </c>
      <c r="F375" s="187" t="s">
        <v>1078</v>
      </c>
      <c r="G375" s="188" t="s">
        <v>761</v>
      </c>
      <c r="H375" s="189">
        <v>1</v>
      </c>
      <c r="I375" s="190"/>
      <c r="J375" s="189">
        <f>ROUND(I375*H375,0)</f>
        <v>0</v>
      </c>
      <c r="K375" s="187" t="s">
        <v>22</v>
      </c>
      <c r="L375" s="57"/>
      <c r="M375" s="191" t="s">
        <v>22</v>
      </c>
      <c r="N375" s="192" t="s">
        <v>44</v>
      </c>
      <c r="O375" s="38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AR375" s="20" t="s">
        <v>205</v>
      </c>
      <c r="AT375" s="20" t="s">
        <v>142</v>
      </c>
      <c r="AU375" s="20" t="s">
        <v>82</v>
      </c>
      <c r="AY375" s="20" t="s">
        <v>140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20" t="s">
        <v>10</v>
      </c>
      <c r="BK375" s="195">
        <f>ROUND(I375*H375,0)</f>
        <v>0</v>
      </c>
      <c r="BL375" s="20" t="s">
        <v>205</v>
      </c>
      <c r="BM375" s="20" t="s">
        <v>1079</v>
      </c>
    </row>
    <row r="376" spans="2:65" s="10" customFormat="1" ht="29.85" customHeight="1">
      <c r="B376" s="168"/>
      <c r="C376" s="169"/>
      <c r="D376" s="182" t="s">
        <v>72</v>
      </c>
      <c r="E376" s="183" t="s">
        <v>1080</v>
      </c>
      <c r="F376" s="183" t="s">
        <v>1081</v>
      </c>
      <c r="G376" s="169"/>
      <c r="H376" s="169"/>
      <c r="I376" s="172"/>
      <c r="J376" s="184">
        <f>BK376</f>
        <v>0</v>
      </c>
      <c r="K376" s="169"/>
      <c r="L376" s="174"/>
      <c r="M376" s="175"/>
      <c r="N376" s="176"/>
      <c r="O376" s="176"/>
      <c r="P376" s="177">
        <f>SUM(P377:P393)</f>
        <v>0</v>
      </c>
      <c r="Q376" s="176"/>
      <c r="R376" s="177">
        <f>SUM(R377:R393)</f>
        <v>0</v>
      </c>
      <c r="S376" s="176"/>
      <c r="T376" s="178">
        <f>SUM(T377:T393)</f>
        <v>0</v>
      </c>
      <c r="AR376" s="179" t="s">
        <v>82</v>
      </c>
      <c r="AT376" s="180" t="s">
        <v>72</v>
      </c>
      <c r="AU376" s="180" t="s">
        <v>10</v>
      </c>
      <c r="AY376" s="179" t="s">
        <v>140</v>
      </c>
      <c r="BK376" s="181">
        <f>SUM(BK377:BK393)</f>
        <v>0</v>
      </c>
    </row>
    <row r="377" spans="2:65" s="1" customFormat="1" ht="20.399999999999999" customHeight="1">
      <c r="B377" s="37"/>
      <c r="C377" s="185" t="s">
        <v>1082</v>
      </c>
      <c r="D377" s="185" t="s">
        <v>142</v>
      </c>
      <c r="E377" s="186" t="s">
        <v>1083</v>
      </c>
      <c r="F377" s="187" t="s">
        <v>1084</v>
      </c>
      <c r="G377" s="188" t="s">
        <v>150</v>
      </c>
      <c r="H377" s="189">
        <v>1</v>
      </c>
      <c r="I377" s="190"/>
      <c r="J377" s="189">
        <f t="shared" ref="J377:J393" si="100">ROUND(I377*H377,0)</f>
        <v>0</v>
      </c>
      <c r="K377" s="187" t="s">
        <v>22</v>
      </c>
      <c r="L377" s="57"/>
      <c r="M377" s="191" t="s">
        <v>22</v>
      </c>
      <c r="N377" s="192" t="s">
        <v>44</v>
      </c>
      <c r="O377" s="38"/>
      <c r="P377" s="193">
        <f t="shared" ref="P377:P393" si="101">O377*H377</f>
        <v>0</v>
      </c>
      <c r="Q377" s="193">
        <v>0</v>
      </c>
      <c r="R377" s="193">
        <f t="shared" ref="R377:R393" si="102">Q377*H377</f>
        <v>0</v>
      </c>
      <c r="S377" s="193">
        <v>0</v>
      </c>
      <c r="T377" s="194">
        <f t="shared" ref="T377:T393" si="103">S377*H377</f>
        <v>0</v>
      </c>
      <c r="AR377" s="20" t="s">
        <v>205</v>
      </c>
      <c r="AT377" s="20" t="s">
        <v>142</v>
      </c>
      <c r="AU377" s="20" t="s">
        <v>82</v>
      </c>
      <c r="AY377" s="20" t="s">
        <v>140</v>
      </c>
      <c r="BE377" s="195">
        <f t="shared" ref="BE377:BE393" si="104">IF(N377="základní",J377,0)</f>
        <v>0</v>
      </c>
      <c r="BF377" s="195">
        <f t="shared" ref="BF377:BF393" si="105">IF(N377="snížená",J377,0)</f>
        <v>0</v>
      </c>
      <c r="BG377" s="195">
        <f t="shared" ref="BG377:BG393" si="106">IF(N377="zákl. přenesená",J377,0)</f>
        <v>0</v>
      </c>
      <c r="BH377" s="195">
        <f t="shared" ref="BH377:BH393" si="107">IF(N377="sníž. přenesená",J377,0)</f>
        <v>0</v>
      </c>
      <c r="BI377" s="195">
        <f t="shared" ref="BI377:BI393" si="108">IF(N377="nulová",J377,0)</f>
        <v>0</v>
      </c>
      <c r="BJ377" s="20" t="s">
        <v>10</v>
      </c>
      <c r="BK377" s="195">
        <f t="shared" ref="BK377:BK393" si="109">ROUND(I377*H377,0)</f>
        <v>0</v>
      </c>
      <c r="BL377" s="20" t="s">
        <v>205</v>
      </c>
      <c r="BM377" s="20" t="s">
        <v>882</v>
      </c>
    </row>
    <row r="378" spans="2:65" s="1" customFormat="1" ht="20.399999999999999" customHeight="1">
      <c r="B378" s="37"/>
      <c r="C378" s="185" t="s">
        <v>1085</v>
      </c>
      <c r="D378" s="185" t="s">
        <v>142</v>
      </c>
      <c r="E378" s="186" t="s">
        <v>1086</v>
      </c>
      <c r="F378" s="187" t="s">
        <v>1087</v>
      </c>
      <c r="G378" s="188" t="s">
        <v>145</v>
      </c>
      <c r="H378" s="189">
        <v>15</v>
      </c>
      <c r="I378" s="190"/>
      <c r="J378" s="189">
        <f t="shared" si="100"/>
        <v>0</v>
      </c>
      <c r="K378" s="187" t="s">
        <v>22</v>
      </c>
      <c r="L378" s="57"/>
      <c r="M378" s="191" t="s">
        <v>22</v>
      </c>
      <c r="N378" s="192" t="s">
        <v>44</v>
      </c>
      <c r="O378" s="38"/>
      <c r="P378" s="193">
        <f t="shared" si="101"/>
        <v>0</v>
      </c>
      <c r="Q378" s="193">
        <v>0</v>
      </c>
      <c r="R378" s="193">
        <f t="shared" si="102"/>
        <v>0</v>
      </c>
      <c r="S378" s="193">
        <v>0</v>
      </c>
      <c r="T378" s="194">
        <f t="shared" si="103"/>
        <v>0</v>
      </c>
      <c r="AR378" s="20" t="s">
        <v>205</v>
      </c>
      <c r="AT378" s="20" t="s">
        <v>142</v>
      </c>
      <c r="AU378" s="20" t="s">
        <v>82</v>
      </c>
      <c r="AY378" s="20" t="s">
        <v>140</v>
      </c>
      <c r="BE378" s="195">
        <f t="shared" si="104"/>
        <v>0</v>
      </c>
      <c r="BF378" s="195">
        <f t="shared" si="105"/>
        <v>0</v>
      </c>
      <c r="BG378" s="195">
        <f t="shared" si="106"/>
        <v>0</v>
      </c>
      <c r="BH378" s="195">
        <f t="shared" si="107"/>
        <v>0</v>
      </c>
      <c r="BI378" s="195">
        <f t="shared" si="108"/>
        <v>0</v>
      </c>
      <c r="BJ378" s="20" t="s">
        <v>10</v>
      </c>
      <c r="BK378" s="195">
        <f t="shared" si="109"/>
        <v>0</v>
      </c>
      <c r="BL378" s="20" t="s">
        <v>205</v>
      </c>
      <c r="BM378" s="20" t="s">
        <v>890</v>
      </c>
    </row>
    <row r="379" spans="2:65" s="1" customFormat="1" ht="20.399999999999999" customHeight="1">
      <c r="B379" s="37"/>
      <c r="C379" s="185" t="s">
        <v>1088</v>
      </c>
      <c r="D379" s="185" t="s">
        <v>142</v>
      </c>
      <c r="E379" s="186" t="s">
        <v>1089</v>
      </c>
      <c r="F379" s="187" t="s">
        <v>1090</v>
      </c>
      <c r="G379" s="188" t="s">
        <v>145</v>
      </c>
      <c r="H379" s="189">
        <v>25.71</v>
      </c>
      <c r="I379" s="190"/>
      <c r="J379" s="189">
        <f t="shared" si="100"/>
        <v>0</v>
      </c>
      <c r="K379" s="187" t="s">
        <v>22</v>
      </c>
      <c r="L379" s="57"/>
      <c r="M379" s="191" t="s">
        <v>22</v>
      </c>
      <c r="N379" s="192" t="s">
        <v>44</v>
      </c>
      <c r="O379" s="38"/>
      <c r="P379" s="193">
        <f t="shared" si="101"/>
        <v>0</v>
      </c>
      <c r="Q379" s="193">
        <v>0</v>
      </c>
      <c r="R379" s="193">
        <f t="shared" si="102"/>
        <v>0</v>
      </c>
      <c r="S379" s="193">
        <v>0</v>
      </c>
      <c r="T379" s="194">
        <f t="shared" si="103"/>
        <v>0</v>
      </c>
      <c r="AR379" s="20" t="s">
        <v>205</v>
      </c>
      <c r="AT379" s="20" t="s">
        <v>142</v>
      </c>
      <c r="AU379" s="20" t="s">
        <v>82</v>
      </c>
      <c r="AY379" s="20" t="s">
        <v>140</v>
      </c>
      <c r="BE379" s="195">
        <f t="shared" si="104"/>
        <v>0</v>
      </c>
      <c r="BF379" s="195">
        <f t="shared" si="105"/>
        <v>0</v>
      </c>
      <c r="BG379" s="195">
        <f t="shared" si="106"/>
        <v>0</v>
      </c>
      <c r="BH379" s="195">
        <f t="shared" si="107"/>
        <v>0</v>
      </c>
      <c r="BI379" s="195">
        <f t="shared" si="108"/>
        <v>0</v>
      </c>
      <c r="BJ379" s="20" t="s">
        <v>10</v>
      </c>
      <c r="BK379" s="195">
        <f t="shared" si="109"/>
        <v>0</v>
      </c>
      <c r="BL379" s="20" t="s">
        <v>205</v>
      </c>
      <c r="BM379" s="20" t="s">
        <v>897</v>
      </c>
    </row>
    <row r="380" spans="2:65" s="1" customFormat="1" ht="20.399999999999999" customHeight="1">
      <c r="B380" s="37"/>
      <c r="C380" s="185" t="s">
        <v>1091</v>
      </c>
      <c r="D380" s="185" t="s">
        <v>142</v>
      </c>
      <c r="E380" s="186" t="s">
        <v>1092</v>
      </c>
      <c r="F380" s="187" t="s">
        <v>1093</v>
      </c>
      <c r="G380" s="188" t="s">
        <v>150</v>
      </c>
      <c r="H380" s="189">
        <v>6</v>
      </c>
      <c r="I380" s="190"/>
      <c r="J380" s="189">
        <f t="shared" si="100"/>
        <v>0</v>
      </c>
      <c r="K380" s="187" t="s">
        <v>22</v>
      </c>
      <c r="L380" s="57"/>
      <c r="M380" s="191" t="s">
        <v>22</v>
      </c>
      <c r="N380" s="192" t="s">
        <v>44</v>
      </c>
      <c r="O380" s="38"/>
      <c r="P380" s="193">
        <f t="shared" si="101"/>
        <v>0</v>
      </c>
      <c r="Q380" s="193">
        <v>0</v>
      </c>
      <c r="R380" s="193">
        <f t="shared" si="102"/>
        <v>0</v>
      </c>
      <c r="S380" s="193">
        <v>0</v>
      </c>
      <c r="T380" s="194">
        <f t="shared" si="103"/>
        <v>0</v>
      </c>
      <c r="AR380" s="20" t="s">
        <v>205</v>
      </c>
      <c r="AT380" s="20" t="s">
        <v>142</v>
      </c>
      <c r="AU380" s="20" t="s">
        <v>82</v>
      </c>
      <c r="AY380" s="20" t="s">
        <v>140</v>
      </c>
      <c r="BE380" s="195">
        <f t="shared" si="104"/>
        <v>0</v>
      </c>
      <c r="BF380" s="195">
        <f t="shared" si="105"/>
        <v>0</v>
      </c>
      <c r="BG380" s="195">
        <f t="shared" si="106"/>
        <v>0</v>
      </c>
      <c r="BH380" s="195">
        <f t="shared" si="107"/>
        <v>0</v>
      </c>
      <c r="BI380" s="195">
        <f t="shared" si="108"/>
        <v>0</v>
      </c>
      <c r="BJ380" s="20" t="s">
        <v>10</v>
      </c>
      <c r="BK380" s="195">
        <f t="shared" si="109"/>
        <v>0</v>
      </c>
      <c r="BL380" s="20" t="s">
        <v>205</v>
      </c>
      <c r="BM380" s="20" t="s">
        <v>904</v>
      </c>
    </row>
    <row r="381" spans="2:65" s="1" customFormat="1" ht="20.399999999999999" customHeight="1">
      <c r="B381" s="37"/>
      <c r="C381" s="185" t="s">
        <v>1094</v>
      </c>
      <c r="D381" s="185" t="s">
        <v>142</v>
      </c>
      <c r="E381" s="186" t="s">
        <v>1095</v>
      </c>
      <c r="F381" s="187" t="s">
        <v>1096</v>
      </c>
      <c r="G381" s="188" t="s">
        <v>150</v>
      </c>
      <c r="H381" s="189">
        <v>1</v>
      </c>
      <c r="I381" s="190"/>
      <c r="J381" s="189">
        <f t="shared" si="100"/>
        <v>0</v>
      </c>
      <c r="K381" s="187" t="s">
        <v>22</v>
      </c>
      <c r="L381" s="57"/>
      <c r="M381" s="191" t="s">
        <v>22</v>
      </c>
      <c r="N381" s="192" t="s">
        <v>44</v>
      </c>
      <c r="O381" s="38"/>
      <c r="P381" s="193">
        <f t="shared" si="101"/>
        <v>0</v>
      </c>
      <c r="Q381" s="193">
        <v>0</v>
      </c>
      <c r="R381" s="193">
        <f t="shared" si="102"/>
        <v>0</v>
      </c>
      <c r="S381" s="193">
        <v>0</v>
      </c>
      <c r="T381" s="194">
        <f t="shared" si="103"/>
        <v>0</v>
      </c>
      <c r="AR381" s="20" t="s">
        <v>205</v>
      </c>
      <c r="AT381" s="20" t="s">
        <v>142</v>
      </c>
      <c r="AU381" s="20" t="s">
        <v>82</v>
      </c>
      <c r="AY381" s="20" t="s">
        <v>140</v>
      </c>
      <c r="BE381" s="195">
        <f t="shared" si="104"/>
        <v>0</v>
      </c>
      <c r="BF381" s="195">
        <f t="shared" si="105"/>
        <v>0</v>
      </c>
      <c r="BG381" s="195">
        <f t="shared" si="106"/>
        <v>0</v>
      </c>
      <c r="BH381" s="195">
        <f t="shared" si="107"/>
        <v>0</v>
      </c>
      <c r="BI381" s="195">
        <f t="shared" si="108"/>
        <v>0</v>
      </c>
      <c r="BJ381" s="20" t="s">
        <v>10</v>
      </c>
      <c r="BK381" s="195">
        <f t="shared" si="109"/>
        <v>0</v>
      </c>
      <c r="BL381" s="20" t="s">
        <v>205</v>
      </c>
      <c r="BM381" s="20" t="s">
        <v>911</v>
      </c>
    </row>
    <row r="382" spans="2:65" s="1" customFormat="1" ht="20.399999999999999" customHeight="1">
      <c r="B382" s="37"/>
      <c r="C382" s="185" t="s">
        <v>1097</v>
      </c>
      <c r="D382" s="185" t="s">
        <v>142</v>
      </c>
      <c r="E382" s="186" t="s">
        <v>1098</v>
      </c>
      <c r="F382" s="187" t="s">
        <v>1099</v>
      </c>
      <c r="G382" s="188" t="s">
        <v>1100</v>
      </c>
      <c r="H382" s="189">
        <v>5</v>
      </c>
      <c r="I382" s="190"/>
      <c r="J382" s="189">
        <f t="shared" si="100"/>
        <v>0</v>
      </c>
      <c r="K382" s="187" t="s">
        <v>22</v>
      </c>
      <c r="L382" s="57"/>
      <c r="M382" s="191" t="s">
        <v>22</v>
      </c>
      <c r="N382" s="192" t="s">
        <v>44</v>
      </c>
      <c r="O382" s="38"/>
      <c r="P382" s="193">
        <f t="shared" si="101"/>
        <v>0</v>
      </c>
      <c r="Q382" s="193">
        <v>0</v>
      </c>
      <c r="R382" s="193">
        <f t="shared" si="102"/>
        <v>0</v>
      </c>
      <c r="S382" s="193">
        <v>0</v>
      </c>
      <c r="T382" s="194">
        <f t="shared" si="103"/>
        <v>0</v>
      </c>
      <c r="AR382" s="20" t="s">
        <v>205</v>
      </c>
      <c r="AT382" s="20" t="s">
        <v>142</v>
      </c>
      <c r="AU382" s="20" t="s">
        <v>82</v>
      </c>
      <c r="AY382" s="20" t="s">
        <v>140</v>
      </c>
      <c r="BE382" s="195">
        <f t="shared" si="104"/>
        <v>0</v>
      </c>
      <c r="BF382" s="195">
        <f t="shared" si="105"/>
        <v>0</v>
      </c>
      <c r="BG382" s="195">
        <f t="shared" si="106"/>
        <v>0</v>
      </c>
      <c r="BH382" s="195">
        <f t="shared" si="107"/>
        <v>0</v>
      </c>
      <c r="BI382" s="195">
        <f t="shared" si="108"/>
        <v>0</v>
      </c>
      <c r="BJ382" s="20" t="s">
        <v>10</v>
      </c>
      <c r="BK382" s="195">
        <f t="shared" si="109"/>
        <v>0</v>
      </c>
      <c r="BL382" s="20" t="s">
        <v>205</v>
      </c>
      <c r="BM382" s="20" t="s">
        <v>918</v>
      </c>
    </row>
    <row r="383" spans="2:65" s="1" customFormat="1" ht="20.399999999999999" customHeight="1">
      <c r="B383" s="37"/>
      <c r="C383" s="185" t="s">
        <v>1101</v>
      </c>
      <c r="D383" s="185" t="s">
        <v>142</v>
      </c>
      <c r="E383" s="186" t="s">
        <v>1102</v>
      </c>
      <c r="F383" s="187" t="s">
        <v>1103</v>
      </c>
      <c r="G383" s="188" t="s">
        <v>150</v>
      </c>
      <c r="H383" s="189">
        <v>2</v>
      </c>
      <c r="I383" s="190"/>
      <c r="J383" s="189">
        <f t="shared" si="100"/>
        <v>0</v>
      </c>
      <c r="K383" s="187" t="s">
        <v>22</v>
      </c>
      <c r="L383" s="57"/>
      <c r="M383" s="191" t="s">
        <v>22</v>
      </c>
      <c r="N383" s="192" t="s">
        <v>44</v>
      </c>
      <c r="O383" s="38"/>
      <c r="P383" s="193">
        <f t="shared" si="101"/>
        <v>0</v>
      </c>
      <c r="Q383" s="193">
        <v>0</v>
      </c>
      <c r="R383" s="193">
        <f t="shared" si="102"/>
        <v>0</v>
      </c>
      <c r="S383" s="193">
        <v>0</v>
      </c>
      <c r="T383" s="194">
        <f t="shared" si="103"/>
        <v>0</v>
      </c>
      <c r="AR383" s="20" t="s">
        <v>205</v>
      </c>
      <c r="AT383" s="20" t="s">
        <v>142</v>
      </c>
      <c r="AU383" s="20" t="s">
        <v>82</v>
      </c>
      <c r="AY383" s="20" t="s">
        <v>140</v>
      </c>
      <c r="BE383" s="195">
        <f t="shared" si="104"/>
        <v>0</v>
      </c>
      <c r="BF383" s="195">
        <f t="shared" si="105"/>
        <v>0</v>
      </c>
      <c r="BG383" s="195">
        <f t="shared" si="106"/>
        <v>0</v>
      </c>
      <c r="BH383" s="195">
        <f t="shared" si="107"/>
        <v>0</v>
      </c>
      <c r="BI383" s="195">
        <f t="shared" si="108"/>
        <v>0</v>
      </c>
      <c r="BJ383" s="20" t="s">
        <v>10</v>
      </c>
      <c r="BK383" s="195">
        <f t="shared" si="109"/>
        <v>0</v>
      </c>
      <c r="BL383" s="20" t="s">
        <v>205</v>
      </c>
      <c r="BM383" s="20" t="s">
        <v>925</v>
      </c>
    </row>
    <row r="384" spans="2:65" s="1" customFormat="1" ht="20.399999999999999" customHeight="1">
      <c r="B384" s="37"/>
      <c r="C384" s="185" t="s">
        <v>1104</v>
      </c>
      <c r="D384" s="185" t="s">
        <v>142</v>
      </c>
      <c r="E384" s="186" t="s">
        <v>1105</v>
      </c>
      <c r="F384" s="187" t="s">
        <v>1106</v>
      </c>
      <c r="G384" s="188" t="s">
        <v>761</v>
      </c>
      <c r="H384" s="189">
        <v>2</v>
      </c>
      <c r="I384" s="190"/>
      <c r="J384" s="189">
        <f t="shared" si="100"/>
        <v>0</v>
      </c>
      <c r="K384" s="187" t="s">
        <v>22</v>
      </c>
      <c r="L384" s="57"/>
      <c r="M384" s="191" t="s">
        <v>22</v>
      </c>
      <c r="N384" s="192" t="s">
        <v>44</v>
      </c>
      <c r="O384" s="38"/>
      <c r="P384" s="193">
        <f t="shared" si="101"/>
        <v>0</v>
      </c>
      <c r="Q384" s="193">
        <v>0</v>
      </c>
      <c r="R384" s="193">
        <f t="shared" si="102"/>
        <v>0</v>
      </c>
      <c r="S384" s="193">
        <v>0</v>
      </c>
      <c r="T384" s="194">
        <f t="shared" si="103"/>
        <v>0</v>
      </c>
      <c r="AR384" s="20" t="s">
        <v>205</v>
      </c>
      <c r="AT384" s="20" t="s">
        <v>142</v>
      </c>
      <c r="AU384" s="20" t="s">
        <v>82</v>
      </c>
      <c r="AY384" s="20" t="s">
        <v>140</v>
      </c>
      <c r="BE384" s="195">
        <f t="shared" si="104"/>
        <v>0</v>
      </c>
      <c r="BF384" s="195">
        <f t="shared" si="105"/>
        <v>0</v>
      </c>
      <c r="BG384" s="195">
        <f t="shared" si="106"/>
        <v>0</v>
      </c>
      <c r="BH384" s="195">
        <f t="shared" si="107"/>
        <v>0</v>
      </c>
      <c r="BI384" s="195">
        <f t="shared" si="108"/>
        <v>0</v>
      </c>
      <c r="BJ384" s="20" t="s">
        <v>10</v>
      </c>
      <c r="BK384" s="195">
        <f t="shared" si="109"/>
        <v>0</v>
      </c>
      <c r="BL384" s="20" t="s">
        <v>205</v>
      </c>
      <c r="BM384" s="20" t="s">
        <v>82</v>
      </c>
    </row>
    <row r="385" spans="2:65" s="1" customFormat="1" ht="20.399999999999999" customHeight="1">
      <c r="B385" s="37"/>
      <c r="C385" s="185" t="s">
        <v>1107</v>
      </c>
      <c r="D385" s="185" t="s">
        <v>142</v>
      </c>
      <c r="E385" s="186" t="s">
        <v>1108</v>
      </c>
      <c r="F385" s="187" t="s">
        <v>1109</v>
      </c>
      <c r="G385" s="188" t="s">
        <v>145</v>
      </c>
      <c r="H385" s="189">
        <v>8.2799999999999994</v>
      </c>
      <c r="I385" s="190"/>
      <c r="J385" s="189">
        <f t="shared" si="100"/>
        <v>0</v>
      </c>
      <c r="K385" s="187" t="s">
        <v>22</v>
      </c>
      <c r="L385" s="57"/>
      <c r="M385" s="191" t="s">
        <v>22</v>
      </c>
      <c r="N385" s="192" t="s">
        <v>44</v>
      </c>
      <c r="O385" s="38"/>
      <c r="P385" s="193">
        <f t="shared" si="101"/>
        <v>0</v>
      </c>
      <c r="Q385" s="193">
        <v>0</v>
      </c>
      <c r="R385" s="193">
        <f t="shared" si="102"/>
        <v>0</v>
      </c>
      <c r="S385" s="193">
        <v>0</v>
      </c>
      <c r="T385" s="194">
        <f t="shared" si="103"/>
        <v>0</v>
      </c>
      <c r="AR385" s="20" t="s">
        <v>205</v>
      </c>
      <c r="AT385" s="20" t="s">
        <v>142</v>
      </c>
      <c r="AU385" s="20" t="s">
        <v>82</v>
      </c>
      <c r="AY385" s="20" t="s">
        <v>140</v>
      </c>
      <c r="BE385" s="195">
        <f t="shared" si="104"/>
        <v>0</v>
      </c>
      <c r="BF385" s="195">
        <f t="shared" si="105"/>
        <v>0</v>
      </c>
      <c r="BG385" s="195">
        <f t="shared" si="106"/>
        <v>0</v>
      </c>
      <c r="BH385" s="195">
        <f t="shared" si="107"/>
        <v>0</v>
      </c>
      <c r="BI385" s="195">
        <f t="shared" si="108"/>
        <v>0</v>
      </c>
      <c r="BJ385" s="20" t="s">
        <v>10</v>
      </c>
      <c r="BK385" s="195">
        <f t="shared" si="109"/>
        <v>0</v>
      </c>
      <c r="BL385" s="20" t="s">
        <v>205</v>
      </c>
      <c r="BM385" s="20" t="s">
        <v>146</v>
      </c>
    </row>
    <row r="386" spans="2:65" s="1" customFormat="1" ht="20.399999999999999" customHeight="1">
      <c r="B386" s="37"/>
      <c r="C386" s="185" t="s">
        <v>1110</v>
      </c>
      <c r="D386" s="185" t="s">
        <v>142</v>
      </c>
      <c r="E386" s="186" t="s">
        <v>1111</v>
      </c>
      <c r="F386" s="187" t="s">
        <v>1112</v>
      </c>
      <c r="G386" s="188" t="s">
        <v>753</v>
      </c>
      <c r="H386" s="189">
        <v>1</v>
      </c>
      <c r="I386" s="190"/>
      <c r="J386" s="189">
        <f t="shared" si="100"/>
        <v>0</v>
      </c>
      <c r="K386" s="187" t="s">
        <v>22</v>
      </c>
      <c r="L386" s="57"/>
      <c r="M386" s="191" t="s">
        <v>22</v>
      </c>
      <c r="N386" s="192" t="s">
        <v>44</v>
      </c>
      <c r="O386" s="38"/>
      <c r="P386" s="193">
        <f t="shared" si="101"/>
        <v>0</v>
      </c>
      <c r="Q386" s="193">
        <v>0</v>
      </c>
      <c r="R386" s="193">
        <f t="shared" si="102"/>
        <v>0</v>
      </c>
      <c r="S386" s="193">
        <v>0</v>
      </c>
      <c r="T386" s="194">
        <f t="shared" si="103"/>
        <v>0</v>
      </c>
      <c r="AR386" s="20" t="s">
        <v>205</v>
      </c>
      <c r="AT386" s="20" t="s">
        <v>142</v>
      </c>
      <c r="AU386" s="20" t="s">
        <v>82</v>
      </c>
      <c r="AY386" s="20" t="s">
        <v>140</v>
      </c>
      <c r="BE386" s="195">
        <f t="shared" si="104"/>
        <v>0</v>
      </c>
      <c r="BF386" s="195">
        <f t="shared" si="105"/>
        <v>0</v>
      </c>
      <c r="BG386" s="195">
        <f t="shared" si="106"/>
        <v>0</v>
      </c>
      <c r="BH386" s="195">
        <f t="shared" si="107"/>
        <v>0</v>
      </c>
      <c r="BI386" s="195">
        <f t="shared" si="108"/>
        <v>0</v>
      </c>
      <c r="BJ386" s="20" t="s">
        <v>10</v>
      </c>
      <c r="BK386" s="195">
        <f t="shared" si="109"/>
        <v>0</v>
      </c>
      <c r="BL386" s="20" t="s">
        <v>205</v>
      </c>
      <c r="BM386" s="20" t="s">
        <v>222</v>
      </c>
    </row>
    <row r="387" spans="2:65" s="1" customFormat="1" ht="20.399999999999999" customHeight="1">
      <c r="B387" s="37"/>
      <c r="C387" s="185" t="s">
        <v>1113</v>
      </c>
      <c r="D387" s="185" t="s">
        <v>142</v>
      </c>
      <c r="E387" s="186" t="s">
        <v>1114</v>
      </c>
      <c r="F387" s="187" t="s">
        <v>1115</v>
      </c>
      <c r="G387" s="188" t="s">
        <v>753</v>
      </c>
      <c r="H387" s="189">
        <v>1</v>
      </c>
      <c r="I387" s="190"/>
      <c r="J387" s="189">
        <f t="shared" si="100"/>
        <v>0</v>
      </c>
      <c r="K387" s="187" t="s">
        <v>22</v>
      </c>
      <c r="L387" s="57"/>
      <c r="M387" s="191" t="s">
        <v>22</v>
      </c>
      <c r="N387" s="192" t="s">
        <v>44</v>
      </c>
      <c r="O387" s="38"/>
      <c r="P387" s="193">
        <f t="shared" si="101"/>
        <v>0</v>
      </c>
      <c r="Q387" s="193">
        <v>0</v>
      </c>
      <c r="R387" s="193">
        <f t="shared" si="102"/>
        <v>0</v>
      </c>
      <c r="S387" s="193">
        <v>0</v>
      </c>
      <c r="T387" s="194">
        <f t="shared" si="103"/>
        <v>0</v>
      </c>
      <c r="AR387" s="20" t="s">
        <v>205</v>
      </c>
      <c r="AT387" s="20" t="s">
        <v>142</v>
      </c>
      <c r="AU387" s="20" t="s">
        <v>82</v>
      </c>
      <c r="AY387" s="20" t="s">
        <v>140</v>
      </c>
      <c r="BE387" s="195">
        <f t="shared" si="104"/>
        <v>0</v>
      </c>
      <c r="BF387" s="195">
        <f t="shared" si="105"/>
        <v>0</v>
      </c>
      <c r="BG387" s="195">
        <f t="shared" si="106"/>
        <v>0</v>
      </c>
      <c r="BH387" s="195">
        <f t="shared" si="107"/>
        <v>0</v>
      </c>
      <c r="BI387" s="195">
        <f t="shared" si="108"/>
        <v>0</v>
      </c>
      <c r="BJ387" s="20" t="s">
        <v>10</v>
      </c>
      <c r="BK387" s="195">
        <f t="shared" si="109"/>
        <v>0</v>
      </c>
      <c r="BL387" s="20" t="s">
        <v>205</v>
      </c>
      <c r="BM387" s="20" t="s">
        <v>229</v>
      </c>
    </row>
    <row r="388" spans="2:65" s="1" customFormat="1" ht="20.399999999999999" customHeight="1">
      <c r="B388" s="37"/>
      <c r="C388" s="185" t="s">
        <v>1116</v>
      </c>
      <c r="D388" s="185" t="s">
        <v>142</v>
      </c>
      <c r="E388" s="186" t="s">
        <v>1117</v>
      </c>
      <c r="F388" s="187" t="s">
        <v>1118</v>
      </c>
      <c r="G388" s="188" t="s">
        <v>322</v>
      </c>
      <c r="H388" s="189">
        <v>1</v>
      </c>
      <c r="I388" s="190"/>
      <c r="J388" s="189">
        <f t="shared" si="100"/>
        <v>0</v>
      </c>
      <c r="K388" s="187" t="s">
        <v>22</v>
      </c>
      <c r="L388" s="57"/>
      <c r="M388" s="191" t="s">
        <v>22</v>
      </c>
      <c r="N388" s="192" t="s">
        <v>44</v>
      </c>
      <c r="O388" s="38"/>
      <c r="P388" s="193">
        <f t="shared" si="101"/>
        <v>0</v>
      </c>
      <c r="Q388" s="193">
        <v>0</v>
      </c>
      <c r="R388" s="193">
        <f t="shared" si="102"/>
        <v>0</v>
      </c>
      <c r="S388" s="193">
        <v>0</v>
      </c>
      <c r="T388" s="194">
        <f t="shared" si="103"/>
        <v>0</v>
      </c>
      <c r="AR388" s="20" t="s">
        <v>205</v>
      </c>
      <c r="AT388" s="20" t="s">
        <v>142</v>
      </c>
      <c r="AU388" s="20" t="s">
        <v>82</v>
      </c>
      <c r="AY388" s="20" t="s">
        <v>140</v>
      </c>
      <c r="BE388" s="195">
        <f t="shared" si="104"/>
        <v>0</v>
      </c>
      <c r="BF388" s="195">
        <f t="shared" si="105"/>
        <v>0</v>
      </c>
      <c r="BG388" s="195">
        <f t="shared" si="106"/>
        <v>0</v>
      </c>
      <c r="BH388" s="195">
        <f t="shared" si="107"/>
        <v>0</v>
      </c>
      <c r="BI388" s="195">
        <f t="shared" si="108"/>
        <v>0</v>
      </c>
      <c r="BJ388" s="20" t="s">
        <v>10</v>
      </c>
      <c r="BK388" s="195">
        <f t="shared" si="109"/>
        <v>0</v>
      </c>
      <c r="BL388" s="20" t="s">
        <v>205</v>
      </c>
      <c r="BM388" s="20" t="s">
        <v>238</v>
      </c>
    </row>
    <row r="389" spans="2:65" s="1" customFormat="1" ht="20.399999999999999" customHeight="1">
      <c r="B389" s="37"/>
      <c r="C389" s="185" t="s">
        <v>1119</v>
      </c>
      <c r="D389" s="185" t="s">
        <v>142</v>
      </c>
      <c r="E389" s="186" t="s">
        <v>1120</v>
      </c>
      <c r="F389" s="187" t="s">
        <v>1121</v>
      </c>
      <c r="G389" s="188" t="s">
        <v>753</v>
      </c>
      <c r="H389" s="189">
        <v>5</v>
      </c>
      <c r="I389" s="190"/>
      <c r="J389" s="189">
        <f t="shared" si="100"/>
        <v>0</v>
      </c>
      <c r="K389" s="187" t="s">
        <v>22</v>
      </c>
      <c r="L389" s="57"/>
      <c r="M389" s="191" t="s">
        <v>22</v>
      </c>
      <c r="N389" s="192" t="s">
        <v>44</v>
      </c>
      <c r="O389" s="38"/>
      <c r="P389" s="193">
        <f t="shared" si="101"/>
        <v>0</v>
      </c>
      <c r="Q389" s="193">
        <v>0</v>
      </c>
      <c r="R389" s="193">
        <f t="shared" si="102"/>
        <v>0</v>
      </c>
      <c r="S389" s="193">
        <v>0</v>
      </c>
      <c r="T389" s="194">
        <f t="shared" si="103"/>
        <v>0</v>
      </c>
      <c r="AR389" s="20" t="s">
        <v>205</v>
      </c>
      <c r="AT389" s="20" t="s">
        <v>142</v>
      </c>
      <c r="AU389" s="20" t="s">
        <v>82</v>
      </c>
      <c r="AY389" s="20" t="s">
        <v>140</v>
      </c>
      <c r="BE389" s="195">
        <f t="shared" si="104"/>
        <v>0</v>
      </c>
      <c r="BF389" s="195">
        <f t="shared" si="105"/>
        <v>0</v>
      </c>
      <c r="BG389" s="195">
        <f t="shared" si="106"/>
        <v>0</v>
      </c>
      <c r="BH389" s="195">
        <f t="shared" si="107"/>
        <v>0</v>
      </c>
      <c r="BI389" s="195">
        <f t="shared" si="108"/>
        <v>0</v>
      </c>
      <c r="BJ389" s="20" t="s">
        <v>10</v>
      </c>
      <c r="BK389" s="195">
        <f t="shared" si="109"/>
        <v>0</v>
      </c>
      <c r="BL389" s="20" t="s">
        <v>205</v>
      </c>
      <c r="BM389" s="20" t="s">
        <v>254</v>
      </c>
    </row>
    <row r="390" spans="2:65" s="1" customFormat="1" ht="20.399999999999999" customHeight="1">
      <c r="B390" s="37"/>
      <c r="C390" s="185" t="s">
        <v>1122</v>
      </c>
      <c r="D390" s="185" t="s">
        <v>142</v>
      </c>
      <c r="E390" s="186" t="s">
        <v>1123</v>
      </c>
      <c r="F390" s="187" t="s">
        <v>1124</v>
      </c>
      <c r="G390" s="188" t="s">
        <v>753</v>
      </c>
      <c r="H390" s="189">
        <v>1</v>
      </c>
      <c r="I390" s="190"/>
      <c r="J390" s="189">
        <f t="shared" si="100"/>
        <v>0</v>
      </c>
      <c r="K390" s="187" t="s">
        <v>22</v>
      </c>
      <c r="L390" s="57"/>
      <c r="M390" s="191" t="s">
        <v>22</v>
      </c>
      <c r="N390" s="192" t="s">
        <v>44</v>
      </c>
      <c r="O390" s="38"/>
      <c r="P390" s="193">
        <f t="shared" si="101"/>
        <v>0</v>
      </c>
      <c r="Q390" s="193">
        <v>0</v>
      </c>
      <c r="R390" s="193">
        <f t="shared" si="102"/>
        <v>0</v>
      </c>
      <c r="S390" s="193">
        <v>0</v>
      </c>
      <c r="T390" s="194">
        <f t="shared" si="103"/>
        <v>0</v>
      </c>
      <c r="AR390" s="20" t="s">
        <v>205</v>
      </c>
      <c r="AT390" s="20" t="s">
        <v>142</v>
      </c>
      <c r="AU390" s="20" t="s">
        <v>82</v>
      </c>
      <c r="AY390" s="20" t="s">
        <v>140</v>
      </c>
      <c r="BE390" s="195">
        <f t="shared" si="104"/>
        <v>0</v>
      </c>
      <c r="BF390" s="195">
        <f t="shared" si="105"/>
        <v>0</v>
      </c>
      <c r="BG390" s="195">
        <f t="shared" si="106"/>
        <v>0</v>
      </c>
      <c r="BH390" s="195">
        <f t="shared" si="107"/>
        <v>0</v>
      </c>
      <c r="BI390" s="195">
        <f t="shared" si="108"/>
        <v>0</v>
      </c>
      <c r="BJ390" s="20" t="s">
        <v>10</v>
      </c>
      <c r="BK390" s="195">
        <f t="shared" si="109"/>
        <v>0</v>
      </c>
      <c r="BL390" s="20" t="s">
        <v>205</v>
      </c>
      <c r="BM390" s="20" t="s">
        <v>262</v>
      </c>
    </row>
    <row r="391" spans="2:65" s="1" customFormat="1" ht="20.399999999999999" customHeight="1">
      <c r="B391" s="37"/>
      <c r="C391" s="185" t="s">
        <v>1125</v>
      </c>
      <c r="D391" s="185" t="s">
        <v>142</v>
      </c>
      <c r="E391" s="186" t="s">
        <v>1126</v>
      </c>
      <c r="F391" s="187" t="s">
        <v>1127</v>
      </c>
      <c r="G391" s="188" t="s">
        <v>753</v>
      </c>
      <c r="H391" s="189">
        <v>1</v>
      </c>
      <c r="I391" s="190"/>
      <c r="J391" s="189">
        <f t="shared" si="100"/>
        <v>0</v>
      </c>
      <c r="K391" s="187" t="s">
        <v>22</v>
      </c>
      <c r="L391" s="57"/>
      <c r="M391" s="191" t="s">
        <v>22</v>
      </c>
      <c r="N391" s="192" t="s">
        <v>44</v>
      </c>
      <c r="O391" s="38"/>
      <c r="P391" s="193">
        <f t="shared" si="101"/>
        <v>0</v>
      </c>
      <c r="Q391" s="193">
        <v>0</v>
      </c>
      <c r="R391" s="193">
        <f t="shared" si="102"/>
        <v>0</v>
      </c>
      <c r="S391" s="193">
        <v>0</v>
      </c>
      <c r="T391" s="194">
        <f t="shared" si="103"/>
        <v>0</v>
      </c>
      <c r="AR391" s="20" t="s">
        <v>205</v>
      </c>
      <c r="AT391" s="20" t="s">
        <v>142</v>
      </c>
      <c r="AU391" s="20" t="s">
        <v>82</v>
      </c>
      <c r="AY391" s="20" t="s">
        <v>140</v>
      </c>
      <c r="BE391" s="195">
        <f t="shared" si="104"/>
        <v>0</v>
      </c>
      <c r="BF391" s="195">
        <f t="shared" si="105"/>
        <v>0</v>
      </c>
      <c r="BG391" s="195">
        <f t="shared" si="106"/>
        <v>0</v>
      </c>
      <c r="BH391" s="195">
        <f t="shared" si="107"/>
        <v>0</v>
      </c>
      <c r="BI391" s="195">
        <f t="shared" si="108"/>
        <v>0</v>
      </c>
      <c r="BJ391" s="20" t="s">
        <v>10</v>
      </c>
      <c r="BK391" s="195">
        <f t="shared" si="109"/>
        <v>0</v>
      </c>
      <c r="BL391" s="20" t="s">
        <v>205</v>
      </c>
      <c r="BM391" s="20" t="s">
        <v>270</v>
      </c>
    </row>
    <row r="392" spans="2:65" s="1" customFormat="1" ht="20.399999999999999" customHeight="1">
      <c r="B392" s="37"/>
      <c r="C392" s="185" t="s">
        <v>463</v>
      </c>
      <c r="D392" s="185" t="s">
        <v>142</v>
      </c>
      <c r="E392" s="186" t="s">
        <v>1128</v>
      </c>
      <c r="F392" s="187" t="s">
        <v>1129</v>
      </c>
      <c r="G392" s="188" t="s">
        <v>297</v>
      </c>
      <c r="H392" s="189">
        <v>9</v>
      </c>
      <c r="I392" s="190"/>
      <c r="J392" s="189">
        <f t="shared" si="100"/>
        <v>0</v>
      </c>
      <c r="K392" s="187" t="s">
        <v>22</v>
      </c>
      <c r="L392" s="57"/>
      <c r="M392" s="191" t="s">
        <v>22</v>
      </c>
      <c r="N392" s="192" t="s">
        <v>44</v>
      </c>
      <c r="O392" s="38"/>
      <c r="P392" s="193">
        <f t="shared" si="101"/>
        <v>0</v>
      </c>
      <c r="Q392" s="193">
        <v>0</v>
      </c>
      <c r="R392" s="193">
        <f t="shared" si="102"/>
        <v>0</v>
      </c>
      <c r="S392" s="193">
        <v>0</v>
      </c>
      <c r="T392" s="194">
        <f t="shared" si="103"/>
        <v>0</v>
      </c>
      <c r="AR392" s="20" t="s">
        <v>205</v>
      </c>
      <c r="AT392" s="20" t="s">
        <v>142</v>
      </c>
      <c r="AU392" s="20" t="s">
        <v>82</v>
      </c>
      <c r="AY392" s="20" t="s">
        <v>140</v>
      </c>
      <c r="BE392" s="195">
        <f t="shared" si="104"/>
        <v>0</v>
      </c>
      <c r="BF392" s="195">
        <f t="shared" si="105"/>
        <v>0</v>
      </c>
      <c r="BG392" s="195">
        <f t="shared" si="106"/>
        <v>0</v>
      </c>
      <c r="BH392" s="195">
        <f t="shared" si="107"/>
        <v>0</v>
      </c>
      <c r="BI392" s="195">
        <f t="shared" si="108"/>
        <v>0</v>
      </c>
      <c r="BJ392" s="20" t="s">
        <v>10</v>
      </c>
      <c r="BK392" s="195">
        <f t="shared" si="109"/>
        <v>0</v>
      </c>
      <c r="BL392" s="20" t="s">
        <v>205</v>
      </c>
      <c r="BM392" s="20" t="s">
        <v>933</v>
      </c>
    </row>
    <row r="393" spans="2:65" s="1" customFormat="1" ht="20.399999999999999" customHeight="1">
      <c r="B393" s="37"/>
      <c r="C393" s="185" t="s">
        <v>1130</v>
      </c>
      <c r="D393" s="185" t="s">
        <v>142</v>
      </c>
      <c r="E393" s="186" t="s">
        <v>1131</v>
      </c>
      <c r="F393" s="187" t="s">
        <v>1132</v>
      </c>
      <c r="G393" s="188" t="s">
        <v>145</v>
      </c>
      <c r="H393" s="189">
        <v>47.56</v>
      </c>
      <c r="I393" s="190"/>
      <c r="J393" s="189">
        <f t="shared" si="100"/>
        <v>0</v>
      </c>
      <c r="K393" s="187" t="s">
        <v>22</v>
      </c>
      <c r="L393" s="57"/>
      <c r="M393" s="191" t="s">
        <v>22</v>
      </c>
      <c r="N393" s="192" t="s">
        <v>44</v>
      </c>
      <c r="O393" s="38"/>
      <c r="P393" s="193">
        <f t="shared" si="101"/>
        <v>0</v>
      </c>
      <c r="Q393" s="193">
        <v>0</v>
      </c>
      <c r="R393" s="193">
        <f t="shared" si="102"/>
        <v>0</v>
      </c>
      <c r="S393" s="193">
        <v>0</v>
      </c>
      <c r="T393" s="194">
        <f t="shared" si="103"/>
        <v>0</v>
      </c>
      <c r="AR393" s="20" t="s">
        <v>205</v>
      </c>
      <c r="AT393" s="20" t="s">
        <v>142</v>
      </c>
      <c r="AU393" s="20" t="s">
        <v>82</v>
      </c>
      <c r="AY393" s="20" t="s">
        <v>140</v>
      </c>
      <c r="BE393" s="195">
        <f t="shared" si="104"/>
        <v>0</v>
      </c>
      <c r="BF393" s="195">
        <f t="shared" si="105"/>
        <v>0</v>
      </c>
      <c r="BG393" s="195">
        <f t="shared" si="106"/>
        <v>0</v>
      </c>
      <c r="BH393" s="195">
        <f t="shared" si="107"/>
        <v>0</v>
      </c>
      <c r="BI393" s="195">
        <f t="shared" si="108"/>
        <v>0</v>
      </c>
      <c r="BJ393" s="20" t="s">
        <v>10</v>
      </c>
      <c r="BK393" s="195">
        <f t="shared" si="109"/>
        <v>0</v>
      </c>
      <c r="BL393" s="20" t="s">
        <v>205</v>
      </c>
      <c r="BM393" s="20" t="s">
        <v>942</v>
      </c>
    </row>
    <row r="394" spans="2:65" s="10" customFormat="1" ht="29.85" customHeight="1">
      <c r="B394" s="168"/>
      <c r="C394" s="169"/>
      <c r="D394" s="182" t="s">
        <v>72</v>
      </c>
      <c r="E394" s="183" t="s">
        <v>1133</v>
      </c>
      <c r="F394" s="183" t="s">
        <v>1134</v>
      </c>
      <c r="G394" s="169"/>
      <c r="H394" s="169"/>
      <c r="I394" s="172"/>
      <c r="J394" s="184">
        <f>BK394</f>
        <v>0</v>
      </c>
      <c r="K394" s="169"/>
      <c r="L394" s="174"/>
      <c r="M394" s="175"/>
      <c r="N394" s="176"/>
      <c r="O394" s="176"/>
      <c r="P394" s="177">
        <f>P395</f>
        <v>0</v>
      </c>
      <c r="Q394" s="176"/>
      <c r="R394" s="177">
        <f>R395</f>
        <v>0</v>
      </c>
      <c r="S394" s="176"/>
      <c r="T394" s="178">
        <f>T395</f>
        <v>0</v>
      </c>
      <c r="AR394" s="179" t="s">
        <v>82</v>
      </c>
      <c r="AT394" s="180" t="s">
        <v>72</v>
      </c>
      <c r="AU394" s="180" t="s">
        <v>10</v>
      </c>
      <c r="AY394" s="179" t="s">
        <v>140</v>
      </c>
      <c r="BK394" s="181">
        <f>BK395</f>
        <v>0</v>
      </c>
    </row>
    <row r="395" spans="2:65" s="1" customFormat="1" ht="20.399999999999999" customHeight="1">
      <c r="B395" s="37"/>
      <c r="C395" s="185" t="s">
        <v>466</v>
      </c>
      <c r="D395" s="185" t="s">
        <v>142</v>
      </c>
      <c r="E395" s="186" t="s">
        <v>1135</v>
      </c>
      <c r="F395" s="187" t="s">
        <v>1136</v>
      </c>
      <c r="G395" s="188" t="s">
        <v>145</v>
      </c>
      <c r="H395" s="189">
        <v>11.56</v>
      </c>
      <c r="I395" s="190"/>
      <c r="J395" s="189">
        <f>ROUND(I395*H395,0)</f>
        <v>0</v>
      </c>
      <c r="K395" s="187" t="s">
        <v>22</v>
      </c>
      <c r="L395" s="57"/>
      <c r="M395" s="191" t="s">
        <v>22</v>
      </c>
      <c r="N395" s="192" t="s">
        <v>44</v>
      </c>
      <c r="O395" s="38"/>
      <c r="P395" s="193">
        <f>O395*H395</f>
        <v>0</v>
      </c>
      <c r="Q395" s="193">
        <v>0</v>
      </c>
      <c r="R395" s="193">
        <f>Q395*H395</f>
        <v>0</v>
      </c>
      <c r="S395" s="193">
        <v>0</v>
      </c>
      <c r="T395" s="194">
        <f>S395*H395</f>
        <v>0</v>
      </c>
      <c r="AR395" s="20" t="s">
        <v>205</v>
      </c>
      <c r="AT395" s="20" t="s">
        <v>142</v>
      </c>
      <c r="AU395" s="20" t="s">
        <v>82</v>
      </c>
      <c r="AY395" s="20" t="s">
        <v>140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20" t="s">
        <v>10</v>
      </c>
      <c r="BK395" s="195">
        <f>ROUND(I395*H395,0)</f>
        <v>0</v>
      </c>
      <c r="BL395" s="20" t="s">
        <v>205</v>
      </c>
      <c r="BM395" s="20" t="s">
        <v>246</v>
      </c>
    </row>
    <row r="396" spans="2:65" s="10" customFormat="1" ht="29.85" customHeight="1">
      <c r="B396" s="168"/>
      <c r="C396" s="169"/>
      <c r="D396" s="182" t="s">
        <v>72</v>
      </c>
      <c r="E396" s="183" t="s">
        <v>1137</v>
      </c>
      <c r="F396" s="183" t="s">
        <v>1138</v>
      </c>
      <c r="G396" s="169"/>
      <c r="H396" s="169"/>
      <c r="I396" s="172"/>
      <c r="J396" s="184">
        <f>BK396</f>
        <v>0</v>
      </c>
      <c r="K396" s="169"/>
      <c r="L396" s="174"/>
      <c r="M396" s="175"/>
      <c r="N396" s="176"/>
      <c r="O396" s="176"/>
      <c r="P396" s="177">
        <f>SUM(P397:P405)</f>
        <v>0</v>
      </c>
      <c r="Q396" s="176"/>
      <c r="R396" s="177">
        <f>SUM(R397:R405)</f>
        <v>0</v>
      </c>
      <c r="S396" s="176"/>
      <c r="T396" s="178">
        <f>SUM(T397:T405)</f>
        <v>0</v>
      </c>
      <c r="AR396" s="179" t="s">
        <v>82</v>
      </c>
      <c r="AT396" s="180" t="s">
        <v>72</v>
      </c>
      <c r="AU396" s="180" t="s">
        <v>10</v>
      </c>
      <c r="AY396" s="179" t="s">
        <v>140</v>
      </c>
      <c r="BK396" s="181">
        <f>SUM(BK397:BK405)</f>
        <v>0</v>
      </c>
    </row>
    <row r="397" spans="2:65" s="1" customFormat="1" ht="20.399999999999999" customHeight="1">
      <c r="B397" s="37"/>
      <c r="C397" s="185" t="s">
        <v>1139</v>
      </c>
      <c r="D397" s="185" t="s">
        <v>142</v>
      </c>
      <c r="E397" s="186" t="s">
        <v>1140</v>
      </c>
      <c r="F397" s="187" t="s">
        <v>1141</v>
      </c>
      <c r="G397" s="188" t="s">
        <v>145</v>
      </c>
      <c r="H397" s="189">
        <v>19.7</v>
      </c>
      <c r="I397" s="190"/>
      <c r="J397" s="189">
        <f t="shared" ref="J397:J405" si="110">ROUND(I397*H397,0)</f>
        <v>0</v>
      </c>
      <c r="K397" s="187" t="s">
        <v>22</v>
      </c>
      <c r="L397" s="57"/>
      <c r="M397" s="191" t="s">
        <v>22</v>
      </c>
      <c r="N397" s="192" t="s">
        <v>44</v>
      </c>
      <c r="O397" s="38"/>
      <c r="P397" s="193">
        <f t="shared" ref="P397:P405" si="111">O397*H397</f>
        <v>0</v>
      </c>
      <c r="Q397" s="193">
        <v>0</v>
      </c>
      <c r="R397" s="193">
        <f t="shared" ref="R397:R405" si="112">Q397*H397</f>
        <v>0</v>
      </c>
      <c r="S397" s="193">
        <v>0</v>
      </c>
      <c r="T397" s="194">
        <f t="shared" ref="T397:T405" si="113">S397*H397</f>
        <v>0</v>
      </c>
      <c r="AR397" s="20" t="s">
        <v>205</v>
      </c>
      <c r="AT397" s="20" t="s">
        <v>142</v>
      </c>
      <c r="AU397" s="20" t="s">
        <v>82</v>
      </c>
      <c r="AY397" s="20" t="s">
        <v>140</v>
      </c>
      <c r="BE397" s="195">
        <f t="shared" ref="BE397:BE405" si="114">IF(N397="základní",J397,0)</f>
        <v>0</v>
      </c>
      <c r="BF397" s="195">
        <f t="shared" ref="BF397:BF405" si="115">IF(N397="snížená",J397,0)</f>
        <v>0</v>
      </c>
      <c r="BG397" s="195">
        <f t="shared" ref="BG397:BG405" si="116">IF(N397="zákl. přenesená",J397,0)</f>
        <v>0</v>
      </c>
      <c r="BH397" s="195">
        <f t="shared" ref="BH397:BH405" si="117">IF(N397="sníž. přenesená",J397,0)</f>
        <v>0</v>
      </c>
      <c r="BI397" s="195">
        <f t="shared" ref="BI397:BI405" si="118">IF(N397="nulová",J397,0)</f>
        <v>0</v>
      </c>
      <c r="BJ397" s="20" t="s">
        <v>10</v>
      </c>
      <c r="BK397" s="195">
        <f t="shared" ref="BK397:BK405" si="119">ROUND(I397*H397,0)</f>
        <v>0</v>
      </c>
      <c r="BL397" s="20" t="s">
        <v>205</v>
      </c>
      <c r="BM397" s="20" t="s">
        <v>948</v>
      </c>
    </row>
    <row r="398" spans="2:65" s="1" customFormat="1" ht="20.399999999999999" customHeight="1">
      <c r="B398" s="37"/>
      <c r="C398" s="185" t="s">
        <v>470</v>
      </c>
      <c r="D398" s="185" t="s">
        <v>142</v>
      </c>
      <c r="E398" s="186" t="s">
        <v>1142</v>
      </c>
      <c r="F398" s="187" t="s">
        <v>1143</v>
      </c>
      <c r="G398" s="188" t="s">
        <v>145</v>
      </c>
      <c r="H398" s="189">
        <v>59.2</v>
      </c>
      <c r="I398" s="190"/>
      <c r="J398" s="189">
        <f t="shared" si="110"/>
        <v>0</v>
      </c>
      <c r="K398" s="187" t="s">
        <v>22</v>
      </c>
      <c r="L398" s="57"/>
      <c r="M398" s="191" t="s">
        <v>22</v>
      </c>
      <c r="N398" s="192" t="s">
        <v>44</v>
      </c>
      <c r="O398" s="38"/>
      <c r="P398" s="193">
        <f t="shared" si="111"/>
        <v>0</v>
      </c>
      <c r="Q398" s="193">
        <v>0</v>
      </c>
      <c r="R398" s="193">
        <f t="shared" si="112"/>
        <v>0</v>
      </c>
      <c r="S398" s="193">
        <v>0</v>
      </c>
      <c r="T398" s="194">
        <f t="shared" si="113"/>
        <v>0</v>
      </c>
      <c r="AR398" s="20" t="s">
        <v>205</v>
      </c>
      <c r="AT398" s="20" t="s">
        <v>142</v>
      </c>
      <c r="AU398" s="20" t="s">
        <v>82</v>
      </c>
      <c r="AY398" s="20" t="s">
        <v>140</v>
      </c>
      <c r="BE398" s="195">
        <f t="shared" si="114"/>
        <v>0</v>
      </c>
      <c r="BF398" s="195">
        <f t="shared" si="115"/>
        <v>0</v>
      </c>
      <c r="BG398" s="195">
        <f t="shared" si="116"/>
        <v>0</v>
      </c>
      <c r="BH398" s="195">
        <f t="shared" si="117"/>
        <v>0</v>
      </c>
      <c r="BI398" s="195">
        <f t="shared" si="118"/>
        <v>0</v>
      </c>
      <c r="BJ398" s="20" t="s">
        <v>10</v>
      </c>
      <c r="BK398" s="195">
        <f t="shared" si="119"/>
        <v>0</v>
      </c>
      <c r="BL398" s="20" t="s">
        <v>205</v>
      </c>
      <c r="BM398" s="20" t="s">
        <v>955</v>
      </c>
    </row>
    <row r="399" spans="2:65" s="1" customFormat="1" ht="20.399999999999999" customHeight="1">
      <c r="B399" s="37"/>
      <c r="C399" s="185" t="s">
        <v>1144</v>
      </c>
      <c r="D399" s="185" t="s">
        <v>142</v>
      </c>
      <c r="E399" s="186" t="s">
        <v>1145</v>
      </c>
      <c r="F399" s="187" t="s">
        <v>1146</v>
      </c>
      <c r="G399" s="188" t="s">
        <v>183</v>
      </c>
      <c r="H399" s="189">
        <v>85.6</v>
      </c>
      <c r="I399" s="190"/>
      <c r="J399" s="189">
        <f t="shared" si="110"/>
        <v>0</v>
      </c>
      <c r="K399" s="187" t="s">
        <v>22</v>
      </c>
      <c r="L399" s="57"/>
      <c r="M399" s="191" t="s">
        <v>22</v>
      </c>
      <c r="N399" s="192" t="s">
        <v>44</v>
      </c>
      <c r="O399" s="38"/>
      <c r="P399" s="193">
        <f t="shared" si="111"/>
        <v>0</v>
      </c>
      <c r="Q399" s="193">
        <v>0</v>
      </c>
      <c r="R399" s="193">
        <f t="shared" si="112"/>
        <v>0</v>
      </c>
      <c r="S399" s="193">
        <v>0</v>
      </c>
      <c r="T399" s="194">
        <f t="shared" si="113"/>
        <v>0</v>
      </c>
      <c r="AR399" s="20" t="s">
        <v>205</v>
      </c>
      <c r="AT399" s="20" t="s">
        <v>142</v>
      </c>
      <c r="AU399" s="20" t="s">
        <v>82</v>
      </c>
      <c r="AY399" s="20" t="s">
        <v>140</v>
      </c>
      <c r="BE399" s="195">
        <f t="shared" si="114"/>
        <v>0</v>
      </c>
      <c r="BF399" s="195">
        <f t="shared" si="115"/>
        <v>0</v>
      </c>
      <c r="BG399" s="195">
        <f t="shared" si="116"/>
        <v>0</v>
      </c>
      <c r="BH399" s="195">
        <f t="shared" si="117"/>
        <v>0</v>
      </c>
      <c r="BI399" s="195">
        <f t="shared" si="118"/>
        <v>0</v>
      </c>
      <c r="BJ399" s="20" t="s">
        <v>10</v>
      </c>
      <c r="BK399" s="195">
        <f t="shared" si="119"/>
        <v>0</v>
      </c>
      <c r="BL399" s="20" t="s">
        <v>205</v>
      </c>
      <c r="BM399" s="20" t="s">
        <v>963</v>
      </c>
    </row>
    <row r="400" spans="2:65" s="1" customFormat="1" ht="20.399999999999999" customHeight="1">
      <c r="B400" s="37"/>
      <c r="C400" s="185" t="s">
        <v>473</v>
      </c>
      <c r="D400" s="185" t="s">
        <v>142</v>
      </c>
      <c r="E400" s="186" t="s">
        <v>1147</v>
      </c>
      <c r="F400" s="187" t="s">
        <v>1148</v>
      </c>
      <c r="G400" s="188" t="s">
        <v>145</v>
      </c>
      <c r="H400" s="189">
        <v>59.2</v>
      </c>
      <c r="I400" s="190"/>
      <c r="J400" s="189">
        <f t="shared" si="110"/>
        <v>0</v>
      </c>
      <c r="K400" s="187" t="s">
        <v>22</v>
      </c>
      <c r="L400" s="57"/>
      <c r="M400" s="191" t="s">
        <v>22</v>
      </c>
      <c r="N400" s="192" t="s">
        <v>44</v>
      </c>
      <c r="O400" s="38"/>
      <c r="P400" s="193">
        <f t="shared" si="111"/>
        <v>0</v>
      </c>
      <c r="Q400" s="193">
        <v>0</v>
      </c>
      <c r="R400" s="193">
        <f t="shared" si="112"/>
        <v>0</v>
      </c>
      <c r="S400" s="193">
        <v>0</v>
      </c>
      <c r="T400" s="194">
        <f t="shared" si="113"/>
        <v>0</v>
      </c>
      <c r="AR400" s="20" t="s">
        <v>205</v>
      </c>
      <c r="AT400" s="20" t="s">
        <v>142</v>
      </c>
      <c r="AU400" s="20" t="s">
        <v>82</v>
      </c>
      <c r="AY400" s="20" t="s">
        <v>140</v>
      </c>
      <c r="BE400" s="195">
        <f t="shared" si="114"/>
        <v>0</v>
      </c>
      <c r="BF400" s="195">
        <f t="shared" si="115"/>
        <v>0</v>
      </c>
      <c r="BG400" s="195">
        <f t="shared" si="116"/>
        <v>0</v>
      </c>
      <c r="BH400" s="195">
        <f t="shared" si="117"/>
        <v>0</v>
      </c>
      <c r="BI400" s="195">
        <f t="shared" si="118"/>
        <v>0</v>
      </c>
      <c r="BJ400" s="20" t="s">
        <v>10</v>
      </c>
      <c r="BK400" s="195">
        <f t="shared" si="119"/>
        <v>0</v>
      </c>
      <c r="BL400" s="20" t="s">
        <v>205</v>
      </c>
      <c r="BM400" s="20" t="s">
        <v>969</v>
      </c>
    </row>
    <row r="401" spans="2:65" s="1" customFormat="1" ht="20.399999999999999" customHeight="1">
      <c r="B401" s="37"/>
      <c r="C401" s="185" t="s">
        <v>1149</v>
      </c>
      <c r="D401" s="185" t="s">
        <v>142</v>
      </c>
      <c r="E401" s="186" t="s">
        <v>1150</v>
      </c>
      <c r="F401" s="187" t="s">
        <v>1151</v>
      </c>
      <c r="G401" s="188" t="s">
        <v>183</v>
      </c>
      <c r="H401" s="189">
        <v>42.8</v>
      </c>
      <c r="I401" s="190"/>
      <c r="J401" s="189">
        <f t="shared" si="110"/>
        <v>0</v>
      </c>
      <c r="K401" s="187" t="s">
        <v>22</v>
      </c>
      <c r="L401" s="57"/>
      <c r="M401" s="191" t="s">
        <v>22</v>
      </c>
      <c r="N401" s="192" t="s">
        <v>44</v>
      </c>
      <c r="O401" s="38"/>
      <c r="P401" s="193">
        <f t="shared" si="111"/>
        <v>0</v>
      </c>
      <c r="Q401" s="193">
        <v>0</v>
      </c>
      <c r="R401" s="193">
        <f t="shared" si="112"/>
        <v>0</v>
      </c>
      <c r="S401" s="193">
        <v>0</v>
      </c>
      <c r="T401" s="194">
        <f t="shared" si="113"/>
        <v>0</v>
      </c>
      <c r="AR401" s="20" t="s">
        <v>205</v>
      </c>
      <c r="AT401" s="20" t="s">
        <v>142</v>
      </c>
      <c r="AU401" s="20" t="s">
        <v>82</v>
      </c>
      <c r="AY401" s="20" t="s">
        <v>140</v>
      </c>
      <c r="BE401" s="195">
        <f t="shared" si="114"/>
        <v>0</v>
      </c>
      <c r="BF401" s="195">
        <f t="shared" si="115"/>
        <v>0</v>
      </c>
      <c r="BG401" s="195">
        <f t="shared" si="116"/>
        <v>0</v>
      </c>
      <c r="BH401" s="195">
        <f t="shared" si="117"/>
        <v>0</v>
      </c>
      <c r="BI401" s="195">
        <f t="shared" si="118"/>
        <v>0</v>
      </c>
      <c r="BJ401" s="20" t="s">
        <v>10</v>
      </c>
      <c r="BK401" s="195">
        <f t="shared" si="119"/>
        <v>0</v>
      </c>
      <c r="BL401" s="20" t="s">
        <v>205</v>
      </c>
      <c r="BM401" s="20" t="s">
        <v>975</v>
      </c>
    </row>
    <row r="402" spans="2:65" s="1" customFormat="1" ht="20.399999999999999" customHeight="1">
      <c r="B402" s="37"/>
      <c r="C402" s="185" t="s">
        <v>477</v>
      </c>
      <c r="D402" s="185" t="s">
        <v>142</v>
      </c>
      <c r="E402" s="186" t="s">
        <v>1152</v>
      </c>
      <c r="F402" s="187" t="s">
        <v>1153</v>
      </c>
      <c r="G402" s="188" t="s">
        <v>183</v>
      </c>
      <c r="H402" s="189">
        <v>252</v>
      </c>
      <c r="I402" s="190"/>
      <c r="J402" s="189">
        <f t="shared" si="110"/>
        <v>0</v>
      </c>
      <c r="K402" s="187" t="s">
        <v>22</v>
      </c>
      <c r="L402" s="57"/>
      <c r="M402" s="191" t="s">
        <v>22</v>
      </c>
      <c r="N402" s="192" t="s">
        <v>44</v>
      </c>
      <c r="O402" s="38"/>
      <c r="P402" s="193">
        <f t="shared" si="111"/>
        <v>0</v>
      </c>
      <c r="Q402" s="193">
        <v>0</v>
      </c>
      <c r="R402" s="193">
        <f t="shared" si="112"/>
        <v>0</v>
      </c>
      <c r="S402" s="193">
        <v>0</v>
      </c>
      <c r="T402" s="194">
        <f t="shared" si="113"/>
        <v>0</v>
      </c>
      <c r="AR402" s="20" t="s">
        <v>205</v>
      </c>
      <c r="AT402" s="20" t="s">
        <v>142</v>
      </c>
      <c r="AU402" s="20" t="s">
        <v>82</v>
      </c>
      <c r="AY402" s="20" t="s">
        <v>140</v>
      </c>
      <c r="BE402" s="195">
        <f t="shared" si="114"/>
        <v>0</v>
      </c>
      <c r="BF402" s="195">
        <f t="shared" si="115"/>
        <v>0</v>
      </c>
      <c r="BG402" s="195">
        <f t="shared" si="116"/>
        <v>0</v>
      </c>
      <c r="BH402" s="195">
        <f t="shared" si="117"/>
        <v>0</v>
      </c>
      <c r="BI402" s="195">
        <f t="shared" si="118"/>
        <v>0</v>
      </c>
      <c r="BJ402" s="20" t="s">
        <v>10</v>
      </c>
      <c r="BK402" s="195">
        <f t="shared" si="119"/>
        <v>0</v>
      </c>
      <c r="BL402" s="20" t="s">
        <v>205</v>
      </c>
      <c r="BM402" s="20" t="s">
        <v>982</v>
      </c>
    </row>
    <row r="403" spans="2:65" s="1" customFormat="1" ht="20.399999999999999" customHeight="1">
      <c r="B403" s="37"/>
      <c r="C403" s="185" t="s">
        <v>1154</v>
      </c>
      <c r="D403" s="185" t="s">
        <v>142</v>
      </c>
      <c r="E403" s="186" t="s">
        <v>1155</v>
      </c>
      <c r="F403" s="187" t="s">
        <v>1156</v>
      </c>
      <c r="G403" s="188" t="s">
        <v>145</v>
      </c>
      <c r="H403" s="189">
        <v>16.690000000000001</v>
      </c>
      <c r="I403" s="190"/>
      <c r="J403" s="189">
        <f t="shared" si="110"/>
        <v>0</v>
      </c>
      <c r="K403" s="187" t="s">
        <v>22</v>
      </c>
      <c r="L403" s="57"/>
      <c r="M403" s="191" t="s">
        <v>22</v>
      </c>
      <c r="N403" s="192" t="s">
        <v>44</v>
      </c>
      <c r="O403" s="38"/>
      <c r="P403" s="193">
        <f t="shared" si="111"/>
        <v>0</v>
      </c>
      <c r="Q403" s="193">
        <v>0</v>
      </c>
      <c r="R403" s="193">
        <f t="shared" si="112"/>
        <v>0</v>
      </c>
      <c r="S403" s="193">
        <v>0</v>
      </c>
      <c r="T403" s="194">
        <f t="shared" si="113"/>
        <v>0</v>
      </c>
      <c r="AR403" s="20" t="s">
        <v>205</v>
      </c>
      <c r="AT403" s="20" t="s">
        <v>142</v>
      </c>
      <c r="AU403" s="20" t="s">
        <v>82</v>
      </c>
      <c r="AY403" s="20" t="s">
        <v>140</v>
      </c>
      <c r="BE403" s="195">
        <f t="shared" si="114"/>
        <v>0</v>
      </c>
      <c r="BF403" s="195">
        <f t="shared" si="115"/>
        <v>0</v>
      </c>
      <c r="BG403" s="195">
        <f t="shared" si="116"/>
        <v>0</v>
      </c>
      <c r="BH403" s="195">
        <f t="shared" si="117"/>
        <v>0</v>
      </c>
      <c r="BI403" s="195">
        <f t="shared" si="118"/>
        <v>0</v>
      </c>
      <c r="BJ403" s="20" t="s">
        <v>10</v>
      </c>
      <c r="BK403" s="195">
        <f t="shared" si="119"/>
        <v>0</v>
      </c>
      <c r="BL403" s="20" t="s">
        <v>205</v>
      </c>
      <c r="BM403" s="20" t="s">
        <v>990</v>
      </c>
    </row>
    <row r="404" spans="2:65" s="1" customFormat="1" ht="20.399999999999999" customHeight="1">
      <c r="B404" s="37"/>
      <c r="C404" s="185" t="s">
        <v>480</v>
      </c>
      <c r="D404" s="185" t="s">
        <v>142</v>
      </c>
      <c r="E404" s="186" t="s">
        <v>1157</v>
      </c>
      <c r="F404" s="187" t="s">
        <v>1158</v>
      </c>
      <c r="G404" s="188" t="s">
        <v>145</v>
      </c>
      <c r="H404" s="189">
        <v>22.18</v>
      </c>
      <c r="I404" s="190"/>
      <c r="J404" s="189">
        <f t="shared" si="110"/>
        <v>0</v>
      </c>
      <c r="K404" s="187" t="s">
        <v>22</v>
      </c>
      <c r="L404" s="57"/>
      <c r="M404" s="191" t="s">
        <v>22</v>
      </c>
      <c r="N404" s="192" t="s">
        <v>44</v>
      </c>
      <c r="O404" s="38"/>
      <c r="P404" s="193">
        <f t="shared" si="111"/>
        <v>0</v>
      </c>
      <c r="Q404" s="193">
        <v>0</v>
      </c>
      <c r="R404" s="193">
        <f t="shared" si="112"/>
        <v>0</v>
      </c>
      <c r="S404" s="193">
        <v>0</v>
      </c>
      <c r="T404" s="194">
        <f t="shared" si="113"/>
        <v>0</v>
      </c>
      <c r="AR404" s="20" t="s">
        <v>205</v>
      </c>
      <c r="AT404" s="20" t="s">
        <v>142</v>
      </c>
      <c r="AU404" s="20" t="s">
        <v>82</v>
      </c>
      <c r="AY404" s="20" t="s">
        <v>140</v>
      </c>
      <c r="BE404" s="195">
        <f t="shared" si="114"/>
        <v>0</v>
      </c>
      <c r="BF404" s="195">
        <f t="shared" si="115"/>
        <v>0</v>
      </c>
      <c r="BG404" s="195">
        <f t="shared" si="116"/>
        <v>0</v>
      </c>
      <c r="BH404" s="195">
        <f t="shared" si="117"/>
        <v>0</v>
      </c>
      <c r="BI404" s="195">
        <f t="shared" si="118"/>
        <v>0</v>
      </c>
      <c r="BJ404" s="20" t="s">
        <v>10</v>
      </c>
      <c r="BK404" s="195">
        <f t="shared" si="119"/>
        <v>0</v>
      </c>
      <c r="BL404" s="20" t="s">
        <v>205</v>
      </c>
      <c r="BM404" s="20" t="s">
        <v>998</v>
      </c>
    </row>
    <row r="405" spans="2:65" s="1" customFormat="1" ht="20.399999999999999" customHeight="1">
      <c r="B405" s="37"/>
      <c r="C405" s="185" t="s">
        <v>1159</v>
      </c>
      <c r="D405" s="185" t="s">
        <v>142</v>
      </c>
      <c r="E405" s="186" t="s">
        <v>1160</v>
      </c>
      <c r="F405" s="187" t="s">
        <v>1161</v>
      </c>
      <c r="G405" s="188" t="s">
        <v>145</v>
      </c>
      <c r="H405" s="189">
        <v>69</v>
      </c>
      <c r="I405" s="190"/>
      <c r="J405" s="189">
        <f t="shared" si="110"/>
        <v>0</v>
      </c>
      <c r="K405" s="187" t="s">
        <v>22</v>
      </c>
      <c r="L405" s="57"/>
      <c r="M405" s="191" t="s">
        <v>22</v>
      </c>
      <c r="N405" s="192" t="s">
        <v>44</v>
      </c>
      <c r="O405" s="38"/>
      <c r="P405" s="193">
        <f t="shared" si="111"/>
        <v>0</v>
      </c>
      <c r="Q405" s="193">
        <v>0</v>
      </c>
      <c r="R405" s="193">
        <f t="shared" si="112"/>
        <v>0</v>
      </c>
      <c r="S405" s="193">
        <v>0</v>
      </c>
      <c r="T405" s="194">
        <f t="shared" si="113"/>
        <v>0</v>
      </c>
      <c r="AR405" s="20" t="s">
        <v>205</v>
      </c>
      <c r="AT405" s="20" t="s">
        <v>142</v>
      </c>
      <c r="AU405" s="20" t="s">
        <v>82</v>
      </c>
      <c r="AY405" s="20" t="s">
        <v>140</v>
      </c>
      <c r="BE405" s="195">
        <f t="shared" si="114"/>
        <v>0</v>
      </c>
      <c r="BF405" s="195">
        <f t="shared" si="115"/>
        <v>0</v>
      </c>
      <c r="BG405" s="195">
        <f t="shared" si="116"/>
        <v>0</v>
      </c>
      <c r="BH405" s="195">
        <f t="shared" si="117"/>
        <v>0</v>
      </c>
      <c r="BI405" s="195">
        <f t="shared" si="118"/>
        <v>0</v>
      </c>
      <c r="BJ405" s="20" t="s">
        <v>10</v>
      </c>
      <c r="BK405" s="195">
        <f t="shared" si="119"/>
        <v>0</v>
      </c>
      <c r="BL405" s="20" t="s">
        <v>205</v>
      </c>
      <c r="BM405" s="20" t="s">
        <v>1004</v>
      </c>
    </row>
    <row r="406" spans="2:65" s="10" customFormat="1" ht="29.85" customHeight="1">
      <c r="B406" s="168"/>
      <c r="C406" s="169"/>
      <c r="D406" s="182" t="s">
        <v>72</v>
      </c>
      <c r="E406" s="183" t="s">
        <v>1162</v>
      </c>
      <c r="F406" s="183" t="s">
        <v>1163</v>
      </c>
      <c r="G406" s="169"/>
      <c r="H406" s="169"/>
      <c r="I406" s="172"/>
      <c r="J406" s="184">
        <f>BK406</f>
        <v>0</v>
      </c>
      <c r="K406" s="169"/>
      <c r="L406" s="174"/>
      <c r="M406" s="175"/>
      <c r="N406" s="176"/>
      <c r="O406" s="176"/>
      <c r="P406" s="177">
        <f>SUM(P407:P410)</f>
        <v>0</v>
      </c>
      <c r="Q406" s="176"/>
      <c r="R406" s="177">
        <f>SUM(R407:R410)</f>
        <v>0</v>
      </c>
      <c r="S406" s="176"/>
      <c r="T406" s="178">
        <f>SUM(T407:T410)</f>
        <v>0</v>
      </c>
      <c r="AR406" s="179" t="s">
        <v>82</v>
      </c>
      <c r="AT406" s="180" t="s">
        <v>72</v>
      </c>
      <c r="AU406" s="180" t="s">
        <v>10</v>
      </c>
      <c r="AY406" s="179" t="s">
        <v>140</v>
      </c>
      <c r="BK406" s="181">
        <f>SUM(BK407:BK410)</f>
        <v>0</v>
      </c>
    </row>
    <row r="407" spans="2:65" s="1" customFormat="1" ht="20.399999999999999" customHeight="1">
      <c r="B407" s="37"/>
      <c r="C407" s="185" t="s">
        <v>484</v>
      </c>
      <c r="D407" s="185" t="s">
        <v>142</v>
      </c>
      <c r="E407" s="186" t="s">
        <v>1164</v>
      </c>
      <c r="F407" s="187" t="s">
        <v>1165</v>
      </c>
      <c r="G407" s="188" t="s">
        <v>145</v>
      </c>
      <c r="H407" s="189">
        <v>111.52</v>
      </c>
      <c r="I407" s="190"/>
      <c r="J407" s="189">
        <f>ROUND(I407*H407,0)</f>
        <v>0</v>
      </c>
      <c r="K407" s="187" t="s">
        <v>22</v>
      </c>
      <c r="L407" s="57"/>
      <c r="M407" s="191" t="s">
        <v>22</v>
      </c>
      <c r="N407" s="192" t="s">
        <v>44</v>
      </c>
      <c r="O407" s="38"/>
      <c r="P407" s="193">
        <f>O407*H407</f>
        <v>0</v>
      </c>
      <c r="Q407" s="193">
        <v>0</v>
      </c>
      <c r="R407" s="193">
        <f>Q407*H407</f>
        <v>0</v>
      </c>
      <c r="S407" s="193">
        <v>0</v>
      </c>
      <c r="T407" s="194">
        <f>S407*H407</f>
        <v>0</v>
      </c>
      <c r="AR407" s="20" t="s">
        <v>205</v>
      </c>
      <c r="AT407" s="20" t="s">
        <v>142</v>
      </c>
      <c r="AU407" s="20" t="s">
        <v>82</v>
      </c>
      <c r="AY407" s="20" t="s">
        <v>140</v>
      </c>
      <c r="BE407" s="195">
        <f>IF(N407="základní",J407,0)</f>
        <v>0</v>
      </c>
      <c r="BF407" s="195">
        <f>IF(N407="snížená",J407,0)</f>
        <v>0</v>
      </c>
      <c r="BG407" s="195">
        <f>IF(N407="zákl. přenesená",J407,0)</f>
        <v>0</v>
      </c>
      <c r="BH407" s="195">
        <f>IF(N407="sníž. přenesená",J407,0)</f>
        <v>0</v>
      </c>
      <c r="BI407" s="195">
        <f>IF(N407="nulová",J407,0)</f>
        <v>0</v>
      </c>
      <c r="BJ407" s="20" t="s">
        <v>10</v>
      </c>
      <c r="BK407" s="195">
        <f>ROUND(I407*H407,0)</f>
        <v>0</v>
      </c>
      <c r="BL407" s="20" t="s">
        <v>205</v>
      </c>
      <c r="BM407" s="20" t="s">
        <v>1012</v>
      </c>
    </row>
    <row r="408" spans="2:65" s="1" customFormat="1" ht="20.399999999999999" customHeight="1">
      <c r="B408" s="37"/>
      <c r="C408" s="185" t="s">
        <v>1166</v>
      </c>
      <c r="D408" s="185" t="s">
        <v>142</v>
      </c>
      <c r="E408" s="186" t="s">
        <v>1167</v>
      </c>
      <c r="F408" s="187" t="s">
        <v>1168</v>
      </c>
      <c r="G408" s="188" t="s">
        <v>145</v>
      </c>
      <c r="H408" s="189">
        <v>111.51</v>
      </c>
      <c r="I408" s="190"/>
      <c r="J408" s="189">
        <f>ROUND(I408*H408,0)</f>
        <v>0</v>
      </c>
      <c r="K408" s="187" t="s">
        <v>22</v>
      </c>
      <c r="L408" s="57"/>
      <c r="M408" s="191" t="s">
        <v>22</v>
      </c>
      <c r="N408" s="192" t="s">
        <v>44</v>
      </c>
      <c r="O408" s="38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AR408" s="20" t="s">
        <v>205</v>
      </c>
      <c r="AT408" s="20" t="s">
        <v>142</v>
      </c>
      <c r="AU408" s="20" t="s">
        <v>82</v>
      </c>
      <c r="AY408" s="20" t="s">
        <v>140</v>
      </c>
      <c r="BE408" s="195">
        <f>IF(N408="základní",J408,0)</f>
        <v>0</v>
      </c>
      <c r="BF408" s="195">
        <f>IF(N408="snížená",J408,0)</f>
        <v>0</v>
      </c>
      <c r="BG408" s="195">
        <f>IF(N408="zákl. přenesená",J408,0)</f>
        <v>0</v>
      </c>
      <c r="BH408" s="195">
        <f>IF(N408="sníž. přenesená",J408,0)</f>
        <v>0</v>
      </c>
      <c r="BI408" s="195">
        <f>IF(N408="nulová",J408,0)</f>
        <v>0</v>
      </c>
      <c r="BJ408" s="20" t="s">
        <v>10</v>
      </c>
      <c r="BK408" s="195">
        <f>ROUND(I408*H408,0)</f>
        <v>0</v>
      </c>
      <c r="BL408" s="20" t="s">
        <v>205</v>
      </c>
      <c r="BM408" s="20" t="s">
        <v>1019</v>
      </c>
    </row>
    <row r="409" spans="2:65" s="1" customFormat="1" ht="20.399999999999999" customHeight="1">
      <c r="B409" s="37"/>
      <c r="C409" s="185" t="s">
        <v>487</v>
      </c>
      <c r="D409" s="185" t="s">
        <v>142</v>
      </c>
      <c r="E409" s="186" t="s">
        <v>1169</v>
      </c>
      <c r="F409" s="187" t="s">
        <v>1170</v>
      </c>
      <c r="G409" s="188" t="s">
        <v>183</v>
      </c>
      <c r="H409" s="189">
        <v>92.66</v>
      </c>
      <c r="I409" s="190"/>
      <c r="J409" s="189">
        <f>ROUND(I409*H409,0)</f>
        <v>0</v>
      </c>
      <c r="K409" s="187" t="s">
        <v>22</v>
      </c>
      <c r="L409" s="57"/>
      <c r="M409" s="191" t="s">
        <v>22</v>
      </c>
      <c r="N409" s="192" t="s">
        <v>44</v>
      </c>
      <c r="O409" s="38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AR409" s="20" t="s">
        <v>205</v>
      </c>
      <c r="AT409" s="20" t="s">
        <v>142</v>
      </c>
      <c r="AU409" s="20" t="s">
        <v>82</v>
      </c>
      <c r="AY409" s="20" t="s">
        <v>140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20" t="s">
        <v>10</v>
      </c>
      <c r="BK409" s="195">
        <f>ROUND(I409*H409,0)</f>
        <v>0</v>
      </c>
      <c r="BL409" s="20" t="s">
        <v>205</v>
      </c>
      <c r="BM409" s="20" t="s">
        <v>1027</v>
      </c>
    </row>
    <row r="410" spans="2:65" s="1" customFormat="1" ht="20.399999999999999" customHeight="1">
      <c r="B410" s="37"/>
      <c r="C410" s="185" t="s">
        <v>1171</v>
      </c>
      <c r="D410" s="185" t="s">
        <v>142</v>
      </c>
      <c r="E410" s="186" t="s">
        <v>1172</v>
      </c>
      <c r="F410" s="187" t="s">
        <v>1173</v>
      </c>
      <c r="G410" s="188" t="s">
        <v>145</v>
      </c>
      <c r="H410" s="189">
        <v>111.52</v>
      </c>
      <c r="I410" s="190"/>
      <c r="J410" s="189">
        <f>ROUND(I410*H410,0)</f>
        <v>0</v>
      </c>
      <c r="K410" s="187" t="s">
        <v>22</v>
      </c>
      <c r="L410" s="57"/>
      <c r="M410" s="191" t="s">
        <v>22</v>
      </c>
      <c r="N410" s="192" t="s">
        <v>44</v>
      </c>
      <c r="O410" s="38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AR410" s="20" t="s">
        <v>205</v>
      </c>
      <c r="AT410" s="20" t="s">
        <v>142</v>
      </c>
      <c r="AU410" s="20" t="s">
        <v>82</v>
      </c>
      <c r="AY410" s="20" t="s">
        <v>140</v>
      </c>
      <c r="BE410" s="195">
        <f>IF(N410="základní",J410,0)</f>
        <v>0</v>
      </c>
      <c r="BF410" s="195">
        <f>IF(N410="snížená",J410,0)</f>
        <v>0</v>
      </c>
      <c r="BG410" s="195">
        <f>IF(N410="zákl. přenesená",J410,0)</f>
        <v>0</v>
      </c>
      <c r="BH410" s="195">
        <f>IF(N410="sníž. přenesená",J410,0)</f>
        <v>0</v>
      </c>
      <c r="BI410" s="195">
        <f>IF(N410="nulová",J410,0)</f>
        <v>0</v>
      </c>
      <c r="BJ410" s="20" t="s">
        <v>10</v>
      </c>
      <c r="BK410" s="195">
        <f>ROUND(I410*H410,0)</f>
        <v>0</v>
      </c>
      <c r="BL410" s="20" t="s">
        <v>205</v>
      </c>
      <c r="BM410" s="20" t="s">
        <v>1034</v>
      </c>
    </row>
    <row r="411" spans="2:65" s="10" customFormat="1" ht="29.85" customHeight="1">
      <c r="B411" s="168"/>
      <c r="C411" s="169"/>
      <c r="D411" s="182" t="s">
        <v>72</v>
      </c>
      <c r="E411" s="183" t="s">
        <v>1174</v>
      </c>
      <c r="F411" s="183" t="s">
        <v>1175</v>
      </c>
      <c r="G411" s="169"/>
      <c r="H411" s="169"/>
      <c r="I411" s="172"/>
      <c r="J411" s="184">
        <f>BK411</f>
        <v>0</v>
      </c>
      <c r="K411" s="169"/>
      <c r="L411" s="174"/>
      <c r="M411" s="175"/>
      <c r="N411" s="176"/>
      <c r="O411" s="176"/>
      <c r="P411" s="177">
        <f>SUM(P412:P418)</f>
        <v>0</v>
      </c>
      <c r="Q411" s="176"/>
      <c r="R411" s="177">
        <f>SUM(R412:R418)</f>
        <v>0</v>
      </c>
      <c r="S411" s="176"/>
      <c r="T411" s="178">
        <f>SUM(T412:T418)</f>
        <v>0</v>
      </c>
      <c r="AR411" s="179" t="s">
        <v>82</v>
      </c>
      <c r="AT411" s="180" t="s">
        <v>72</v>
      </c>
      <c r="AU411" s="180" t="s">
        <v>10</v>
      </c>
      <c r="AY411" s="179" t="s">
        <v>140</v>
      </c>
      <c r="BK411" s="181">
        <f>SUM(BK412:BK418)</f>
        <v>0</v>
      </c>
    </row>
    <row r="412" spans="2:65" s="1" customFormat="1" ht="20.399999999999999" customHeight="1">
      <c r="B412" s="37"/>
      <c r="C412" s="185" t="s">
        <v>491</v>
      </c>
      <c r="D412" s="185" t="s">
        <v>142</v>
      </c>
      <c r="E412" s="186" t="s">
        <v>1176</v>
      </c>
      <c r="F412" s="187" t="s">
        <v>1177</v>
      </c>
      <c r="G412" s="188" t="s">
        <v>145</v>
      </c>
      <c r="H412" s="189">
        <v>52.26</v>
      </c>
      <c r="I412" s="190"/>
      <c r="J412" s="189">
        <f t="shared" ref="J412:J418" si="120">ROUND(I412*H412,0)</f>
        <v>0</v>
      </c>
      <c r="K412" s="187" t="s">
        <v>22</v>
      </c>
      <c r="L412" s="57"/>
      <c r="M412" s="191" t="s">
        <v>22</v>
      </c>
      <c r="N412" s="192" t="s">
        <v>44</v>
      </c>
      <c r="O412" s="38"/>
      <c r="P412" s="193">
        <f t="shared" ref="P412:P418" si="121">O412*H412</f>
        <v>0</v>
      </c>
      <c r="Q412" s="193">
        <v>0</v>
      </c>
      <c r="R412" s="193">
        <f t="shared" ref="R412:R418" si="122">Q412*H412</f>
        <v>0</v>
      </c>
      <c r="S412" s="193">
        <v>0</v>
      </c>
      <c r="T412" s="194">
        <f t="shared" ref="T412:T418" si="123">S412*H412</f>
        <v>0</v>
      </c>
      <c r="AR412" s="20" t="s">
        <v>205</v>
      </c>
      <c r="AT412" s="20" t="s">
        <v>142</v>
      </c>
      <c r="AU412" s="20" t="s">
        <v>82</v>
      </c>
      <c r="AY412" s="20" t="s">
        <v>140</v>
      </c>
      <c r="BE412" s="195">
        <f t="shared" ref="BE412:BE418" si="124">IF(N412="základní",J412,0)</f>
        <v>0</v>
      </c>
      <c r="BF412" s="195">
        <f t="shared" ref="BF412:BF418" si="125">IF(N412="snížená",J412,0)</f>
        <v>0</v>
      </c>
      <c r="BG412" s="195">
        <f t="shared" ref="BG412:BG418" si="126">IF(N412="zákl. přenesená",J412,0)</f>
        <v>0</v>
      </c>
      <c r="BH412" s="195">
        <f t="shared" ref="BH412:BH418" si="127">IF(N412="sníž. přenesená",J412,0)</f>
        <v>0</v>
      </c>
      <c r="BI412" s="195">
        <f t="shared" ref="BI412:BI418" si="128">IF(N412="nulová",J412,0)</f>
        <v>0</v>
      </c>
      <c r="BJ412" s="20" t="s">
        <v>10</v>
      </c>
      <c r="BK412" s="195">
        <f t="shared" ref="BK412:BK418" si="129">ROUND(I412*H412,0)</f>
        <v>0</v>
      </c>
      <c r="BL412" s="20" t="s">
        <v>205</v>
      </c>
      <c r="BM412" s="20" t="s">
        <v>1042</v>
      </c>
    </row>
    <row r="413" spans="2:65" s="1" customFormat="1" ht="20.399999999999999" customHeight="1">
      <c r="B413" s="37"/>
      <c r="C413" s="185" t="s">
        <v>1178</v>
      </c>
      <c r="D413" s="185" t="s">
        <v>142</v>
      </c>
      <c r="E413" s="186" t="s">
        <v>1179</v>
      </c>
      <c r="F413" s="187" t="s">
        <v>1180</v>
      </c>
      <c r="G413" s="188" t="s">
        <v>145</v>
      </c>
      <c r="H413" s="189">
        <v>104.52</v>
      </c>
      <c r="I413" s="190"/>
      <c r="J413" s="189">
        <f t="shared" si="120"/>
        <v>0</v>
      </c>
      <c r="K413" s="187" t="s">
        <v>22</v>
      </c>
      <c r="L413" s="57"/>
      <c r="M413" s="191" t="s">
        <v>22</v>
      </c>
      <c r="N413" s="192" t="s">
        <v>44</v>
      </c>
      <c r="O413" s="38"/>
      <c r="P413" s="193">
        <f t="shared" si="121"/>
        <v>0</v>
      </c>
      <c r="Q413" s="193">
        <v>0</v>
      </c>
      <c r="R413" s="193">
        <f t="shared" si="122"/>
        <v>0</v>
      </c>
      <c r="S413" s="193">
        <v>0</v>
      </c>
      <c r="T413" s="194">
        <f t="shared" si="123"/>
        <v>0</v>
      </c>
      <c r="AR413" s="20" t="s">
        <v>205</v>
      </c>
      <c r="AT413" s="20" t="s">
        <v>142</v>
      </c>
      <c r="AU413" s="20" t="s">
        <v>82</v>
      </c>
      <c r="AY413" s="20" t="s">
        <v>140</v>
      </c>
      <c r="BE413" s="195">
        <f t="shared" si="124"/>
        <v>0</v>
      </c>
      <c r="BF413" s="195">
        <f t="shared" si="125"/>
        <v>0</v>
      </c>
      <c r="BG413" s="195">
        <f t="shared" si="126"/>
        <v>0</v>
      </c>
      <c r="BH413" s="195">
        <f t="shared" si="127"/>
        <v>0</v>
      </c>
      <c r="BI413" s="195">
        <f t="shared" si="128"/>
        <v>0</v>
      </c>
      <c r="BJ413" s="20" t="s">
        <v>10</v>
      </c>
      <c r="BK413" s="195">
        <f t="shared" si="129"/>
        <v>0</v>
      </c>
      <c r="BL413" s="20" t="s">
        <v>205</v>
      </c>
      <c r="BM413" s="20" t="s">
        <v>1051</v>
      </c>
    </row>
    <row r="414" spans="2:65" s="1" customFormat="1" ht="20.399999999999999" customHeight="1">
      <c r="B414" s="37"/>
      <c r="C414" s="185" t="s">
        <v>495</v>
      </c>
      <c r="D414" s="185" t="s">
        <v>142</v>
      </c>
      <c r="E414" s="186" t="s">
        <v>1181</v>
      </c>
      <c r="F414" s="187" t="s">
        <v>1182</v>
      </c>
      <c r="G414" s="188" t="s">
        <v>183</v>
      </c>
      <c r="H414" s="189">
        <v>112.8</v>
      </c>
      <c r="I414" s="190"/>
      <c r="J414" s="189">
        <f t="shared" si="120"/>
        <v>0</v>
      </c>
      <c r="K414" s="187" t="s">
        <v>22</v>
      </c>
      <c r="L414" s="57"/>
      <c r="M414" s="191" t="s">
        <v>22</v>
      </c>
      <c r="N414" s="192" t="s">
        <v>44</v>
      </c>
      <c r="O414" s="38"/>
      <c r="P414" s="193">
        <f t="shared" si="121"/>
        <v>0</v>
      </c>
      <c r="Q414" s="193">
        <v>0</v>
      </c>
      <c r="R414" s="193">
        <f t="shared" si="122"/>
        <v>0</v>
      </c>
      <c r="S414" s="193">
        <v>0</v>
      </c>
      <c r="T414" s="194">
        <f t="shared" si="123"/>
        <v>0</v>
      </c>
      <c r="AR414" s="20" t="s">
        <v>205</v>
      </c>
      <c r="AT414" s="20" t="s">
        <v>142</v>
      </c>
      <c r="AU414" s="20" t="s">
        <v>82</v>
      </c>
      <c r="AY414" s="20" t="s">
        <v>140</v>
      </c>
      <c r="BE414" s="195">
        <f t="shared" si="124"/>
        <v>0</v>
      </c>
      <c r="BF414" s="195">
        <f t="shared" si="125"/>
        <v>0</v>
      </c>
      <c r="BG414" s="195">
        <f t="shared" si="126"/>
        <v>0</v>
      </c>
      <c r="BH414" s="195">
        <f t="shared" si="127"/>
        <v>0</v>
      </c>
      <c r="BI414" s="195">
        <f t="shared" si="128"/>
        <v>0</v>
      </c>
      <c r="BJ414" s="20" t="s">
        <v>10</v>
      </c>
      <c r="BK414" s="195">
        <f t="shared" si="129"/>
        <v>0</v>
      </c>
      <c r="BL414" s="20" t="s">
        <v>205</v>
      </c>
      <c r="BM414" s="20" t="s">
        <v>1068</v>
      </c>
    </row>
    <row r="415" spans="2:65" s="1" customFormat="1" ht="20.399999999999999" customHeight="1">
      <c r="B415" s="37"/>
      <c r="C415" s="185" t="s">
        <v>1183</v>
      </c>
      <c r="D415" s="185" t="s">
        <v>142</v>
      </c>
      <c r="E415" s="186" t="s">
        <v>1184</v>
      </c>
      <c r="F415" s="187" t="s">
        <v>1185</v>
      </c>
      <c r="G415" s="188" t="s">
        <v>145</v>
      </c>
      <c r="H415" s="189">
        <v>109.4</v>
      </c>
      <c r="I415" s="190"/>
      <c r="J415" s="189">
        <f t="shared" si="120"/>
        <v>0</v>
      </c>
      <c r="K415" s="187" t="s">
        <v>22</v>
      </c>
      <c r="L415" s="57"/>
      <c r="M415" s="191" t="s">
        <v>22</v>
      </c>
      <c r="N415" s="192" t="s">
        <v>44</v>
      </c>
      <c r="O415" s="38"/>
      <c r="P415" s="193">
        <f t="shared" si="121"/>
        <v>0</v>
      </c>
      <c r="Q415" s="193">
        <v>0</v>
      </c>
      <c r="R415" s="193">
        <f t="shared" si="122"/>
        <v>0</v>
      </c>
      <c r="S415" s="193">
        <v>0</v>
      </c>
      <c r="T415" s="194">
        <f t="shared" si="123"/>
        <v>0</v>
      </c>
      <c r="AR415" s="20" t="s">
        <v>205</v>
      </c>
      <c r="AT415" s="20" t="s">
        <v>142</v>
      </c>
      <c r="AU415" s="20" t="s">
        <v>82</v>
      </c>
      <c r="AY415" s="20" t="s">
        <v>140</v>
      </c>
      <c r="BE415" s="195">
        <f t="shared" si="124"/>
        <v>0</v>
      </c>
      <c r="BF415" s="195">
        <f t="shared" si="125"/>
        <v>0</v>
      </c>
      <c r="BG415" s="195">
        <f t="shared" si="126"/>
        <v>0</v>
      </c>
      <c r="BH415" s="195">
        <f t="shared" si="127"/>
        <v>0</v>
      </c>
      <c r="BI415" s="195">
        <f t="shared" si="128"/>
        <v>0</v>
      </c>
      <c r="BJ415" s="20" t="s">
        <v>10</v>
      </c>
      <c r="BK415" s="195">
        <f t="shared" si="129"/>
        <v>0</v>
      </c>
      <c r="BL415" s="20" t="s">
        <v>205</v>
      </c>
      <c r="BM415" s="20" t="s">
        <v>1076</v>
      </c>
    </row>
    <row r="416" spans="2:65" s="1" customFormat="1" ht="20.399999999999999" customHeight="1">
      <c r="B416" s="37"/>
      <c r="C416" s="185" t="s">
        <v>499</v>
      </c>
      <c r="D416" s="185" t="s">
        <v>142</v>
      </c>
      <c r="E416" s="186" t="s">
        <v>1186</v>
      </c>
      <c r="F416" s="187" t="s">
        <v>1187</v>
      </c>
      <c r="G416" s="188" t="s">
        <v>150</v>
      </c>
      <c r="H416" s="189">
        <v>65</v>
      </c>
      <c r="I416" s="190"/>
      <c r="J416" s="189">
        <f t="shared" si="120"/>
        <v>0</v>
      </c>
      <c r="K416" s="187" t="s">
        <v>22</v>
      </c>
      <c r="L416" s="57"/>
      <c r="M416" s="191" t="s">
        <v>22</v>
      </c>
      <c r="N416" s="192" t="s">
        <v>44</v>
      </c>
      <c r="O416" s="38"/>
      <c r="P416" s="193">
        <f t="shared" si="121"/>
        <v>0</v>
      </c>
      <c r="Q416" s="193">
        <v>0</v>
      </c>
      <c r="R416" s="193">
        <f t="shared" si="122"/>
        <v>0</v>
      </c>
      <c r="S416" s="193">
        <v>0</v>
      </c>
      <c r="T416" s="194">
        <f t="shared" si="123"/>
        <v>0</v>
      </c>
      <c r="AR416" s="20" t="s">
        <v>205</v>
      </c>
      <c r="AT416" s="20" t="s">
        <v>142</v>
      </c>
      <c r="AU416" s="20" t="s">
        <v>82</v>
      </c>
      <c r="AY416" s="20" t="s">
        <v>140</v>
      </c>
      <c r="BE416" s="195">
        <f t="shared" si="124"/>
        <v>0</v>
      </c>
      <c r="BF416" s="195">
        <f t="shared" si="125"/>
        <v>0</v>
      </c>
      <c r="BG416" s="195">
        <f t="shared" si="126"/>
        <v>0</v>
      </c>
      <c r="BH416" s="195">
        <f t="shared" si="127"/>
        <v>0</v>
      </c>
      <c r="BI416" s="195">
        <f t="shared" si="128"/>
        <v>0</v>
      </c>
      <c r="BJ416" s="20" t="s">
        <v>10</v>
      </c>
      <c r="BK416" s="195">
        <f t="shared" si="129"/>
        <v>0</v>
      </c>
      <c r="BL416" s="20" t="s">
        <v>205</v>
      </c>
      <c r="BM416" s="20" t="s">
        <v>1085</v>
      </c>
    </row>
    <row r="417" spans="2:65" s="1" customFormat="1" ht="20.399999999999999" customHeight="1">
      <c r="B417" s="37"/>
      <c r="C417" s="185" t="s">
        <v>1188</v>
      </c>
      <c r="D417" s="185" t="s">
        <v>142</v>
      </c>
      <c r="E417" s="186" t="s">
        <v>1189</v>
      </c>
      <c r="F417" s="187" t="s">
        <v>1190</v>
      </c>
      <c r="G417" s="188" t="s">
        <v>145</v>
      </c>
      <c r="H417" s="189">
        <v>125.81</v>
      </c>
      <c r="I417" s="190"/>
      <c r="J417" s="189">
        <f t="shared" si="120"/>
        <v>0</v>
      </c>
      <c r="K417" s="187" t="s">
        <v>22</v>
      </c>
      <c r="L417" s="57"/>
      <c r="M417" s="191" t="s">
        <v>22</v>
      </c>
      <c r="N417" s="192" t="s">
        <v>44</v>
      </c>
      <c r="O417" s="38"/>
      <c r="P417" s="193">
        <f t="shared" si="121"/>
        <v>0</v>
      </c>
      <c r="Q417" s="193">
        <v>0</v>
      </c>
      <c r="R417" s="193">
        <f t="shared" si="122"/>
        <v>0</v>
      </c>
      <c r="S417" s="193">
        <v>0</v>
      </c>
      <c r="T417" s="194">
        <f t="shared" si="123"/>
        <v>0</v>
      </c>
      <c r="AR417" s="20" t="s">
        <v>205</v>
      </c>
      <c r="AT417" s="20" t="s">
        <v>142</v>
      </c>
      <c r="AU417" s="20" t="s">
        <v>82</v>
      </c>
      <c r="AY417" s="20" t="s">
        <v>140</v>
      </c>
      <c r="BE417" s="195">
        <f t="shared" si="124"/>
        <v>0</v>
      </c>
      <c r="BF417" s="195">
        <f t="shared" si="125"/>
        <v>0</v>
      </c>
      <c r="BG417" s="195">
        <f t="shared" si="126"/>
        <v>0</v>
      </c>
      <c r="BH417" s="195">
        <f t="shared" si="127"/>
        <v>0</v>
      </c>
      <c r="BI417" s="195">
        <f t="shared" si="128"/>
        <v>0</v>
      </c>
      <c r="BJ417" s="20" t="s">
        <v>10</v>
      </c>
      <c r="BK417" s="195">
        <f t="shared" si="129"/>
        <v>0</v>
      </c>
      <c r="BL417" s="20" t="s">
        <v>205</v>
      </c>
      <c r="BM417" s="20" t="s">
        <v>1091</v>
      </c>
    </row>
    <row r="418" spans="2:65" s="1" customFormat="1" ht="20.399999999999999" customHeight="1">
      <c r="B418" s="37"/>
      <c r="C418" s="185" t="s">
        <v>503</v>
      </c>
      <c r="D418" s="185" t="s">
        <v>142</v>
      </c>
      <c r="E418" s="186" t="s">
        <v>1191</v>
      </c>
      <c r="F418" s="187" t="s">
        <v>1192</v>
      </c>
      <c r="G418" s="188" t="s">
        <v>183</v>
      </c>
      <c r="H418" s="189">
        <v>112</v>
      </c>
      <c r="I418" s="190"/>
      <c r="J418" s="189">
        <f t="shared" si="120"/>
        <v>0</v>
      </c>
      <c r="K418" s="187" t="s">
        <v>22</v>
      </c>
      <c r="L418" s="57"/>
      <c r="M418" s="191" t="s">
        <v>22</v>
      </c>
      <c r="N418" s="192" t="s">
        <v>44</v>
      </c>
      <c r="O418" s="38"/>
      <c r="P418" s="193">
        <f t="shared" si="121"/>
        <v>0</v>
      </c>
      <c r="Q418" s="193">
        <v>0</v>
      </c>
      <c r="R418" s="193">
        <f t="shared" si="122"/>
        <v>0</v>
      </c>
      <c r="S418" s="193">
        <v>0</v>
      </c>
      <c r="T418" s="194">
        <f t="shared" si="123"/>
        <v>0</v>
      </c>
      <c r="AR418" s="20" t="s">
        <v>205</v>
      </c>
      <c r="AT418" s="20" t="s">
        <v>142</v>
      </c>
      <c r="AU418" s="20" t="s">
        <v>82</v>
      </c>
      <c r="AY418" s="20" t="s">
        <v>140</v>
      </c>
      <c r="BE418" s="195">
        <f t="shared" si="124"/>
        <v>0</v>
      </c>
      <c r="BF418" s="195">
        <f t="shared" si="125"/>
        <v>0</v>
      </c>
      <c r="BG418" s="195">
        <f t="shared" si="126"/>
        <v>0</v>
      </c>
      <c r="BH418" s="195">
        <f t="shared" si="127"/>
        <v>0</v>
      </c>
      <c r="BI418" s="195">
        <f t="shared" si="128"/>
        <v>0</v>
      </c>
      <c r="BJ418" s="20" t="s">
        <v>10</v>
      </c>
      <c r="BK418" s="195">
        <f t="shared" si="129"/>
        <v>0</v>
      </c>
      <c r="BL418" s="20" t="s">
        <v>205</v>
      </c>
      <c r="BM418" s="20" t="s">
        <v>1097</v>
      </c>
    </row>
    <row r="419" spans="2:65" s="10" customFormat="1" ht="29.85" customHeight="1">
      <c r="B419" s="168"/>
      <c r="C419" s="169"/>
      <c r="D419" s="182" t="s">
        <v>72</v>
      </c>
      <c r="E419" s="183" t="s">
        <v>1193</v>
      </c>
      <c r="F419" s="183" t="s">
        <v>1194</v>
      </c>
      <c r="G419" s="169"/>
      <c r="H419" s="169"/>
      <c r="I419" s="172"/>
      <c r="J419" s="184">
        <f>BK419</f>
        <v>0</v>
      </c>
      <c r="K419" s="169"/>
      <c r="L419" s="174"/>
      <c r="M419" s="175"/>
      <c r="N419" s="176"/>
      <c r="O419" s="176"/>
      <c r="P419" s="177">
        <f>SUM(P420:P424)</f>
        <v>0</v>
      </c>
      <c r="Q419" s="176"/>
      <c r="R419" s="177">
        <f>SUM(R420:R424)</f>
        <v>0</v>
      </c>
      <c r="S419" s="176"/>
      <c r="T419" s="178">
        <f>SUM(T420:T424)</f>
        <v>0</v>
      </c>
      <c r="AR419" s="179" t="s">
        <v>82</v>
      </c>
      <c r="AT419" s="180" t="s">
        <v>72</v>
      </c>
      <c r="AU419" s="180" t="s">
        <v>10</v>
      </c>
      <c r="AY419" s="179" t="s">
        <v>140</v>
      </c>
      <c r="BK419" s="181">
        <f>SUM(BK420:BK424)</f>
        <v>0</v>
      </c>
    </row>
    <row r="420" spans="2:65" s="1" customFormat="1" ht="20.399999999999999" customHeight="1">
      <c r="B420" s="37"/>
      <c r="C420" s="185" t="s">
        <v>1195</v>
      </c>
      <c r="D420" s="185" t="s">
        <v>142</v>
      </c>
      <c r="E420" s="186" t="s">
        <v>1196</v>
      </c>
      <c r="F420" s="187" t="s">
        <v>1197</v>
      </c>
      <c r="G420" s="188" t="s">
        <v>145</v>
      </c>
      <c r="H420" s="189">
        <v>315.26</v>
      </c>
      <c r="I420" s="190"/>
      <c r="J420" s="189">
        <f>ROUND(I420*H420,0)</f>
        <v>0</v>
      </c>
      <c r="K420" s="187" t="s">
        <v>22</v>
      </c>
      <c r="L420" s="57"/>
      <c r="M420" s="191" t="s">
        <v>22</v>
      </c>
      <c r="N420" s="192" t="s">
        <v>44</v>
      </c>
      <c r="O420" s="38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AR420" s="20" t="s">
        <v>205</v>
      </c>
      <c r="AT420" s="20" t="s">
        <v>142</v>
      </c>
      <c r="AU420" s="20" t="s">
        <v>82</v>
      </c>
      <c r="AY420" s="20" t="s">
        <v>140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20" t="s">
        <v>10</v>
      </c>
      <c r="BK420" s="195">
        <f>ROUND(I420*H420,0)</f>
        <v>0</v>
      </c>
      <c r="BL420" s="20" t="s">
        <v>205</v>
      </c>
      <c r="BM420" s="20" t="s">
        <v>1104</v>
      </c>
    </row>
    <row r="421" spans="2:65" s="1" customFormat="1" ht="20.399999999999999" customHeight="1">
      <c r="B421" s="37"/>
      <c r="C421" s="185" t="s">
        <v>507</v>
      </c>
      <c r="D421" s="185" t="s">
        <v>142</v>
      </c>
      <c r="E421" s="186" t="s">
        <v>1198</v>
      </c>
      <c r="F421" s="187" t="s">
        <v>1199</v>
      </c>
      <c r="G421" s="188" t="s">
        <v>145</v>
      </c>
      <c r="H421" s="189">
        <v>315.26</v>
      </c>
      <c r="I421" s="190"/>
      <c r="J421" s="189">
        <f>ROUND(I421*H421,0)</f>
        <v>0</v>
      </c>
      <c r="K421" s="187" t="s">
        <v>22</v>
      </c>
      <c r="L421" s="57"/>
      <c r="M421" s="191" t="s">
        <v>22</v>
      </c>
      <c r="N421" s="192" t="s">
        <v>44</v>
      </c>
      <c r="O421" s="38"/>
      <c r="P421" s="193">
        <f>O421*H421</f>
        <v>0</v>
      </c>
      <c r="Q421" s="193">
        <v>0</v>
      </c>
      <c r="R421" s="193">
        <f>Q421*H421</f>
        <v>0</v>
      </c>
      <c r="S421" s="193">
        <v>0</v>
      </c>
      <c r="T421" s="194">
        <f>S421*H421</f>
        <v>0</v>
      </c>
      <c r="AR421" s="20" t="s">
        <v>205</v>
      </c>
      <c r="AT421" s="20" t="s">
        <v>142</v>
      </c>
      <c r="AU421" s="20" t="s">
        <v>82</v>
      </c>
      <c r="AY421" s="20" t="s">
        <v>140</v>
      </c>
      <c r="BE421" s="195">
        <f>IF(N421="základní",J421,0)</f>
        <v>0</v>
      </c>
      <c r="BF421" s="195">
        <f>IF(N421="snížená",J421,0)</f>
        <v>0</v>
      </c>
      <c r="BG421" s="195">
        <f>IF(N421="zákl. přenesená",J421,0)</f>
        <v>0</v>
      </c>
      <c r="BH421" s="195">
        <f>IF(N421="sníž. přenesená",J421,0)</f>
        <v>0</v>
      </c>
      <c r="BI421" s="195">
        <f>IF(N421="nulová",J421,0)</f>
        <v>0</v>
      </c>
      <c r="BJ421" s="20" t="s">
        <v>10</v>
      </c>
      <c r="BK421" s="195">
        <f>ROUND(I421*H421,0)</f>
        <v>0</v>
      </c>
      <c r="BL421" s="20" t="s">
        <v>205</v>
      </c>
      <c r="BM421" s="20" t="s">
        <v>1110</v>
      </c>
    </row>
    <row r="422" spans="2:65" s="1" customFormat="1" ht="20.399999999999999" customHeight="1">
      <c r="B422" s="37"/>
      <c r="C422" s="185" t="s">
        <v>1200</v>
      </c>
      <c r="D422" s="185" t="s">
        <v>142</v>
      </c>
      <c r="E422" s="186" t="s">
        <v>1201</v>
      </c>
      <c r="F422" s="187" t="s">
        <v>1202</v>
      </c>
      <c r="G422" s="188" t="s">
        <v>145</v>
      </c>
      <c r="H422" s="189">
        <v>315.26</v>
      </c>
      <c r="I422" s="190"/>
      <c r="J422" s="189">
        <f>ROUND(I422*H422,0)</f>
        <v>0</v>
      </c>
      <c r="K422" s="187" t="s">
        <v>22</v>
      </c>
      <c r="L422" s="57"/>
      <c r="M422" s="191" t="s">
        <v>22</v>
      </c>
      <c r="N422" s="192" t="s">
        <v>44</v>
      </c>
      <c r="O422" s="38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AR422" s="20" t="s">
        <v>205</v>
      </c>
      <c r="AT422" s="20" t="s">
        <v>142</v>
      </c>
      <c r="AU422" s="20" t="s">
        <v>82</v>
      </c>
      <c r="AY422" s="20" t="s">
        <v>140</v>
      </c>
      <c r="BE422" s="195">
        <f>IF(N422="základní",J422,0)</f>
        <v>0</v>
      </c>
      <c r="BF422" s="195">
        <f>IF(N422="snížená",J422,0)</f>
        <v>0</v>
      </c>
      <c r="BG422" s="195">
        <f>IF(N422="zákl. přenesená",J422,0)</f>
        <v>0</v>
      </c>
      <c r="BH422" s="195">
        <f>IF(N422="sníž. přenesená",J422,0)</f>
        <v>0</v>
      </c>
      <c r="BI422" s="195">
        <f>IF(N422="nulová",J422,0)</f>
        <v>0</v>
      </c>
      <c r="BJ422" s="20" t="s">
        <v>10</v>
      </c>
      <c r="BK422" s="195">
        <f>ROUND(I422*H422,0)</f>
        <v>0</v>
      </c>
      <c r="BL422" s="20" t="s">
        <v>205</v>
      </c>
      <c r="BM422" s="20" t="s">
        <v>1116</v>
      </c>
    </row>
    <row r="423" spans="2:65" s="1" customFormat="1" ht="20.399999999999999" customHeight="1">
      <c r="B423" s="37"/>
      <c r="C423" s="185" t="s">
        <v>511</v>
      </c>
      <c r="D423" s="185" t="s">
        <v>142</v>
      </c>
      <c r="E423" s="186" t="s">
        <v>1203</v>
      </c>
      <c r="F423" s="187" t="s">
        <v>1204</v>
      </c>
      <c r="G423" s="188" t="s">
        <v>145</v>
      </c>
      <c r="H423" s="189">
        <v>320.39999999999998</v>
      </c>
      <c r="I423" s="190"/>
      <c r="J423" s="189">
        <f>ROUND(I423*H423,0)</f>
        <v>0</v>
      </c>
      <c r="K423" s="187" t="s">
        <v>22</v>
      </c>
      <c r="L423" s="57"/>
      <c r="M423" s="191" t="s">
        <v>22</v>
      </c>
      <c r="N423" s="192" t="s">
        <v>44</v>
      </c>
      <c r="O423" s="38"/>
      <c r="P423" s="193">
        <f>O423*H423</f>
        <v>0</v>
      </c>
      <c r="Q423" s="193">
        <v>0</v>
      </c>
      <c r="R423" s="193">
        <f>Q423*H423</f>
        <v>0</v>
      </c>
      <c r="S423" s="193">
        <v>0</v>
      </c>
      <c r="T423" s="194">
        <f>S423*H423</f>
        <v>0</v>
      </c>
      <c r="AR423" s="20" t="s">
        <v>205</v>
      </c>
      <c r="AT423" s="20" t="s">
        <v>142</v>
      </c>
      <c r="AU423" s="20" t="s">
        <v>82</v>
      </c>
      <c r="AY423" s="20" t="s">
        <v>140</v>
      </c>
      <c r="BE423" s="195">
        <f>IF(N423="základní",J423,0)</f>
        <v>0</v>
      </c>
      <c r="BF423" s="195">
        <f>IF(N423="snížená",J423,0)</f>
        <v>0</v>
      </c>
      <c r="BG423" s="195">
        <f>IF(N423="zákl. přenesená",J423,0)</f>
        <v>0</v>
      </c>
      <c r="BH423" s="195">
        <f>IF(N423="sníž. přenesená",J423,0)</f>
        <v>0</v>
      </c>
      <c r="BI423" s="195">
        <f>IF(N423="nulová",J423,0)</f>
        <v>0</v>
      </c>
      <c r="BJ423" s="20" t="s">
        <v>10</v>
      </c>
      <c r="BK423" s="195">
        <f>ROUND(I423*H423,0)</f>
        <v>0</v>
      </c>
      <c r="BL423" s="20" t="s">
        <v>205</v>
      </c>
      <c r="BM423" s="20" t="s">
        <v>1122</v>
      </c>
    </row>
    <row r="424" spans="2:65" s="1" customFormat="1" ht="20.399999999999999" customHeight="1">
      <c r="B424" s="37"/>
      <c r="C424" s="185" t="s">
        <v>1205</v>
      </c>
      <c r="D424" s="185" t="s">
        <v>142</v>
      </c>
      <c r="E424" s="186" t="s">
        <v>1206</v>
      </c>
      <c r="F424" s="187" t="s">
        <v>1202</v>
      </c>
      <c r="G424" s="188" t="s">
        <v>145</v>
      </c>
      <c r="H424" s="189">
        <v>586.4</v>
      </c>
      <c r="I424" s="190"/>
      <c r="J424" s="189">
        <f>ROUND(I424*H424,0)</f>
        <v>0</v>
      </c>
      <c r="K424" s="187" t="s">
        <v>22</v>
      </c>
      <c r="L424" s="57"/>
      <c r="M424" s="191" t="s">
        <v>22</v>
      </c>
      <c r="N424" s="192" t="s">
        <v>44</v>
      </c>
      <c r="O424" s="38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AR424" s="20" t="s">
        <v>205</v>
      </c>
      <c r="AT424" s="20" t="s">
        <v>142</v>
      </c>
      <c r="AU424" s="20" t="s">
        <v>82</v>
      </c>
      <c r="AY424" s="20" t="s">
        <v>140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20" t="s">
        <v>10</v>
      </c>
      <c r="BK424" s="195">
        <f>ROUND(I424*H424,0)</f>
        <v>0</v>
      </c>
      <c r="BL424" s="20" t="s">
        <v>205</v>
      </c>
      <c r="BM424" s="20" t="s">
        <v>1059</v>
      </c>
    </row>
    <row r="425" spans="2:65" s="10" customFormat="1" ht="37.35" customHeight="1">
      <c r="B425" s="168"/>
      <c r="C425" s="169"/>
      <c r="D425" s="170" t="s">
        <v>72</v>
      </c>
      <c r="E425" s="171" t="s">
        <v>766</v>
      </c>
      <c r="F425" s="171" t="s">
        <v>766</v>
      </c>
      <c r="G425" s="169"/>
      <c r="H425" s="169"/>
      <c r="I425" s="172"/>
      <c r="J425" s="173">
        <f>BK425</f>
        <v>0</v>
      </c>
      <c r="K425" s="169"/>
      <c r="L425" s="174"/>
      <c r="M425" s="175"/>
      <c r="N425" s="176"/>
      <c r="O425" s="176"/>
      <c r="P425" s="177">
        <f>P426</f>
        <v>0</v>
      </c>
      <c r="Q425" s="176"/>
      <c r="R425" s="177">
        <f>R426</f>
        <v>0</v>
      </c>
      <c r="S425" s="176"/>
      <c r="T425" s="178">
        <f>T426</f>
        <v>0</v>
      </c>
      <c r="AR425" s="179" t="s">
        <v>152</v>
      </c>
      <c r="AT425" s="180" t="s">
        <v>72</v>
      </c>
      <c r="AU425" s="180" t="s">
        <v>73</v>
      </c>
      <c r="AY425" s="179" t="s">
        <v>140</v>
      </c>
      <c r="BK425" s="181">
        <f>BK426</f>
        <v>0</v>
      </c>
    </row>
    <row r="426" spans="2:65" s="10" customFormat="1" ht="19.95" customHeight="1">
      <c r="B426" s="168"/>
      <c r="C426" s="169"/>
      <c r="D426" s="182" t="s">
        <v>72</v>
      </c>
      <c r="E426" s="183" t="s">
        <v>222</v>
      </c>
      <c r="F426" s="183" t="s">
        <v>1207</v>
      </c>
      <c r="G426" s="169"/>
      <c r="H426" s="169"/>
      <c r="I426" s="172"/>
      <c r="J426" s="184">
        <f>BK426</f>
        <v>0</v>
      </c>
      <c r="K426" s="169"/>
      <c r="L426" s="174"/>
      <c r="M426" s="175"/>
      <c r="N426" s="176"/>
      <c r="O426" s="176"/>
      <c r="P426" s="177">
        <f>P427</f>
        <v>0</v>
      </c>
      <c r="Q426" s="176"/>
      <c r="R426" s="177">
        <f>R427</f>
        <v>0</v>
      </c>
      <c r="S426" s="176"/>
      <c r="T426" s="178">
        <f>T427</f>
        <v>0</v>
      </c>
      <c r="AR426" s="179" t="s">
        <v>152</v>
      </c>
      <c r="AT426" s="180" t="s">
        <v>72</v>
      </c>
      <c r="AU426" s="180" t="s">
        <v>10</v>
      </c>
      <c r="AY426" s="179" t="s">
        <v>140</v>
      </c>
      <c r="BK426" s="181">
        <f>BK427</f>
        <v>0</v>
      </c>
    </row>
    <row r="427" spans="2:65" s="1" customFormat="1" ht="20.399999999999999" customHeight="1">
      <c r="B427" s="37"/>
      <c r="C427" s="185" t="s">
        <v>513</v>
      </c>
      <c r="D427" s="185" t="s">
        <v>142</v>
      </c>
      <c r="E427" s="186" t="s">
        <v>1208</v>
      </c>
      <c r="F427" s="187" t="s">
        <v>1209</v>
      </c>
      <c r="G427" s="188" t="s">
        <v>761</v>
      </c>
      <c r="H427" s="189">
        <v>1</v>
      </c>
      <c r="I427" s="190"/>
      <c r="J427" s="189">
        <f>ROUND(I427*H427,0)</f>
        <v>0</v>
      </c>
      <c r="K427" s="187" t="s">
        <v>22</v>
      </c>
      <c r="L427" s="57"/>
      <c r="M427" s="191" t="s">
        <v>22</v>
      </c>
      <c r="N427" s="192" t="s">
        <v>44</v>
      </c>
      <c r="O427" s="38"/>
      <c r="P427" s="193">
        <f>O427*H427</f>
        <v>0</v>
      </c>
      <c r="Q427" s="193">
        <v>0</v>
      </c>
      <c r="R427" s="193">
        <f>Q427*H427</f>
        <v>0</v>
      </c>
      <c r="S427" s="193">
        <v>0</v>
      </c>
      <c r="T427" s="194">
        <f>S427*H427</f>
        <v>0</v>
      </c>
      <c r="AR427" s="20" t="s">
        <v>387</v>
      </c>
      <c r="AT427" s="20" t="s">
        <v>142</v>
      </c>
      <c r="AU427" s="20" t="s">
        <v>82</v>
      </c>
      <c r="AY427" s="20" t="s">
        <v>140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20" t="s">
        <v>10</v>
      </c>
      <c r="BK427" s="195">
        <f>ROUND(I427*H427,0)</f>
        <v>0</v>
      </c>
      <c r="BL427" s="20" t="s">
        <v>387</v>
      </c>
      <c r="BM427" s="20" t="s">
        <v>1210</v>
      </c>
    </row>
    <row r="428" spans="2:65" s="10" customFormat="1" ht="37.35" customHeight="1">
      <c r="B428" s="168"/>
      <c r="C428" s="169"/>
      <c r="D428" s="170" t="s">
        <v>72</v>
      </c>
      <c r="E428" s="171" t="s">
        <v>1211</v>
      </c>
      <c r="F428" s="171" t="s">
        <v>1212</v>
      </c>
      <c r="G428" s="169"/>
      <c r="H428" s="169"/>
      <c r="I428" s="172"/>
      <c r="J428" s="173">
        <f>BK428</f>
        <v>0</v>
      </c>
      <c r="K428" s="169"/>
      <c r="L428" s="174"/>
      <c r="M428" s="175"/>
      <c r="N428" s="176"/>
      <c r="O428" s="176"/>
      <c r="P428" s="177">
        <f>P429+P431</f>
        <v>0</v>
      </c>
      <c r="Q428" s="176"/>
      <c r="R428" s="177">
        <f>R429+R431</f>
        <v>0</v>
      </c>
      <c r="S428" s="176"/>
      <c r="T428" s="178">
        <f>T429+T431</f>
        <v>0</v>
      </c>
      <c r="AR428" s="179" t="s">
        <v>161</v>
      </c>
      <c r="AT428" s="180" t="s">
        <v>72</v>
      </c>
      <c r="AU428" s="180" t="s">
        <v>73</v>
      </c>
      <c r="AY428" s="179" t="s">
        <v>140</v>
      </c>
      <c r="BK428" s="181">
        <f>BK429+BK431</f>
        <v>0</v>
      </c>
    </row>
    <row r="429" spans="2:65" s="10" customFormat="1" ht="19.95" customHeight="1">
      <c r="B429" s="168"/>
      <c r="C429" s="169"/>
      <c r="D429" s="182" t="s">
        <v>72</v>
      </c>
      <c r="E429" s="183" t="s">
        <v>1213</v>
      </c>
      <c r="F429" s="183" t="s">
        <v>1214</v>
      </c>
      <c r="G429" s="169"/>
      <c r="H429" s="169"/>
      <c r="I429" s="172"/>
      <c r="J429" s="184">
        <f>BK429</f>
        <v>0</v>
      </c>
      <c r="K429" s="169"/>
      <c r="L429" s="174"/>
      <c r="M429" s="175"/>
      <c r="N429" s="176"/>
      <c r="O429" s="176"/>
      <c r="P429" s="177">
        <f>P430</f>
        <v>0</v>
      </c>
      <c r="Q429" s="176"/>
      <c r="R429" s="177">
        <f>R430</f>
        <v>0</v>
      </c>
      <c r="S429" s="176"/>
      <c r="T429" s="178">
        <f>T430</f>
        <v>0</v>
      </c>
      <c r="AR429" s="179" t="s">
        <v>161</v>
      </c>
      <c r="AT429" s="180" t="s">
        <v>72</v>
      </c>
      <c r="AU429" s="180" t="s">
        <v>10</v>
      </c>
      <c r="AY429" s="179" t="s">
        <v>140</v>
      </c>
      <c r="BK429" s="181">
        <f>BK430</f>
        <v>0</v>
      </c>
    </row>
    <row r="430" spans="2:65" s="1" customFormat="1" ht="20.399999999999999" customHeight="1">
      <c r="B430" s="37"/>
      <c r="C430" s="185" t="s">
        <v>1215</v>
      </c>
      <c r="D430" s="185" t="s">
        <v>142</v>
      </c>
      <c r="E430" s="186" t="s">
        <v>1216</v>
      </c>
      <c r="F430" s="187" t="s">
        <v>1217</v>
      </c>
      <c r="G430" s="188" t="s">
        <v>164</v>
      </c>
      <c r="H430" s="189">
        <v>1</v>
      </c>
      <c r="I430" s="190"/>
      <c r="J430" s="189">
        <f>ROUND(I430*H430,0)</f>
        <v>0</v>
      </c>
      <c r="K430" s="187" t="s">
        <v>1218</v>
      </c>
      <c r="L430" s="57"/>
      <c r="M430" s="191" t="s">
        <v>22</v>
      </c>
      <c r="N430" s="192" t="s">
        <v>44</v>
      </c>
      <c r="O430" s="38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AR430" s="20" t="s">
        <v>1219</v>
      </c>
      <c r="AT430" s="20" t="s">
        <v>142</v>
      </c>
      <c r="AU430" s="20" t="s">
        <v>82</v>
      </c>
      <c r="AY430" s="20" t="s">
        <v>140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20" t="s">
        <v>10</v>
      </c>
      <c r="BK430" s="195">
        <f>ROUND(I430*H430,0)</f>
        <v>0</v>
      </c>
      <c r="BL430" s="20" t="s">
        <v>1219</v>
      </c>
      <c r="BM430" s="20" t="s">
        <v>1220</v>
      </c>
    </row>
    <row r="431" spans="2:65" s="10" customFormat="1" ht="29.85" customHeight="1">
      <c r="B431" s="168"/>
      <c r="C431" s="169"/>
      <c r="D431" s="182" t="s">
        <v>72</v>
      </c>
      <c r="E431" s="183" t="s">
        <v>1221</v>
      </c>
      <c r="F431" s="183" t="s">
        <v>1222</v>
      </c>
      <c r="G431" s="169"/>
      <c r="H431" s="169"/>
      <c r="I431" s="172"/>
      <c r="J431" s="184">
        <f>BK431</f>
        <v>0</v>
      </c>
      <c r="K431" s="169"/>
      <c r="L431" s="174"/>
      <c r="M431" s="175"/>
      <c r="N431" s="176"/>
      <c r="O431" s="176"/>
      <c r="P431" s="177">
        <f>P432</f>
        <v>0</v>
      </c>
      <c r="Q431" s="176"/>
      <c r="R431" s="177">
        <f>R432</f>
        <v>0</v>
      </c>
      <c r="S431" s="176"/>
      <c r="T431" s="178">
        <f>T432</f>
        <v>0</v>
      </c>
      <c r="AR431" s="179" t="s">
        <v>161</v>
      </c>
      <c r="AT431" s="180" t="s">
        <v>72</v>
      </c>
      <c r="AU431" s="180" t="s">
        <v>10</v>
      </c>
      <c r="AY431" s="179" t="s">
        <v>140</v>
      </c>
      <c r="BK431" s="181">
        <f>BK432</f>
        <v>0</v>
      </c>
    </row>
    <row r="432" spans="2:65" s="1" customFormat="1" ht="20.399999999999999" customHeight="1">
      <c r="B432" s="37"/>
      <c r="C432" s="185" t="s">
        <v>514</v>
      </c>
      <c r="D432" s="185" t="s">
        <v>142</v>
      </c>
      <c r="E432" s="186" t="s">
        <v>1223</v>
      </c>
      <c r="F432" s="187" t="s">
        <v>1224</v>
      </c>
      <c r="G432" s="188" t="s">
        <v>164</v>
      </c>
      <c r="H432" s="189">
        <v>1</v>
      </c>
      <c r="I432" s="190"/>
      <c r="J432" s="189">
        <f>ROUND(I432*H432,0)</f>
        <v>0</v>
      </c>
      <c r="K432" s="187" t="s">
        <v>1218</v>
      </c>
      <c r="L432" s="57"/>
      <c r="M432" s="191" t="s">
        <v>22</v>
      </c>
      <c r="N432" s="205" t="s">
        <v>44</v>
      </c>
      <c r="O432" s="206"/>
      <c r="P432" s="207">
        <f>O432*H432</f>
        <v>0</v>
      </c>
      <c r="Q432" s="207">
        <v>0</v>
      </c>
      <c r="R432" s="207">
        <f>Q432*H432</f>
        <v>0</v>
      </c>
      <c r="S432" s="207">
        <v>0</v>
      </c>
      <c r="T432" s="208">
        <f>S432*H432</f>
        <v>0</v>
      </c>
      <c r="AR432" s="20" t="s">
        <v>1219</v>
      </c>
      <c r="AT432" s="20" t="s">
        <v>142</v>
      </c>
      <c r="AU432" s="20" t="s">
        <v>82</v>
      </c>
      <c r="AY432" s="20" t="s">
        <v>140</v>
      </c>
      <c r="BE432" s="195">
        <f>IF(N432="základní",J432,0)</f>
        <v>0</v>
      </c>
      <c r="BF432" s="195">
        <f>IF(N432="snížená",J432,0)</f>
        <v>0</v>
      </c>
      <c r="BG432" s="195">
        <f>IF(N432="zákl. přenesená",J432,0)</f>
        <v>0</v>
      </c>
      <c r="BH432" s="195">
        <f>IF(N432="sníž. přenesená",J432,0)</f>
        <v>0</v>
      </c>
      <c r="BI432" s="195">
        <f>IF(N432="nulová",J432,0)</f>
        <v>0</v>
      </c>
      <c r="BJ432" s="20" t="s">
        <v>10</v>
      </c>
      <c r="BK432" s="195">
        <f>ROUND(I432*H432,0)</f>
        <v>0</v>
      </c>
      <c r="BL432" s="20" t="s">
        <v>1219</v>
      </c>
      <c r="BM432" s="20" t="s">
        <v>1225</v>
      </c>
    </row>
    <row r="433" spans="2:12" s="1" customFormat="1" ht="6.9" customHeight="1">
      <c r="B433" s="52"/>
      <c r="C433" s="53"/>
      <c r="D433" s="53"/>
      <c r="E433" s="53"/>
      <c r="F433" s="53"/>
      <c r="G433" s="53"/>
      <c r="H433" s="53"/>
      <c r="I433" s="131"/>
      <c r="J433" s="53"/>
      <c r="K433" s="53"/>
      <c r="L433" s="57"/>
    </row>
  </sheetData>
  <sheetProtection password="CC35" sheet="1" objects="1" scenarios="1" formatCells="0" formatColumns="0" formatRows="0" sort="0" autoFilter="0"/>
  <autoFilter ref="C103:K432"/>
  <mergeCells count="9"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09" customWidth="1"/>
    <col min="2" max="2" width="1.7109375" style="209" customWidth="1"/>
    <col min="3" max="4" width="5" style="209" customWidth="1"/>
    <col min="5" max="5" width="11.7109375" style="209" customWidth="1"/>
    <col min="6" max="6" width="9.140625" style="209" customWidth="1"/>
    <col min="7" max="7" width="5" style="209" customWidth="1"/>
    <col min="8" max="8" width="77.85546875" style="209" customWidth="1"/>
    <col min="9" max="10" width="20" style="209" customWidth="1"/>
    <col min="11" max="11" width="1.7109375" style="209" customWidth="1"/>
  </cols>
  <sheetData>
    <row r="1" spans="2:1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1" customFormat="1" ht="45" customHeight="1">
      <c r="B3" s="213"/>
      <c r="C3" s="336" t="s">
        <v>1226</v>
      </c>
      <c r="D3" s="336"/>
      <c r="E3" s="336"/>
      <c r="F3" s="336"/>
      <c r="G3" s="336"/>
      <c r="H3" s="336"/>
      <c r="I3" s="336"/>
      <c r="J3" s="336"/>
      <c r="K3" s="214"/>
    </row>
    <row r="4" spans="2:11" ht="25.5" customHeight="1">
      <c r="B4" s="215"/>
      <c r="C4" s="340" t="s">
        <v>1227</v>
      </c>
      <c r="D4" s="340"/>
      <c r="E4" s="340"/>
      <c r="F4" s="340"/>
      <c r="G4" s="340"/>
      <c r="H4" s="340"/>
      <c r="I4" s="340"/>
      <c r="J4" s="340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9" t="s">
        <v>1228</v>
      </c>
      <c r="D6" s="339"/>
      <c r="E6" s="339"/>
      <c r="F6" s="339"/>
      <c r="G6" s="339"/>
      <c r="H6" s="339"/>
      <c r="I6" s="339"/>
      <c r="J6" s="339"/>
      <c r="K6" s="216"/>
    </row>
    <row r="7" spans="2:11" ht="15" customHeight="1">
      <c r="B7" s="219"/>
      <c r="C7" s="339" t="s">
        <v>1229</v>
      </c>
      <c r="D7" s="339"/>
      <c r="E7" s="339"/>
      <c r="F7" s="339"/>
      <c r="G7" s="339"/>
      <c r="H7" s="339"/>
      <c r="I7" s="339"/>
      <c r="J7" s="339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9" t="s">
        <v>1230</v>
      </c>
      <c r="D9" s="339"/>
      <c r="E9" s="339"/>
      <c r="F9" s="339"/>
      <c r="G9" s="339"/>
      <c r="H9" s="339"/>
      <c r="I9" s="339"/>
      <c r="J9" s="339"/>
      <c r="K9" s="216"/>
    </row>
    <row r="10" spans="2:11" ht="15" customHeight="1">
      <c r="B10" s="219"/>
      <c r="C10" s="218"/>
      <c r="D10" s="339" t="s">
        <v>1231</v>
      </c>
      <c r="E10" s="339"/>
      <c r="F10" s="339"/>
      <c r="G10" s="339"/>
      <c r="H10" s="339"/>
      <c r="I10" s="339"/>
      <c r="J10" s="339"/>
      <c r="K10" s="216"/>
    </row>
    <row r="11" spans="2:11" ht="15" customHeight="1">
      <c r="B11" s="219"/>
      <c r="C11" s="220"/>
      <c r="D11" s="339" t="s">
        <v>1232</v>
      </c>
      <c r="E11" s="339"/>
      <c r="F11" s="339"/>
      <c r="G11" s="339"/>
      <c r="H11" s="339"/>
      <c r="I11" s="339"/>
      <c r="J11" s="339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9" t="s">
        <v>1233</v>
      </c>
      <c r="E13" s="339"/>
      <c r="F13" s="339"/>
      <c r="G13" s="339"/>
      <c r="H13" s="339"/>
      <c r="I13" s="339"/>
      <c r="J13" s="339"/>
      <c r="K13" s="216"/>
    </row>
    <row r="14" spans="2:11" ht="15" customHeight="1">
      <c r="B14" s="219"/>
      <c r="C14" s="220"/>
      <c r="D14" s="339" t="s">
        <v>1234</v>
      </c>
      <c r="E14" s="339"/>
      <c r="F14" s="339"/>
      <c r="G14" s="339"/>
      <c r="H14" s="339"/>
      <c r="I14" s="339"/>
      <c r="J14" s="339"/>
      <c r="K14" s="216"/>
    </row>
    <row r="15" spans="2:11" ht="15" customHeight="1">
      <c r="B15" s="219"/>
      <c r="C15" s="220"/>
      <c r="D15" s="339" t="s">
        <v>1235</v>
      </c>
      <c r="E15" s="339"/>
      <c r="F15" s="339"/>
      <c r="G15" s="339"/>
      <c r="H15" s="339"/>
      <c r="I15" s="339"/>
      <c r="J15" s="339"/>
      <c r="K15" s="216"/>
    </row>
    <row r="16" spans="2:11" ht="15" customHeight="1">
      <c r="B16" s="219"/>
      <c r="C16" s="220"/>
      <c r="D16" s="220"/>
      <c r="E16" s="221" t="s">
        <v>80</v>
      </c>
      <c r="F16" s="339" t="s">
        <v>1236</v>
      </c>
      <c r="G16" s="339"/>
      <c r="H16" s="339"/>
      <c r="I16" s="339"/>
      <c r="J16" s="339"/>
      <c r="K16" s="216"/>
    </row>
    <row r="17" spans="2:11" ht="15" customHeight="1">
      <c r="B17" s="219"/>
      <c r="C17" s="220"/>
      <c r="D17" s="220"/>
      <c r="E17" s="221" t="s">
        <v>1237</v>
      </c>
      <c r="F17" s="339" t="s">
        <v>1238</v>
      </c>
      <c r="G17" s="339"/>
      <c r="H17" s="339"/>
      <c r="I17" s="339"/>
      <c r="J17" s="339"/>
      <c r="K17" s="216"/>
    </row>
    <row r="18" spans="2:11" ht="15" customHeight="1">
      <c r="B18" s="219"/>
      <c r="C18" s="220"/>
      <c r="D18" s="220"/>
      <c r="E18" s="221" t="s">
        <v>1239</v>
      </c>
      <c r="F18" s="339" t="s">
        <v>1240</v>
      </c>
      <c r="G18" s="339"/>
      <c r="H18" s="339"/>
      <c r="I18" s="339"/>
      <c r="J18" s="339"/>
      <c r="K18" s="216"/>
    </row>
    <row r="19" spans="2:11" ht="15" customHeight="1">
      <c r="B19" s="219"/>
      <c r="C19" s="220"/>
      <c r="D19" s="220"/>
      <c r="E19" s="221" t="s">
        <v>1241</v>
      </c>
      <c r="F19" s="339" t="s">
        <v>1242</v>
      </c>
      <c r="G19" s="339"/>
      <c r="H19" s="339"/>
      <c r="I19" s="339"/>
      <c r="J19" s="339"/>
      <c r="K19" s="216"/>
    </row>
    <row r="20" spans="2:11" ht="15" customHeight="1">
      <c r="B20" s="219"/>
      <c r="C20" s="220"/>
      <c r="D20" s="220"/>
      <c r="E20" s="221" t="s">
        <v>1243</v>
      </c>
      <c r="F20" s="339" t="s">
        <v>1244</v>
      </c>
      <c r="G20" s="339"/>
      <c r="H20" s="339"/>
      <c r="I20" s="339"/>
      <c r="J20" s="339"/>
      <c r="K20" s="216"/>
    </row>
    <row r="21" spans="2:11" ht="15" customHeight="1">
      <c r="B21" s="219"/>
      <c r="C21" s="220"/>
      <c r="D21" s="220"/>
      <c r="E21" s="221" t="s">
        <v>1245</v>
      </c>
      <c r="F21" s="339" t="s">
        <v>1246</v>
      </c>
      <c r="G21" s="339"/>
      <c r="H21" s="339"/>
      <c r="I21" s="339"/>
      <c r="J21" s="339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9" t="s">
        <v>1247</v>
      </c>
      <c r="D23" s="339"/>
      <c r="E23" s="339"/>
      <c r="F23" s="339"/>
      <c r="G23" s="339"/>
      <c r="H23" s="339"/>
      <c r="I23" s="339"/>
      <c r="J23" s="339"/>
      <c r="K23" s="216"/>
    </row>
    <row r="24" spans="2:11" ht="15" customHeight="1">
      <c r="B24" s="219"/>
      <c r="C24" s="339" t="s">
        <v>1248</v>
      </c>
      <c r="D24" s="339"/>
      <c r="E24" s="339"/>
      <c r="F24" s="339"/>
      <c r="G24" s="339"/>
      <c r="H24" s="339"/>
      <c r="I24" s="339"/>
      <c r="J24" s="339"/>
      <c r="K24" s="216"/>
    </row>
    <row r="25" spans="2:11" ht="15" customHeight="1">
      <c r="B25" s="219"/>
      <c r="C25" s="218"/>
      <c r="D25" s="339" t="s">
        <v>1249</v>
      </c>
      <c r="E25" s="339"/>
      <c r="F25" s="339"/>
      <c r="G25" s="339"/>
      <c r="H25" s="339"/>
      <c r="I25" s="339"/>
      <c r="J25" s="339"/>
      <c r="K25" s="216"/>
    </row>
    <row r="26" spans="2:11" ht="15" customHeight="1">
      <c r="B26" s="219"/>
      <c r="C26" s="220"/>
      <c r="D26" s="339" t="s">
        <v>1250</v>
      </c>
      <c r="E26" s="339"/>
      <c r="F26" s="339"/>
      <c r="G26" s="339"/>
      <c r="H26" s="339"/>
      <c r="I26" s="339"/>
      <c r="J26" s="339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9" t="s">
        <v>1251</v>
      </c>
      <c r="E28" s="339"/>
      <c r="F28" s="339"/>
      <c r="G28" s="339"/>
      <c r="H28" s="339"/>
      <c r="I28" s="339"/>
      <c r="J28" s="339"/>
      <c r="K28" s="216"/>
    </row>
    <row r="29" spans="2:11" ht="15" customHeight="1">
      <c r="B29" s="219"/>
      <c r="C29" s="220"/>
      <c r="D29" s="339" t="s">
        <v>1252</v>
      </c>
      <c r="E29" s="339"/>
      <c r="F29" s="339"/>
      <c r="G29" s="339"/>
      <c r="H29" s="339"/>
      <c r="I29" s="339"/>
      <c r="J29" s="339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9" t="s">
        <v>1253</v>
      </c>
      <c r="E31" s="339"/>
      <c r="F31" s="339"/>
      <c r="G31" s="339"/>
      <c r="H31" s="339"/>
      <c r="I31" s="339"/>
      <c r="J31" s="339"/>
      <c r="K31" s="216"/>
    </row>
    <row r="32" spans="2:11" ht="15" customHeight="1">
      <c r="B32" s="219"/>
      <c r="C32" s="220"/>
      <c r="D32" s="339" t="s">
        <v>1254</v>
      </c>
      <c r="E32" s="339"/>
      <c r="F32" s="339"/>
      <c r="G32" s="339"/>
      <c r="H32" s="339"/>
      <c r="I32" s="339"/>
      <c r="J32" s="339"/>
      <c r="K32" s="216"/>
    </row>
    <row r="33" spans="2:11" ht="15" customHeight="1">
      <c r="B33" s="219"/>
      <c r="C33" s="220"/>
      <c r="D33" s="339" t="s">
        <v>1255</v>
      </c>
      <c r="E33" s="339"/>
      <c r="F33" s="339"/>
      <c r="G33" s="339"/>
      <c r="H33" s="339"/>
      <c r="I33" s="339"/>
      <c r="J33" s="339"/>
      <c r="K33" s="216"/>
    </row>
    <row r="34" spans="2:11" ht="15" customHeight="1">
      <c r="B34" s="219"/>
      <c r="C34" s="220"/>
      <c r="D34" s="218"/>
      <c r="E34" s="222" t="s">
        <v>125</v>
      </c>
      <c r="F34" s="218"/>
      <c r="G34" s="339" t="s">
        <v>1256</v>
      </c>
      <c r="H34" s="339"/>
      <c r="I34" s="339"/>
      <c r="J34" s="339"/>
      <c r="K34" s="216"/>
    </row>
    <row r="35" spans="2:11" ht="30.75" customHeight="1">
      <c r="B35" s="219"/>
      <c r="C35" s="220"/>
      <c r="D35" s="218"/>
      <c r="E35" s="222" t="s">
        <v>1257</v>
      </c>
      <c r="F35" s="218"/>
      <c r="G35" s="339" t="s">
        <v>1258</v>
      </c>
      <c r="H35" s="339"/>
      <c r="I35" s="339"/>
      <c r="J35" s="339"/>
      <c r="K35" s="216"/>
    </row>
    <row r="36" spans="2:11" ht="15" customHeight="1">
      <c r="B36" s="219"/>
      <c r="C36" s="220"/>
      <c r="D36" s="218"/>
      <c r="E36" s="222" t="s">
        <v>54</v>
      </c>
      <c r="F36" s="218"/>
      <c r="G36" s="339" t="s">
        <v>1259</v>
      </c>
      <c r="H36" s="339"/>
      <c r="I36" s="339"/>
      <c r="J36" s="339"/>
      <c r="K36" s="216"/>
    </row>
    <row r="37" spans="2:11" ht="15" customHeight="1">
      <c r="B37" s="219"/>
      <c r="C37" s="220"/>
      <c r="D37" s="218"/>
      <c r="E37" s="222" t="s">
        <v>126</v>
      </c>
      <c r="F37" s="218"/>
      <c r="G37" s="339" t="s">
        <v>1260</v>
      </c>
      <c r="H37" s="339"/>
      <c r="I37" s="339"/>
      <c r="J37" s="339"/>
      <c r="K37" s="216"/>
    </row>
    <row r="38" spans="2:11" ht="15" customHeight="1">
      <c r="B38" s="219"/>
      <c r="C38" s="220"/>
      <c r="D38" s="218"/>
      <c r="E38" s="222" t="s">
        <v>127</v>
      </c>
      <c r="F38" s="218"/>
      <c r="G38" s="339" t="s">
        <v>1261</v>
      </c>
      <c r="H38" s="339"/>
      <c r="I38" s="339"/>
      <c r="J38" s="339"/>
      <c r="K38" s="216"/>
    </row>
    <row r="39" spans="2:11" ht="15" customHeight="1">
      <c r="B39" s="219"/>
      <c r="C39" s="220"/>
      <c r="D39" s="218"/>
      <c r="E39" s="222" t="s">
        <v>128</v>
      </c>
      <c r="F39" s="218"/>
      <c r="G39" s="339" t="s">
        <v>1262</v>
      </c>
      <c r="H39" s="339"/>
      <c r="I39" s="339"/>
      <c r="J39" s="339"/>
      <c r="K39" s="216"/>
    </row>
    <row r="40" spans="2:11" ht="15" customHeight="1">
      <c r="B40" s="219"/>
      <c r="C40" s="220"/>
      <c r="D40" s="218"/>
      <c r="E40" s="222" t="s">
        <v>1263</v>
      </c>
      <c r="F40" s="218"/>
      <c r="G40" s="339" t="s">
        <v>1264</v>
      </c>
      <c r="H40" s="339"/>
      <c r="I40" s="339"/>
      <c r="J40" s="339"/>
      <c r="K40" s="216"/>
    </row>
    <row r="41" spans="2:11" ht="15" customHeight="1">
      <c r="B41" s="219"/>
      <c r="C41" s="220"/>
      <c r="D41" s="218"/>
      <c r="E41" s="222"/>
      <c r="F41" s="218"/>
      <c r="G41" s="339" t="s">
        <v>1265</v>
      </c>
      <c r="H41" s="339"/>
      <c r="I41" s="339"/>
      <c r="J41" s="339"/>
      <c r="K41" s="216"/>
    </row>
    <row r="42" spans="2:11" ht="15" customHeight="1">
      <c r="B42" s="219"/>
      <c r="C42" s="220"/>
      <c r="D42" s="218"/>
      <c r="E42" s="222" t="s">
        <v>1266</v>
      </c>
      <c r="F42" s="218"/>
      <c r="G42" s="339" t="s">
        <v>1267</v>
      </c>
      <c r="H42" s="339"/>
      <c r="I42" s="339"/>
      <c r="J42" s="339"/>
      <c r="K42" s="216"/>
    </row>
    <row r="43" spans="2:11" ht="15" customHeight="1">
      <c r="B43" s="219"/>
      <c r="C43" s="220"/>
      <c r="D43" s="218"/>
      <c r="E43" s="222" t="s">
        <v>130</v>
      </c>
      <c r="F43" s="218"/>
      <c r="G43" s="339" t="s">
        <v>1268</v>
      </c>
      <c r="H43" s="339"/>
      <c r="I43" s="339"/>
      <c r="J43" s="339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9" t="s">
        <v>1269</v>
      </c>
      <c r="E45" s="339"/>
      <c r="F45" s="339"/>
      <c r="G45" s="339"/>
      <c r="H45" s="339"/>
      <c r="I45" s="339"/>
      <c r="J45" s="339"/>
      <c r="K45" s="216"/>
    </row>
    <row r="46" spans="2:11" ht="15" customHeight="1">
      <c r="B46" s="219"/>
      <c r="C46" s="220"/>
      <c r="D46" s="220"/>
      <c r="E46" s="339" t="s">
        <v>1270</v>
      </c>
      <c r="F46" s="339"/>
      <c r="G46" s="339"/>
      <c r="H46" s="339"/>
      <c r="I46" s="339"/>
      <c r="J46" s="339"/>
      <c r="K46" s="216"/>
    </row>
    <row r="47" spans="2:11" ht="15" customHeight="1">
      <c r="B47" s="219"/>
      <c r="C47" s="220"/>
      <c r="D47" s="220"/>
      <c r="E47" s="339" t="s">
        <v>1271</v>
      </c>
      <c r="F47" s="339"/>
      <c r="G47" s="339"/>
      <c r="H47" s="339"/>
      <c r="I47" s="339"/>
      <c r="J47" s="339"/>
      <c r="K47" s="216"/>
    </row>
    <row r="48" spans="2:11" ht="15" customHeight="1">
      <c r="B48" s="219"/>
      <c r="C48" s="220"/>
      <c r="D48" s="220"/>
      <c r="E48" s="339" t="s">
        <v>1272</v>
      </c>
      <c r="F48" s="339"/>
      <c r="G48" s="339"/>
      <c r="H48" s="339"/>
      <c r="I48" s="339"/>
      <c r="J48" s="339"/>
      <c r="K48" s="216"/>
    </row>
    <row r="49" spans="2:11" ht="15" customHeight="1">
      <c r="B49" s="219"/>
      <c r="C49" s="220"/>
      <c r="D49" s="339" t="s">
        <v>1273</v>
      </c>
      <c r="E49" s="339"/>
      <c r="F49" s="339"/>
      <c r="G49" s="339"/>
      <c r="H49" s="339"/>
      <c r="I49" s="339"/>
      <c r="J49" s="339"/>
      <c r="K49" s="216"/>
    </row>
    <row r="50" spans="2:11" ht="25.5" customHeight="1">
      <c r="B50" s="215"/>
      <c r="C50" s="340" t="s">
        <v>1274</v>
      </c>
      <c r="D50" s="340"/>
      <c r="E50" s="340"/>
      <c r="F50" s="340"/>
      <c r="G50" s="340"/>
      <c r="H50" s="340"/>
      <c r="I50" s="340"/>
      <c r="J50" s="340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9" t="s">
        <v>1275</v>
      </c>
      <c r="D52" s="339"/>
      <c r="E52" s="339"/>
      <c r="F52" s="339"/>
      <c r="G52" s="339"/>
      <c r="H52" s="339"/>
      <c r="I52" s="339"/>
      <c r="J52" s="339"/>
      <c r="K52" s="216"/>
    </row>
    <row r="53" spans="2:11" ht="15" customHeight="1">
      <c r="B53" s="215"/>
      <c r="C53" s="339" t="s">
        <v>1276</v>
      </c>
      <c r="D53" s="339"/>
      <c r="E53" s="339"/>
      <c r="F53" s="339"/>
      <c r="G53" s="339"/>
      <c r="H53" s="339"/>
      <c r="I53" s="339"/>
      <c r="J53" s="339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9" t="s">
        <v>1277</v>
      </c>
      <c r="D55" s="339"/>
      <c r="E55" s="339"/>
      <c r="F55" s="339"/>
      <c r="G55" s="339"/>
      <c r="H55" s="339"/>
      <c r="I55" s="339"/>
      <c r="J55" s="339"/>
      <c r="K55" s="216"/>
    </row>
    <row r="56" spans="2:11" ht="15" customHeight="1">
      <c r="B56" s="215"/>
      <c r="C56" s="220"/>
      <c r="D56" s="339" t="s">
        <v>1278</v>
      </c>
      <c r="E56" s="339"/>
      <c r="F56" s="339"/>
      <c r="G56" s="339"/>
      <c r="H56" s="339"/>
      <c r="I56" s="339"/>
      <c r="J56" s="339"/>
      <c r="K56" s="216"/>
    </row>
    <row r="57" spans="2:11" ht="15" customHeight="1">
      <c r="B57" s="215"/>
      <c r="C57" s="220"/>
      <c r="D57" s="339" t="s">
        <v>1279</v>
      </c>
      <c r="E57" s="339"/>
      <c r="F57" s="339"/>
      <c r="G57" s="339"/>
      <c r="H57" s="339"/>
      <c r="I57" s="339"/>
      <c r="J57" s="339"/>
      <c r="K57" s="216"/>
    </row>
    <row r="58" spans="2:11" ht="15" customHeight="1">
      <c r="B58" s="215"/>
      <c r="C58" s="220"/>
      <c r="D58" s="339" t="s">
        <v>1280</v>
      </c>
      <c r="E58" s="339"/>
      <c r="F58" s="339"/>
      <c r="G58" s="339"/>
      <c r="H58" s="339"/>
      <c r="I58" s="339"/>
      <c r="J58" s="339"/>
      <c r="K58" s="216"/>
    </row>
    <row r="59" spans="2:11" ht="15" customHeight="1">
      <c r="B59" s="215"/>
      <c r="C59" s="220"/>
      <c r="D59" s="339" t="s">
        <v>1281</v>
      </c>
      <c r="E59" s="339"/>
      <c r="F59" s="339"/>
      <c r="G59" s="339"/>
      <c r="H59" s="339"/>
      <c r="I59" s="339"/>
      <c r="J59" s="339"/>
      <c r="K59" s="216"/>
    </row>
    <row r="60" spans="2:11" ht="15" customHeight="1">
      <c r="B60" s="215"/>
      <c r="C60" s="220"/>
      <c r="D60" s="338" t="s">
        <v>1282</v>
      </c>
      <c r="E60" s="338"/>
      <c r="F60" s="338"/>
      <c r="G60" s="338"/>
      <c r="H60" s="338"/>
      <c r="I60" s="338"/>
      <c r="J60" s="338"/>
      <c r="K60" s="216"/>
    </row>
    <row r="61" spans="2:11" ht="15" customHeight="1">
      <c r="B61" s="215"/>
      <c r="C61" s="220"/>
      <c r="D61" s="339" t="s">
        <v>1283</v>
      </c>
      <c r="E61" s="339"/>
      <c r="F61" s="339"/>
      <c r="G61" s="339"/>
      <c r="H61" s="339"/>
      <c r="I61" s="339"/>
      <c r="J61" s="339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9" t="s">
        <v>1284</v>
      </c>
      <c r="E63" s="339"/>
      <c r="F63" s="339"/>
      <c r="G63" s="339"/>
      <c r="H63" s="339"/>
      <c r="I63" s="339"/>
      <c r="J63" s="339"/>
      <c r="K63" s="216"/>
    </row>
    <row r="64" spans="2:11" ht="15" customHeight="1">
      <c r="B64" s="215"/>
      <c r="C64" s="220"/>
      <c r="D64" s="338" t="s">
        <v>1285</v>
      </c>
      <c r="E64" s="338"/>
      <c r="F64" s="338"/>
      <c r="G64" s="338"/>
      <c r="H64" s="338"/>
      <c r="I64" s="338"/>
      <c r="J64" s="338"/>
      <c r="K64" s="216"/>
    </row>
    <row r="65" spans="2:11" ht="15" customHeight="1">
      <c r="B65" s="215"/>
      <c r="C65" s="220"/>
      <c r="D65" s="339" t="s">
        <v>1286</v>
      </c>
      <c r="E65" s="339"/>
      <c r="F65" s="339"/>
      <c r="G65" s="339"/>
      <c r="H65" s="339"/>
      <c r="I65" s="339"/>
      <c r="J65" s="339"/>
      <c r="K65" s="216"/>
    </row>
    <row r="66" spans="2:11" ht="15" customHeight="1">
      <c r="B66" s="215"/>
      <c r="C66" s="220"/>
      <c r="D66" s="339" t="s">
        <v>1287</v>
      </c>
      <c r="E66" s="339"/>
      <c r="F66" s="339"/>
      <c r="G66" s="339"/>
      <c r="H66" s="339"/>
      <c r="I66" s="339"/>
      <c r="J66" s="339"/>
      <c r="K66" s="216"/>
    </row>
    <row r="67" spans="2:11" ht="15" customHeight="1">
      <c r="B67" s="215"/>
      <c r="C67" s="220"/>
      <c r="D67" s="339" t="s">
        <v>1288</v>
      </c>
      <c r="E67" s="339"/>
      <c r="F67" s="339"/>
      <c r="G67" s="339"/>
      <c r="H67" s="339"/>
      <c r="I67" s="339"/>
      <c r="J67" s="339"/>
      <c r="K67" s="216"/>
    </row>
    <row r="68" spans="2:11" ht="15" customHeight="1">
      <c r="B68" s="215"/>
      <c r="C68" s="220"/>
      <c r="D68" s="339" t="s">
        <v>1289</v>
      </c>
      <c r="E68" s="339"/>
      <c r="F68" s="339"/>
      <c r="G68" s="339"/>
      <c r="H68" s="339"/>
      <c r="I68" s="339"/>
      <c r="J68" s="339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7" t="s">
        <v>87</v>
      </c>
      <c r="D73" s="337"/>
      <c r="E73" s="337"/>
      <c r="F73" s="337"/>
      <c r="G73" s="337"/>
      <c r="H73" s="337"/>
      <c r="I73" s="337"/>
      <c r="J73" s="337"/>
      <c r="K73" s="233"/>
    </row>
    <row r="74" spans="2:11" ht="17.25" customHeight="1">
      <c r="B74" s="232"/>
      <c r="C74" s="234" t="s">
        <v>1290</v>
      </c>
      <c r="D74" s="234"/>
      <c r="E74" s="234"/>
      <c r="F74" s="234" t="s">
        <v>1291</v>
      </c>
      <c r="G74" s="235"/>
      <c r="H74" s="234" t="s">
        <v>126</v>
      </c>
      <c r="I74" s="234" t="s">
        <v>58</v>
      </c>
      <c r="J74" s="234" t="s">
        <v>1292</v>
      </c>
      <c r="K74" s="233"/>
    </row>
    <row r="75" spans="2:11" ht="17.25" customHeight="1">
      <c r="B75" s="232"/>
      <c r="C75" s="236" t="s">
        <v>1293</v>
      </c>
      <c r="D75" s="236"/>
      <c r="E75" s="236"/>
      <c r="F75" s="237" t="s">
        <v>1294</v>
      </c>
      <c r="G75" s="238"/>
      <c r="H75" s="236"/>
      <c r="I75" s="236"/>
      <c r="J75" s="236" t="s">
        <v>1295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54</v>
      </c>
      <c r="D77" s="239"/>
      <c r="E77" s="239"/>
      <c r="F77" s="241" t="s">
        <v>1296</v>
      </c>
      <c r="G77" s="240"/>
      <c r="H77" s="222" t="s">
        <v>1297</v>
      </c>
      <c r="I77" s="222" t="s">
        <v>1298</v>
      </c>
      <c r="J77" s="222">
        <v>20</v>
      </c>
      <c r="K77" s="233"/>
    </row>
    <row r="78" spans="2:11" ht="15" customHeight="1">
      <c r="B78" s="232"/>
      <c r="C78" s="222" t="s">
        <v>1299</v>
      </c>
      <c r="D78" s="222"/>
      <c r="E78" s="222"/>
      <c r="F78" s="241" t="s">
        <v>1296</v>
      </c>
      <c r="G78" s="240"/>
      <c r="H78" s="222" t="s">
        <v>1300</v>
      </c>
      <c r="I78" s="222" t="s">
        <v>1298</v>
      </c>
      <c r="J78" s="222">
        <v>120</v>
      </c>
      <c r="K78" s="233"/>
    </row>
    <row r="79" spans="2:11" ht="15" customHeight="1">
      <c r="B79" s="242"/>
      <c r="C79" s="222" t="s">
        <v>1301</v>
      </c>
      <c r="D79" s="222"/>
      <c r="E79" s="222"/>
      <c r="F79" s="241" t="s">
        <v>1302</v>
      </c>
      <c r="G79" s="240"/>
      <c r="H79" s="222" t="s">
        <v>1303</v>
      </c>
      <c r="I79" s="222" t="s">
        <v>1298</v>
      </c>
      <c r="J79" s="222">
        <v>50</v>
      </c>
      <c r="K79" s="233"/>
    </row>
    <row r="80" spans="2:11" ht="15" customHeight="1">
      <c r="B80" s="242"/>
      <c r="C80" s="222" t="s">
        <v>1304</v>
      </c>
      <c r="D80" s="222"/>
      <c r="E80" s="222"/>
      <c r="F80" s="241" t="s">
        <v>1296</v>
      </c>
      <c r="G80" s="240"/>
      <c r="H80" s="222" t="s">
        <v>1305</v>
      </c>
      <c r="I80" s="222" t="s">
        <v>1306</v>
      </c>
      <c r="J80" s="222"/>
      <c r="K80" s="233"/>
    </row>
    <row r="81" spans="2:11" ht="15" customHeight="1">
      <c r="B81" s="242"/>
      <c r="C81" s="243" t="s">
        <v>1307</v>
      </c>
      <c r="D81" s="243"/>
      <c r="E81" s="243"/>
      <c r="F81" s="244" t="s">
        <v>1302</v>
      </c>
      <c r="G81" s="243"/>
      <c r="H81" s="243" t="s">
        <v>1308</v>
      </c>
      <c r="I81" s="243" t="s">
        <v>1298</v>
      </c>
      <c r="J81" s="243">
        <v>15</v>
      </c>
      <c r="K81" s="233"/>
    </row>
    <row r="82" spans="2:11" ht="15" customHeight="1">
      <c r="B82" s="242"/>
      <c r="C82" s="243" t="s">
        <v>1309</v>
      </c>
      <c r="D82" s="243"/>
      <c r="E82" s="243"/>
      <c r="F82" s="244" t="s">
        <v>1302</v>
      </c>
      <c r="G82" s="243"/>
      <c r="H82" s="243" t="s">
        <v>1310</v>
      </c>
      <c r="I82" s="243" t="s">
        <v>1298</v>
      </c>
      <c r="J82" s="243">
        <v>15</v>
      </c>
      <c r="K82" s="233"/>
    </row>
    <row r="83" spans="2:11" ht="15" customHeight="1">
      <c r="B83" s="242"/>
      <c r="C83" s="243" t="s">
        <v>1311</v>
      </c>
      <c r="D83" s="243"/>
      <c r="E83" s="243"/>
      <c r="F83" s="244" t="s">
        <v>1302</v>
      </c>
      <c r="G83" s="243"/>
      <c r="H83" s="243" t="s">
        <v>1312</v>
      </c>
      <c r="I83" s="243" t="s">
        <v>1298</v>
      </c>
      <c r="J83" s="243">
        <v>20</v>
      </c>
      <c r="K83" s="233"/>
    </row>
    <row r="84" spans="2:11" ht="15" customHeight="1">
      <c r="B84" s="242"/>
      <c r="C84" s="243" t="s">
        <v>1313</v>
      </c>
      <c r="D84" s="243"/>
      <c r="E84" s="243"/>
      <c r="F84" s="244" t="s">
        <v>1302</v>
      </c>
      <c r="G84" s="243"/>
      <c r="H84" s="243" t="s">
        <v>1314</v>
      </c>
      <c r="I84" s="243" t="s">
        <v>1298</v>
      </c>
      <c r="J84" s="243">
        <v>20</v>
      </c>
      <c r="K84" s="233"/>
    </row>
    <row r="85" spans="2:11" ht="15" customHeight="1">
      <c r="B85" s="242"/>
      <c r="C85" s="222" t="s">
        <v>1315</v>
      </c>
      <c r="D85" s="222"/>
      <c r="E85" s="222"/>
      <c r="F85" s="241" t="s">
        <v>1302</v>
      </c>
      <c r="G85" s="240"/>
      <c r="H85" s="222" t="s">
        <v>1316</v>
      </c>
      <c r="I85" s="222" t="s">
        <v>1298</v>
      </c>
      <c r="J85" s="222">
        <v>50</v>
      </c>
      <c r="K85" s="233"/>
    </row>
    <row r="86" spans="2:11" ht="15" customHeight="1">
      <c r="B86" s="242"/>
      <c r="C86" s="222" t="s">
        <v>1317</v>
      </c>
      <c r="D86" s="222"/>
      <c r="E86" s="222"/>
      <c r="F86" s="241" t="s">
        <v>1302</v>
      </c>
      <c r="G86" s="240"/>
      <c r="H86" s="222" t="s">
        <v>1318</v>
      </c>
      <c r="I86" s="222" t="s">
        <v>1298</v>
      </c>
      <c r="J86" s="222">
        <v>20</v>
      </c>
      <c r="K86" s="233"/>
    </row>
    <row r="87" spans="2:11" ht="15" customHeight="1">
      <c r="B87" s="242"/>
      <c r="C87" s="222" t="s">
        <v>1319</v>
      </c>
      <c r="D87" s="222"/>
      <c r="E87" s="222"/>
      <c r="F87" s="241" t="s">
        <v>1302</v>
      </c>
      <c r="G87" s="240"/>
      <c r="H87" s="222" t="s">
        <v>1320</v>
      </c>
      <c r="I87" s="222" t="s">
        <v>1298</v>
      </c>
      <c r="J87" s="222">
        <v>20</v>
      </c>
      <c r="K87" s="233"/>
    </row>
    <row r="88" spans="2:11" ht="15" customHeight="1">
      <c r="B88" s="242"/>
      <c r="C88" s="222" t="s">
        <v>1321</v>
      </c>
      <c r="D88" s="222"/>
      <c r="E88" s="222"/>
      <c r="F88" s="241" t="s">
        <v>1302</v>
      </c>
      <c r="G88" s="240"/>
      <c r="H88" s="222" t="s">
        <v>1322</v>
      </c>
      <c r="I88" s="222" t="s">
        <v>1298</v>
      </c>
      <c r="J88" s="222">
        <v>50</v>
      </c>
      <c r="K88" s="233"/>
    </row>
    <row r="89" spans="2:11" ht="15" customHeight="1">
      <c r="B89" s="242"/>
      <c r="C89" s="222" t="s">
        <v>1323</v>
      </c>
      <c r="D89" s="222"/>
      <c r="E89" s="222"/>
      <c r="F89" s="241" t="s">
        <v>1302</v>
      </c>
      <c r="G89" s="240"/>
      <c r="H89" s="222" t="s">
        <v>1323</v>
      </c>
      <c r="I89" s="222" t="s">
        <v>1298</v>
      </c>
      <c r="J89" s="222">
        <v>50</v>
      </c>
      <c r="K89" s="233"/>
    </row>
    <row r="90" spans="2:11" ht="15" customHeight="1">
      <c r="B90" s="242"/>
      <c r="C90" s="222" t="s">
        <v>131</v>
      </c>
      <c r="D90" s="222"/>
      <c r="E90" s="222"/>
      <c r="F90" s="241" t="s">
        <v>1302</v>
      </c>
      <c r="G90" s="240"/>
      <c r="H90" s="222" t="s">
        <v>1324</v>
      </c>
      <c r="I90" s="222" t="s">
        <v>1298</v>
      </c>
      <c r="J90" s="222">
        <v>255</v>
      </c>
      <c r="K90" s="233"/>
    </row>
    <row r="91" spans="2:11" ht="15" customHeight="1">
      <c r="B91" s="242"/>
      <c r="C91" s="222" t="s">
        <v>1325</v>
      </c>
      <c r="D91" s="222"/>
      <c r="E91" s="222"/>
      <c r="F91" s="241" t="s">
        <v>1296</v>
      </c>
      <c r="G91" s="240"/>
      <c r="H91" s="222" t="s">
        <v>1326</v>
      </c>
      <c r="I91" s="222" t="s">
        <v>1327</v>
      </c>
      <c r="J91" s="222"/>
      <c r="K91" s="233"/>
    </row>
    <row r="92" spans="2:11" ht="15" customHeight="1">
      <c r="B92" s="242"/>
      <c r="C92" s="222" t="s">
        <v>1328</v>
      </c>
      <c r="D92" s="222"/>
      <c r="E92" s="222"/>
      <c r="F92" s="241" t="s">
        <v>1296</v>
      </c>
      <c r="G92" s="240"/>
      <c r="H92" s="222" t="s">
        <v>1329</v>
      </c>
      <c r="I92" s="222" t="s">
        <v>1330</v>
      </c>
      <c r="J92" s="222"/>
      <c r="K92" s="233"/>
    </row>
    <row r="93" spans="2:11" ht="15" customHeight="1">
      <c r="B93" s="242"/>
      <c r="C93" s="222" t="s">
        <v>1331</v>
      </c>
      <c r="D93" s="222"/>
      <c r="E93" s="222"/>
      <c r="F93" s="241" t="s">
        <v>1296</v>
      </c>
      <c r="G93" s="240"/>
      <c r="H93" s="222" t="s">
        <v>1331</v>
      </c>
      <c r="I93" s="222" t="s">
        <v>1330</v>
      </c>
      <c r="J93" s="222"/>
      <c r="K93" s="233"/>
    </row>
    <row r="94" spans="2:11" ht="15" customHeight="1">
      <c r="B94" s="242"/>
      <c r="C94" s="222" t="s">
        <v>39</v>
      </c>
      <c r="D94" s="222"/>
      <c r="E94" s="222"/>
      <c r="F94" s="241" t="s">
        <v>1296</v>
      </c>
      <c r="G94" s="240"/>
      <c r="H94" s="222" t="s">
        <v>1332</v>
      </c>
      <c r="I94" s="222" t="s">
        <v>1330</v>
      </c>
      <c r="J94" s="222"/>
      <c r="K94" s="233"/>
    </row>
    <row r="95" spans="2:11" ht="15" customHeight="1">
      <c r="B95" s="242"/>
      <c r="C95" s="222" t="s">
        <v>49</v>
      </c>
      <c r="D95" s="222"/>
      <c r="E95" s="222"/>
      <c r="F95" s="241" t="s">
        <v>1296</v>
      </c>
      <c r="G95" s="240"/>
      <c r="H95" s="222" t="s">
        <v>1333</v>
      </c>
      <c r="I95" s="222" t="s">
        <v>1330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7" t="s">
        <v>1334</v>
      </c>
      <c r="D100" s="337"/>
      <c r="E100" s="337"/>
      <c r="F100" s="337"/>
      <c r="G100" s="337"/>
      <c r="H100" s="337"/>
      <c r="I100" s="337"/>
      <c r="J100" s="337"/>
      <c r="K100" s="233"/>
    </row>
    <row r="101" spans="2:11" ht="17.25" customHeight="1">
      <c r="B101" s="232"/>
      <c r="C101" s="234" t="s">
        <v>1290</v>
      </c>
      <c r="D101" s="234"/>
      <c r="E101" s="234"/>
      <c r="F101" s="234" t="s">
        <v>1291</v>
      </c>
      <c r="G101" s="235"/>
      <c r="H101" s="234" t="s">
        <v>126</v>
      </c>
      <c r="I101" s="234" t="s">
        <v>58</v>
      </c>
      <c r="J101" s="234" t="s">
        <v>1292</v>
      </c>
      <c r="K101" s="233"/>
    </row>
    <row r="102" spans="2:11" ht="17.25" customHeight="1">
      <c r="B102" s="232"/>
      <c r="C102" s="236" t="s">
        <v>1293</v>
      </c>
      <c r="D102" s="236"/>
      <c r="E102" s="236"/>
      <c r="F102" s="237" t="s">
        <v>1294</v>
      </c>
      <c r="G102" s="238"/>
      <c r="H102" s="236"/>
      <c r="I102" s="236"/>
      <c r="J102" s="236" t="s">
        <v>1295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54</v>
      </c>
      <c r="D104" s="239"/>
      <c r="E104" s="239"/>
      <c r="F104" s="241" t="s">
        <v>1296</v>
      </c>
      <c r="G104" s="250"/>
      <c r="H104" s="222" t="s">
        <v>1335</v>
      </c>
      <c r="I104" s="222" t="s">
        <v>1298</v>
      </c>
      <c r="J104" s="222">
        <v>20</v>
      </c>
      <c r="K104" s="233"/>
    </row>
    <row r="105" spans="2:11" ht="15" customHeight="1">
      <c r="B105" s="232"/>
      <c r="C105" s="222" t="s">
        <v>1299</v>
      </c>
      <c r="D105" s="222"/>
      <c r="E105" s="222"/>
      <c r="F105" s="241" t="s">
        <v>1296</v>
      </c>
      <c r="G105" s="222"/>
      <c r="H105" s="222" t="s">
        <v>1335</v>
      </c>
      <c r="I105" s="222" t="s">
        <v>1298</v>
      </c>
      <c r="J105" s="222">
        <v>120</v>
      </c>
      <c r="K105" s="233"/>
    </row>
    <row r="106" spans="2:11" ht="15" customHeight="1">
      <c r="B106" s="242"/>
      <c r="C106" s="222" t="s">
        <v>1301</v>
      </c>
      <c r="D106" s="222"/>
      <c r="E106" s="222"/>
      <c r="F106" s="241" t="s">
        <v>1302</v>
      </c>
      <c r="G106" s="222"/>
      <c r="H106" s="222" t="s">
        <v>1335</v>
      </c>
      <c r="I106" s="222" t="s">
        <v>1298</v>
      </c>
      <c r="J106" s="222">
        <v>50</v>
      </c>
      <c r="K106" s="233"/>
    </row>
    <row r="107" spans="2:11" ht="15" customHeight="1">
      <c r="B107" s="242"/>
      <c r="C107" s="222" t="s">
        <v>1304</v>
      </c>
      <c r="D107" s="222"/>
      <c r="E107" s="222"/>
      <c r="F107" s="241" t="s">
        <v>1296</v>
      </c>
      <c r="G107" s="222"/>
      <c r="H107" s="222" t="s">
        <v>1335</v>
      </c>
      <c r="I107" s="222" t="s">
        <v>1306</v>
      </c>
      <c r="J107" s="222"/>
      <c r="K107" s="233"/>
    </row>
    <row r="108" spans="2:11" ht="15" customHeight="1">
      <c r="B108" s="242"/>
      <c r="C108" s="222" t="s">
        <v>1315</v>
      </c>
      <c r="D108" s="222"/>
      <c r="E108" s="222"/>
      <c r="F108" s="241" t="s">
        <v>1302</v>
      </c>
      <c r="G108" s="222"/>
      <c r="H108" s="222" t="s">
        <v>1335</v>
      </c>
      <c r="I108" s="222" t="s">
        <v>1298</v>
      </c>
      <c r="J108" s="222">
        <v>50</v>
      </c>
      <c r="K108" s="233"/>
    </row>
    <row r="109" spans="2:11" ht="15" customHeight="1">
      <c r="B109" s="242"/>
      <c r="C109" s="222" t="s">
        <v>1323</v>
      </c>
      <c r="D109" s="222"/>
      <c r="E109" s="222"/>
      <c r="F109" s="241" t="s">
        <v>1302</v>
      </c>
      <c r="G109" s="222"/>
      <c r="H109" s="222" t="s">
        <v>1335</v>
      </c>
      <c r="I109" s="222" t="s">
        <v>1298</v>
      </c>
      <c r="J109" s="222">
        <v>50</v>
      </c>
      <c r="K109" s="233"/>
    </row>
    <row r="110" spans="2:11" ht="15" customHeight="1">
      <c r="B110" s="242"/>
      <c r="C110" s="222" t="s">
        <v>1321</v>
      </c>
      <c r="D110" s="222"/>
      <c r="E110" s="222"/>
      <c r="F110" s="241" t="s">
        <v>1302</v>
      </c>
      <c r="G110" s="222"/>
      <c r="H110" s="222" t="s">
        <v>1335</v>
      </c>
      <c r="I110" s="222" t="s">
        <v>1298</v>
      </c>
      <c r="J110" s="222">
        <v>50</v>
      </c>
      <c r="K110" s="233"/>
    </row>
    <row r="111" spans="2:11" ht="15" customHeight="1">
      <c r="B111" s="242"/>
      <c r="C111" s="222" t="s">
        <v>54</v>
      </c>
      <c r="D111" s="222"/>
      <c r="E111" s="222"/>
      <c r="F111" s="241" t="s">
        <v>1296</v>
      </c>
      <c r="G111" s="222"/>
      <c r="H111" s="222" t="s">
        <v>1336</v>
      </c>
      <c r="I111" s="222" t="s">
        <v>1298</v>
      </c>
      <c r="J111" s="222">
        <v>20</v>
      </c>
      <c r="K111" s="233"/>
    </row>
    <row r="112" spans="2:11" ht="15" customHeight="1">
      <c r="B112" s="242"/>
      <c r="C112" s="222" t="s">
        <v>1337</v>
      </c>
      <c r="D112" s="222"/>
      <c r="E112" s="222"/>
      <c r="F112" s="241" t="s">
        <v>1296</v>
      </c>
      <c r="G112" s="222"/>
      <c r="H112" s="222" t="s">
        <v>1338</v>
      </c>
      <c r="I112" s="222" t="s">
        <v>1298</v>
      </c>
      <c r="J112" s="222">
        <v>120</v>
      </c>
      <c r="K112" s="233"/>
    </row>
    <row r="113" spans="2:11" ht="15" customHeight="1">
      <c r="B113" s="242"/>
      <c r="C113" s="222" t="s">
        <v>39</v>
      </c>
      <c r="D113" s="222"/>
      <c r="E113" s="222"/>
      <c r="F113" s="241" t="s">
        <v>1296</v>
      </c>
      <c r="G113" s="222"/>
      <c r="H113" s="222" t="s">
        <v>1339</v>
      </c>
      <c r="I113" s="222" t="s">
        <v>1330</v>
      </c>
      <c r="J113" s="222"/>
      <c r="K113" s="233"/>
    </row>
    <row r="114" spans="2:11" ht="15" customHeight="1">
      <c r="B114" s="242"/>
      <c r="C114" s="222" t="s">
        <v>49</v>
      </c>
      <c r="D114" s="222"/>
      <c r="E114" s="222"/>
      <c r="F114" s="241" t="s">
        <v>1296</v>
      </c>
      <c r="G114" s="222"/>
      <c r="H114" s="222" t="s">
        <v>1340</v>
      </c>
      <c r="I114" s="222" t="s">
        <v>1330</v>
      </c>
      <c r="J114" s="222"/>
      <c r="K114" s="233"/>
    </row>
    <row r="115" spans="2:11" ht="15" customHeight="1">
      <c r="B115" s="242"/>
      <c r="C115" s="222" t="s">
        <v>58</v>
      </c>
      <c r="D115" s="222"/>
      <c r="E115" s="222"/>
      <c r="F115" s="241" t="s">
        <v>1296</v>
      </c>
      <c r="G115" s="222"/>
      <c r="H115" s="222" t="s">
        <v>1341</v>
      </c>
      <c r="I115" s="222" t="s">
        <v>1342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6" t="s">
        <v>1343</v>
      </c>
      <c r="D120" s="336"/>
      <c r="E120" s="336"/>
      <c r="F120" s="336"/>
      <c r="G120" s="336"/>
      <c r="H120" s="336"/>
      <c r="I120" s="336"/>
      <c r="J120" s="336"/>
      <c r="K120" s="258"/>
    </row>
    <row r="121" spans="2:11" ht="17.25" customHeight="1">
      <c r="B121" s="259"/>
      <c r="C121" s="234" t="s">
        <v>1290</v>
      </c>
      <c r="D121" s="234"/>
      <c r="E121" s="234"/>
      <c r="F121" s="234" t="s">
        <v>1291</v>
      </c>
      <c r="G121" s="235"/>
      <c r="H121" s="234" t="s">
        <v>126</v>
      </c>
      <c r="I121" s="234" t="s">
        <v>58</v>
      </c>
      <c r="J121" s="234" t="s">
        <v>1292</v>
      </c>
      <c r="K121" s="260"/>
    </row>
    <row r="122" spans="2:11" ht="17.25" customHeight="1">
      <c r="B122" s="259"/>
      <c r="C122" s="236" t="s">
        <v>1293</v>
      </c>
      <c r="D122" s="236"/>
      <c r="E122" s="236"/>
      <c r="F122" s="237" t="s">
        <v>1294</v>
      </c>
      <c r="G122" s="238"/>
      <c r="H122" s="236"/>
      <c r="I122" s="236"/>
      <c r="J122" s="236" t="s">
        <v>1295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1299</v>
      </c>
      <c r="D124" s="239"/>
      <c r="E124" s="239"/>
      <c r="F124" s="241" t="s">
        <v>1296</v>
      </c>
      <c r="G124" s="222"/>
      <c r="H124" s="222" t="s">
        <v>1335</v>
      </c>
      <c r="I124" s="222" t="s">
        <v>1298</v>
      </c>
      <c r="J124" s="222">
        <v>120</v>
      </c>
      <c r="K124" s="263"/>
    </row>
    <row r="125" spans="2:11" ht="15" customHeight="1">
      <c r="B125" s="261"/>
      <c r="C125" s="222" t="s">
        <v>1344</v>
      </c>
      <c r="D125" s="222"/>
      <c r="E125" s="222"/>
      <c r="F125" s="241" t="s">
        <v>1296</v>
      </c>
      <c r="G125" s="222"/>
      <c r="H125" s="222" t="s">
        <v>1345</v>
      </c>
      <c r="I125" s="222" t="s">
        <v>1298</v>
      </c>
      <c r="J125" s="222" t="s">
        <v>1346</v>
      </c>
      <c r="K125" s="263"/>
    </row>
    <row r="126" spans="2:11" ht="15" customHeight="1">
      <c r="B126" s="261"/>
      <c r="C126" s="222" t="s">
        <v>1245</v>
      </c>
      <c r="D126" s="222"/>
      <c r="E126" s="222"/>
      <c r="F126" s="241" t="s">
        <v>1296</v>
      </c>
      <c r="G126" s="222"/>
      <c r="H126" s="222" t="s">
        <v>1347</v>
      </c>
      <c r="I126" s="222" t="s">
        <v>1298</v>
      </c>
      <c r="J126" s="222" t="s">
        <v>1346</v>
      </c>
      <c r="K126" s="263"/>
    </row>
    <row r="127" spans="2:11" ht="15" customHeight="1">
      <c r="B127" s="261"/>
      <c r="C127" s="222" t="s">
        <v>1307</v>
      </c>
      <c r="D127" s="222"/>
      <c r="E127" s="222"/>
      <c r="F127" s="241" t="s">
        <v>1302</v>
      </c>
      <c r="G127" s="222"/>
      <c r="H127" s="222" t="s">
        <v>1308</v>
      </c>
      <c r="I127" s="222" t="s">
        <v>1298</v>
      </c>
      <c r="J127" s="222">
        <v>15</v>
      </c>
      <c r="K127" s="263"/>
    </row>
    <row r="128" spans="2:11" ht="15" customHeight="1">
      <c r="B128" s="261"/>
      <c r="C128" s="243" t="s">
        <v>1309</v>
      </c>
      <c r="D128" s="243"/>
      <c r="E128" s="243"/>
      <c r="F128" s="244" t="s">
        <v>1302</v>
      </c>
      <c r="G128" s="243"/>
      <c r="H128" s="243" t="s">
        <v>1310</v>
      </c>
      <c r="I128" s="243" t="s">
        <v>1298</v>
      </c>
      <c r="J128" s="243">
        <v>15</v>
      </c>
      <c r="K128" s="263"/>
    </row>
    <row r="129" spans="2:11" ht="15" customHeight="1">
      <c r="B129" s="261"/>
      <c r="C129" s="243" t="s">
        <v>1311</v>
      </c>
      <c r="D129" s="243"/>
      <c r="E129" s="243"/>
      <c r="F129" s="244" t="s">
        <v>1302</v>
      </c>
      <c r="G129" s="243"/>
      <c r="H129" s="243" t="s">
        <v>1312</v>
      </c>
      <c r="I129" s="243" t="s">
        <v>1298</v>
      </c>
      <c r="J129" s="243">
        <v>20</v>
      </c>
      <c r="K129" s="263"/>
    </row>
    <row r="130" spans="2:11" ht="15" customHeight="1">
      <c r="B130" s="261"/>
      <c r="C130" s="243" t="s">
        <v>1313</v>
      </c>
      <c r="D130" s="243"/>
      <c r="E130" s="243"/>
      <c r="F130" s="244" t="s">
        <v>1302</v>
      </c>
      <c r="G130" s="243"/>
      <c r="H130" s="243" t="s">
        <v>1314</v>
      </c>
      <c r="I130" s="243" t="s">
        <v>1298</v>
      </c>
      <c r="J130" s="243">
        <v>20</v>
      </c>
      <c r="K130" s="263"/>
    </row>
    <row r="131" spans="2:11" ht="15" customHeight="1">
      <c r="B131" s="261"/>
      <c r="C131" s="222" t="s">
        <v>1301</v>
      </c>
      <c r="D131" s="222"/>
      <c r="E131" s="222"/>
      <c r="F131" s="241" t="s">
        <v>1302</v>
      </c>
      <c r="G131" s="222"/>
      <c r="H131" s="222" t="s">
        <v>1335</v>
      </c>
      <c r="I131" s="222" t="s">
        <v>1298</v>
      </c>
      <c r="J131" s="222">
        <v>50</v>
      </c>
      <c r="K131" s="263"/>
    </row>
    <row r="132" spans="2:11" ht="15" customHeight="1">
      <c r="B132" s="261"/>
      <c r="C132" s="222" t="s">
        <v>1315</v>
      </c>
      <c r="D132" s="222"/>
      <c r="E132" s="222"/>
      <c r="F132" s="241" t="s">
        <v>1302</v>
      </c>
      <c r="G132" s="222"/>
      <c r="H132" s="222" t="s">
        <v>1335</v>
      </c>
      <c r="I132" s="222" t="s">
        <v>1298</v>
      </c>
      <c r="J132" s="222">
        <v>50</v>
      </c>
      <c r="K132" s="263"/>
    </row>
    <row r="133" spans="2:11" ht="15" customHeight="1">
      <c r="B133" s="261"/>
      <c r="C133" s="222" t="s">
        <v>1321</v>
      </c>
      <c r="D133" s="222"/>
      <c r="E133" s="222"/>
      <c r="F133" s="241" t="s">
        <v>1302</v>
      </c>
      <c r="G133" s="222"/>
      <c r="H133" s="222" t="s">
        <v>1335</v>
      </c>
      <c r="I133" s="222" t="s">
        <v>1298</v>
      </c>
      <c r="J133" s="222">
        <v>50</v>
      </c>
      <c r="K133" s="263"/>
    </row>
    <row r="134" spans="2:11" ht="15" customHeight="1">
      <c r="B134" s="261"/>
      <c r="C134" s="222" t="s">
        <v>1323</v>
      </c>
      <c r="D134" s="222"/>
      <c r="E134" s="222"/>
      <c r="F134" s="241" t="s">
        <v>1302</v>
      </c>
      <c r="G134" s="222"/>
      <c r="H134" s="222" t="s">
        <v>1335</v>
      </c>
      <c r="I134" s="222" t="s">
        <v>1298</v>
      </c>
      <c r="J134" s="222">
        <v>50</v>
      </c>
      <c r="K134" s="263"/>
    </row>
    <row r="135" spans="2:11" ht="15" customHeight="1">
      <c r="B135" s="261"/>
      <c r="C135" s="222" t="s">
        <v>131</v>
      </c>
      <c r="D135" s="222"/>
      <c r="E135" s="222"/>
      <c r="F135" s="241" t="s">
        <v>1302</v>
      </c>
      <c r="G135" s="222"/>
      <c r="H135" s="222" t="s">
        <v>1348</v>
      </c>
      <c r="I135" s="222" t="s">
        <v>1298</v>
      </c>
      <c r="J135" s="222">
        <v>255</v>
      </c>
      <c r="K135" s="263"/>
    </row>
    <row r="136" spans="2:11" ht="15" customHeight="1">
      <c r="B136" s="261"/>
      <c r="C136" s="222" t="s">
        <v>1325</v>
      </c>
      <c r="D136" s="222"/>
      <c r="E136" s="222"/>
      <c r="F136" s="241" t="s">
        <v>1296</v>
      </c>
      <c r="G136" s="222"/>
      <c r="H136" s="222" t="s">
        <v>1349</v>
      </c>
      <c r="I136" s="222" t="s">
        <v>1327</v>
      </c>
      <c r="J136" s="222"/>
      <c r="K136" s="263"/>
    </row>
    <row r="137" spans="2:11" ht="15" customHeight="1">
      <c r="B137" s="261"/>
      <c r="C137" s="222" t="s">
        <v>1328</v>
      </c>
      <c r="D137" s="222"/>
      <c r="E137" s="222"/>
      <c r="F137" s="241" t="s">
        <v>1296</v>
      </c>
      <c r="G137" s="222"/>
      <c r="H137" s="222" t="s">
        <v>1350</v>
      </c>
      <c r="I137" s="222" t="s">
        <v>1330</v>
      </c>
      <c r="J137" s="222"/>
      <c r="K137" s="263"/>
    </row>
    <row r="138" spans="2:11" ht="15" customHeight="1">
      <c r="B138" s="261"/>
      <c r="C138" s="222" t="s">
        <v>1331</v>
      </c>
      <c r="D138" s="222"/>
      <c r="E138" s="222"/>
      <c r="F138" s="241" t="s">
        <v>1296</v>
      </c>
      <c r="G138" s="222"/>
      <c r="H138" s="222" t="s">
        <v>1331</v>
      </c>
      <c r="I138" s="222" t="s">
        <v>1330</v>
      </c>
      <c r="J138" s="222"/>
      <c r="K138" s="263"/>
    </row>
    <row r="139" spans="2:11" ht="15" customHeight="1">
      <c r="B139" s="261"/>
      <c r="C139" s="222" t="s">
        <v>39</v>
      </c>
      <c r="D139" s="222"/>
      <c r="E139" s="222"/>
      <c r="F139" s="241" t="s">
        <v>1296</v>
      </c>
      <c r="G139" s="222"/>
      <c r="H139" s="222" t="s">
        <v>1351</v>
      </c>
      <c r="I139" s="222" t="s">
        <v>1330</v>
      </c>
      <c r="J139" s="222"/>
      <c r="K139" s="263"/>
    </row>
    <row r="140" spans="2:11" ht="15" customHeight="1">
      <c r="B140" s="261"/>
      <c r="C140" s="222" t="s">
        <v>1352</v>
      </c>
      <c r="D140" s="222"/>
      <c r="E140" s="222"/>
      <c r="F140" s="241" t="s">
        <v>1296</v>
      </c>
      <c r="G140" s="222"/>
      <c r="H140" s="222" t="s">
        <v>1353</v>
      </c>
      <c r="I140" s="222" t="s">
        <v>1330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7" t="s">
        <v>1354</v>
      </c>
      <c r="D145" s="337"/>
      <c r="E145" s="337"/>
      <c r="F145" s="337"/>
      <c r="G145" s="337"/>
      <c r="H145" s="337"/>
      <c r="I145" s="337"/>
      <c r="J145" s="337"/>
      <c r="K145" s="233"/>
    </row>
    <row r="146" spans="2:11" ht="17.25" customHeight="1">
      <c r="B146" s="232"/>
      <c r="C146" s="234" t="s">
        <v>1290</v>
      </c>
      <c r="D146" s="234"/>
      <c r="E146" s="234"/>
      <c r="F146" s="234" t="s">
        <v>1291</v>
      </c>
      <c r="G146" s="235"/>
      <c r="H146" s="234" t="s">
        <v>126</v>
      </c>
      <c r="I146" s="234" t="s">
        <v>58</v>
      </c>
      <c r="J146" s="234" t="s">
        <v>1292</v>
      </c>
      <c r="K146" s="233"/>
    </row>
    <row r="147" spans="2:11" ht="17.25" customHeight="1">
      <c r="B147" s="232"/>
      <c r="C147" s="236" t="s">
        <v>1293</v>
      </c>
      <c r="D147" s="236"/>
      <c r="E147" s="236"/>
      <c r="F147" s="237" t="s">
        <v>1294</v>
      </c>
      <c r="G147" s="238"/>
      <c r="H147" s="236"/>
      <c r="I147" s="236"/>
      <c r="J147" s="236" t="s">
        <v>1295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1299</v>
      </c>
      <c r="D149" s="222"/>
      <c r="E149" s="222"/>
      <c r="F149" s="268" t="s">
        <v>1296</v>
      </c>
      <c r="G149" s="222"/>
      <c r="H149" s="267" t="s">
        <v>1335</v>
      </c>
      <c r="I149" s="267" t="s">
        <v>1298</v>
      </c>
      <c r="J149" s="267">
        <v>120</v>
      </c>
      <c r="K149" s="263"/>
    </row>
    <row r="150" spans="2:11" ht="15" customHeight="1">
      <c r="B150" s="242"/>
      <c r="C150" s="267" t="s">
        <v>1344</v>
      </c>
      <c r="D150" s="222"/>
      <c r="E150" s="222"/>
      <c r="F150" s="268" t="s">
        <v>1296</v>
      </c>
      <c r="G150" s="222"/>
      <c r="H150" s="267" t="s">
        <v>1355</v>
      </c>
      <c r="I150" s="267" t="s">
        <v>1298</v>
      </c>
      <c r="J150" s="267" t="s">
        <v>1346</v>
      </c>
      <c r="K150" s="263"/>
    </row>
    <row r="151" spans="2:11" ht="15" customHeight="1">
      <c r="B151" s="242"/>
      <c r="C151" s="267" t="s">
        <v>1245</v>
      </c>
      <c r="D151" s="222"/>
      <c r="E151" s="222"/>
      <c r="F151" s="268" t="s">
        <v>1296</v>
      </c>
      <c r="G151" s="222"/>
      <c r="H151" s="267" t="s">
        <v>1356</v>
      </c>
      <c r="I151" s="267" t="s">
        <v>1298</v>
      </c>
      <c r="J151" s="267" t="s">
        <v>1346</v>
      </c>
      <c r="K151" s="263"/>
    </row>
    <row r="152" spans="2:11" ht="15" customHeight="1">
      <c r="B152" s="242"/>
      <c r="C152" s="267" t="s">
        <v>1301</v>
      </c>
      <c r="D152" s="222"/>
      <c r="E152" s="222"/>
      <c r="F152" s="268" t="s">
        <v>1302</v>
      </c>
      <c r="G152" s="222"/>
      <c r="H152" s="267" t="s">
        <v>1335</v>
      </c>
      <c r="I152" s="267" t="s">
        <v>1298</v>
      </c>
      <c r="J152" s="267">
        <v>50</v>
      </c>
      <c r="K152" s="263"/>
    </row>
    <row r="153" spans="2:11" ht="15" customHeight="1">
      <c r="B153" s="242"/>
      <c r="C153" s="267" t="s">
        <v>1304</v>
      </c>
      <c r="D153" s="222"/>
      <c r="E153" s="222"/>
      <c r="F153" s="268" t="s">
        <v>1296</v>
      </c>
      <c r="G153" s="222"/>
      <c r="H153" s="267" t="s">
        <v>1335</v>
      </c>
      <c r="I153" s="267" t="s">
        <v>1306</v>
      </c>
      <c r="J153" s="267"/>
      <c r="K153" s="263"/>
    </row>
    <row r="154" spans="2:11" ht="15" customHeight="1">
      <c r="B154" s="242"/>
      <c r="C154" s="267" t="s">
        <v>1315</v>
      </c>
      <c r="D154" s="222"/>
      <c r="E154" s="222"/>
      <c r="F154" s="268" t="s">
        <v>1302</v>
      </c>
      <c r="G154" s="222"/>
      <c r="H154" s="267" t="s">
        <v>1335</v>
      </c>
      <c r="I154" s="267" t="s">
        <v>1298</v>
      </c>
      <c r="J154" s="267">
        <v>50</v>
      </c>
      <c r="K154" s="263"/>
    </row>
    <row r="155" spans="2:11" ht="15" customHeight="1">
      <c r="B155" s="242"/>
      <c r="C155" s="267" t="s">
        <v>1323</v>
      </c>
      <c r="D155" s="222"/>
      <c r="E155" s="222"/>
      <c r="F155" s="268" t="s">
        <v>1302</v>
      </c>
      <c r="G155" s="222"/>
      <c r="H155" s="267" t="s">
        <v>1335</v>
      </c>
      <c r="I155" s="267" t="s">
        <v>1298</v>
      </c>
      <c r="J155" s="267">
        <v>50</v>
      </c>
      <c r="K155" s="263"/>
    </row>
    <row r="156" spans="2:11" ht="15" customHeight="1">
      <c r="B156" s="242"/>
      <c r="C156" s="267" t="s">
        <v>1321</v>
      </c>
      <c r="D156" s="222"/>
      <c r="E156" s="222"/>
      <c r="F156" s="268" t="s">
        <v>1302</v>
      </c>
      <c r="G156" s="222"/>
      <c r="H156" s="267" t="s">
        <v>1335</v>
      </c>
      <c r="I156" s="267" t="s">
        <v>1298</v>
      </c>
      <c r="J156" s="267">
        <v>50</v>
      </c>
      <c r="K156" s="263"/>
    </row>
    <row r="157" spans="2:11" ht="15" customHeight="1">
      <c r="B157" s="242"/>
      <c r="C157" s="267" t="s">
        <v>92</v>
      </c>
      <c r="D157" s="222"/>
      <c r="E157" s="222"/>
      <c r="F157" s="268" t="s">
        <v>1296</v>
      </c>
      <c r="G157" s="222"/>
      <c r="H157" s="267" t="s">
        <v>1357</v>
      </c>
      <c r="I157" s="267" t="s">
        <v>1298</v>
      </c>
      <c r="J157" s="267" t="s">
        <v>1358</v>
      </c>
      <c r="K157" s="263"/>
    </row>
    <row r="158" spans="2:11" ht="15" customHeight="1">
      <c r="B158" s="242"/>
      <c r="C158" s="267" t="s">
        <v>1359</v>
      </c>
      <c r="D158" s="222"/>
      <c r="E158" s="222"/>
      <c r="F158" s="268" t="s">
        <v>1296</v>
      </c>
      <c r="G158" s="222"/>
      <c r="H158" s="267" t="s">
        <v>1360</v>
      </c>
      <c r="I158" s="267" t="s">
        <v>1330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6" t="s">
        <v>1361</v>
      </c>
      <c r="D163" s="336"/>
      <c r="E163" s="336"/>
      <c r="F163" s="336"/>
      <c r="G163" s="336"/>
      <c r="H163" s="336"/>
      <c r="I163" s="336"/>
      <c r="J163" s="336"/>
      <c r="K163" s="214"/>
    </row>
    <row r="164" spans="2:11" ht="17.25" customHeight="1">
      <c r="B164" s="213"/>
      <c r="C164" s="234" t="s">
        <v>1290</v>
      </c>
      <c r="D164" s="234"/>
      <c r="E164" s="234"/>
      <c r="F164" s="234" t="s">
        <v>1291</v>
      </c>
      <c r="G164" s="271"/>
      <c r="H164" s="272" t="s">
        <v>126</v>
      </c>
      <c r="I164" s="272" t="s">
        <v>58</v>
      </c>
      <c r="J164" s="234" t="s">
        <v>1292</v>
      </c>
      <c r="K164" s="214"/>
    </row>
    <row r="165" spans="2:11" ht="17.25" customHeight="1">
      <c r="B165" s="215"/>
      <c r="C165" s="236" t="s">
        <v>1293</v>
      </c>
      <c r="D165" s="236"/>
      <c r="E165" s="236"/>
      <c r="F165" s="237" t="s">
        <v>1294</v>
      </c>
      <c r="G165" s="273"/>
      <c r="H165" s="274"/>
      <c r="I165" s="274"/>
      <c r="J165" s="236" t="s">
        <v>1295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1299</v>
      </c>
      <c r="D167" s="222"/>
      <c r="E167" s="222"/>
      <c r="F167" s="241" t="s">
        <v>1296</v>
      </c>
      <c r="G167" s="222"/>
      <c r="H167" s="222" t="s">
        <v>1335</v>
      </c>
      <c r="I167" s="222" t="s">
        <v>1298</v>
      </c>
      <c r="J167" s="222">
        <v>120</v>
      </c>
      <c r="K167" s="263"/>
    </row>
    <row r="168" spans="2:11" ht="15" customHeight="1">
      <c r="B168" s="242"/>
      <c r="C168" s="222" t="s">
        <v>1344</v>
      </c>
      <c r="D168" s="222"/>
      <c r="E168" s="222"/>
      <c r="F168" s="241" t="s">
        <v>1296</v>
      </c>
      <c r="G168" s="222"/>
      <c r="H168" s="222" t="s">
        <v>1345</v>
      </c>
      <c r="I168" s="222" t="s">
        <v>1298</v>
      </c>
      <c r="J168" s="222" t="s">
        <v>1346</v>
      </c>
      <c r="K168" s="263"/>
    </row>
    <row r="169" spans="2:11" ht="15" customHeight="1">
      <c r="B169" s="242"/>
      <c r="C169" s="222" t="s">
        <v>1245</v>
      </c>
      <c r="D169" s="222"/>
      <c r="E169" s="222"/>
      <c r="F169" s="241" t="s">
        <v>1296</v>
      </c>
      <c r="G169" s="222"/>
      <c r="H169" s="222" t="s">
        <v>1362</v>
      </c>
      <c r="I169" s="222" t="s">
        <v>1298</v>
      </c>
      <c r="J169" s="222" t="s">
        <v>1346</v>
      </c>
      <c r="K169" s="263"/>
    </row>
    <row r="170" spans="2:11" ht="15" customHeight="1">
      <c r="B170" s="242"/>
      <c r="C170" s="222" t="s">
        <v>1301</v>
      </c>
      <c r="D170" s="222"/>
      <c r="E170" s="222"/>
      <c r="F170" s="241" t="s">
        <v>1302</v>
      </c>
      <c r="G170" s="222"/>
      <c r="H170" s="222" t="s">
        <v>1362</v>
      </c>
      <c r="I170" s="222" t="s">
        <v>1298</v>
      </c>
      <c r="J170" s="222">
        <v>50</v>
      </c>
      <c r="K170" s="263"/>
    </row>
    <row r="171" spans="2:11" ht="15" customHeight="1">
      <c r="B171" s="242"/>
      <c r="C171" s="222" t="s">
        <v>1304</v>
      </c>
      <c r="D171" s="222"/>
      <c r="E171" s="222"/>
      <c r="F171" s="241" t="s">
        <v>1296</v>
      </c>
      <c r="G171" s="222"/>
      <c r="H171" s="222" t="s">
        <v>1362</v>
      </c>
      <c r="I171" s="222" t="s">
        <v>1306</v>
      </c>
      <c r="J171" s="222"/>
      <c r="K171" s="263"/>
    </row>
    <row r="172" spans="2:11" ht="15" customHeight="1">
      <c r="B172" s="242"/>
      <c r="C172" s="222" t="s">
        <v>1315</v>
      </c>
      <c r="D172" s="222"/>
      <c r="E172" s="222"/>
      <c r="F172" s="241" t="s">
        <v>1302</v>
      </c>
      <c r="G172" s="222"/>
      <c r="H172" s="222" t="s">
        <v>1362</v>
      </c>
      <c r="I172" s="222" t="s">
        <v>1298</v>
      </c>
      <c r="J172" s="222">
        <v>50</v>
      </c>
      <c r="K172" s="263"/>
    </row>
    <row r="173" spans="2:11" ht="15" customHeight="1">
      <c r="B173" s="242"/>
      <c r="C173" s="222" t="s">
        <v>1323</v>
      </c>
      <c r="D173" s="222"/>
      <c r="E173" s="222"/>
      <c r="F173" s="241" t="s">
        <v>1302</v>
      </c>
      <c r="G173" s="222"/>
      <c r="H173" s="222" t="s">
        <v>1362</v>
      </c>
      <c r="I173" s="222" t="s">
        <v>1298</v>
      </c>
      <c r="J173" s="222">
        <v>50</v>
      </c>
      <c r="K173" s="263"/>
    </row>
    <row r="174" spans="2:11" ht="15" customHeight="1">
      <c r="B174" s="242"/>
      <c r="C174" s="222" t="s">
        <v>1321</v>
      </c>
      <c r="D174" s="222"/>
      <c r="E174" s="222"/>
      <c r="F174" s="241" t="s">
        <v>1302</v>
      </c>
      <c r="G174" s="222"/>
      <c r="H174" s="222" t="s">
        <v>1362</v>
      </c>
      <c r="I174" s="222" t="s">
        <v>1298</v>
      </c>
      <c r="J174" s="222">
        <v>50</v>
      </c>
      <c r="K174" s="263"/>
    </row>
    <row r="175" spans="2:11" ht="15" customHeight="1">
      <c r="B175" s="242"/>
      <c r="C175" s="222" t="s">
        <v>125</v>
      </c>
      <c r="D175" s="222"/>
      <c r="E175" s="222"/>
      <c r="F175" s="241" t="s">
        <v>1296</v>
      </c>
      <c r="G175" s="222"/>
      <c r="H175" s="222" t="s">
        <v>1363</v>
      </c>
      <c r="I175" s="222" t="s">
        <v>1364</v>
      </c>
      <c r="J175" s="222"/>
      <c r="K175" s="263"/>
    </row>
    <row r="176" spans="2:11" ht="15" customHeight="1">
      <c r="B176" s="242"/>
      <c r="C176" s="222" t="s">
        <v>58</v>
      </c>
      <c r="D176" s="222"/>
      <c r="E176" s="222"/>
      <c r="F176" s="241" t="s">
        <v>1296</v>
      </c>
      <c r="G176" s="222"/>
      <c r="H176" s="222" t="s">
        <v>1365</v>
      </c>
      <c r="I176" s="222" t="s">
        <v>1366</v>
      </c>
      <c r="J176" s="222">
        <v>1</v>
      </c>
      <c r="K176" s="263"/>
    </row>
    <row r="177" spans="2:11" ht="15" customHeight="1">
      <c r="B177" s="242"/>
      <c r="C177" s="222" t="s">
        <v>54</v>
      </c>
      <c r="D177" s="222"/>
      <c r="E177" s="222"/>
      <c r="F177" s="241" t="s">
        <v>1296</v>
      </c>
      <c r="G177" s="222"/>
      <c r="H177" s="222" t="s">
        <v>1367</v>
      </c>
      <c r="I177" s="222" t="s">
        <v>1298</v>
      </c>
      <c r="J177" s="222">
        <v>20</v>
      </c>
      <c r="K177" s="263"/>
    </row>
    <row r="178" spans="2:11" ht="15" customHeight="1">
      <c r="B178" s="242"/>
      <c r="C178" s="222" t="s">
        <v>126</v>
      </c>
      <c r="D178" s="222"/>
      <c r="E178" s="222"/>
      <c r="F178" s="241" t="s">
        <v>1296</v>
      </c>
      <c r="G178" s="222"/>
      <c r="H178" s="222" t="s">
        <v>1368</v>
      </c>
      <c r="I178" s="222" t="s">
        <v>1298</v>
      </c>
      <c r="J178" s="222">
        <v>255</v>
      </c>
      <c r="K178" s="263"/>
    </row>
    <row r="179" spans="2:11" ht="15" customHeight="1">
      <c r="B179" s="242"/>
      <c r="C179" s="222" t="s">
        <v>127</v>
      </c>
      <c r="D179" s="222"/>
      <c r="E179" s="222"/>
      <c r="F179" s="241" t="s">
        <v>1296</v>
      </c>
      <c r="G179" s="222"/>
      <c r="H179" s="222" t="s">
        <v>1261</v>
      </c>
      <c r="I179" s="222" t="s">
        <v>1298</v>
      </c>
      <c r="J179" s="222">
        <v>10</v>
      </c>
      <c r="K179" s="263"/>
    </row>
    <row r="180" spans="2:11" ht="15" customHeight="1">
      <c r="B180" s="242"/>
      <c r="C180" s="222" t="s">
        <v>128</v>
      </c>
      <c r="D180" s="222"/>
      <c r="E180" s="222"/>
      <c r="F180" s="241" t="s">
        <v>1296</v>
      </c>
      <c r="G180" s="222"/>
      <c r="H180" s="222" t="s">
        <v>1369</v>
      </c>
      <c r="I180" s="222" t="s">
        <v>1330</v>
      </c>
      <c r="J180" s="222"/>
      <c r="K180" s="263"/>
    </row>
    <row r="181" spans="2:11" ht="15" customHeight="1">
      <c r="B181" s="242"/>
      <c r="C181" s="222" t="s">
        <v>1370</v>
      </c>
      <c r="D181" s="222"/>
      <c r="E181" s="222"/>
      <c r="F181" s="241" t="s">
        <v>1296</v>
      </c>
      <c r="G181" s="222"/>
      <c r="H181" s="222" t="s">
        <v>1371</v>
      </c>
      <c r="I181" s="222" t="s">
        <v>1330</v>
      </c>
      <c r="J181" s="222"/>
      <c r="K181" s="263"/>
    </row>
    <row r="182" spans="2:11" ht="15" customHeight="1">
      <c r="B182" s="242"/>
      <c r="C182" s="222" t="s">
        <v>1359</v>
      </c>
      <c r="D182" s="222"/>
      <c r="E182" s="222"/>
      <c r="F182" s="241" t="s">
        <v>1296</v>
      </c>
      <c r="G182" s="222"/>
      <c r="H182" s="222" t="s">
        <v>1372</v>
      </c>
      <c r="I182" s="222" t="s">
        <v>1330</v>
      </c>
      <c r="J182" s="222"/>
      <c r="K182" s="263"/>
    </row>
    <row r="183" spans="2:11" ht="15" customHeight="1">
      <c r="B183" s="242"/>
      <c r="C183" s="222" t="s">
        <v>130</v>
      </c>
      <c r="D183" s="222"/>
      <c r="E183" s="222"/>
      <c r="F183" s="241" t="s">
        <v>1302</v>
      </c>
      <c r="G183" s="222"/>
      <c r="H183" s="222" t="s">
        <v>1373</v>
      </c>
      <c r="I183" s="222" t="s">
        <v>1298</v>
      </c>
      <c r="J183" s="222">
        <v>50</v>
      </c>
      <c r="K183" s="263"/>
    </row>
    <row r="184" spans="2:11" ht="15" customHeight="1">
      <c r="B184" s="242"/>
      <c r="C184" s="222" t="s">
        <v>1374</v>
      </c>
      <c r="D184" s="222"/>
      <c r="E184" s="222"/>
      <c r="F184" s="241" t="s">
        <v>1302</v>
      </c>
      <c r="G184" s="222"/>
      <c r="H184" s="222" t="s">
        <v>1375</v>
      </c>
      <c r="I184" s="222" t="s">
        <v>1376</v>
      </c>
      <c r="J184" s="222"/>
      <c r="K184" s="263"/>
    </row>
    <row r="185" spans="2:11" ht="15" customHeight="1">
      <c r="B185" s="242"/>
      <c r="C185" s="222" t="s">
        <v>1377</v>
      </c>
      <c r="D185" s="222"/>
      <c r="E185" s="222"/>
      <c r="F185" s="241" t="s">
        <v>1302</v>
      </c>
      <c r="G185" s="222"/>
      <c r="H185" s="222" t="s">
        <v>1378</v>
      </c>
      <c r="I185" s="222" t="s">
        <v>1376</v>
      </c>
      <c r="J185" s="222"/>
      <c r="K185" s="263"/>
    </row>
    <row r="186" spans="2:11" ht="15" customHeight="1">
      <c r="B186" s="242"/>
      <c r="C186" s="222" t="s">
        <v>1379</v>
      </c>
      <c r="D186" s="222"/>
      <c r="E186" s="222"/>
      <c r="F186" s="241" t="s">
        <v>1302</v>
      </c>
      <c r="G186" s="222"/>
      <c r="H186" s="222" t="s">
        <v>1380</v>
      </c>
      <c r="I186" s="222" t="s">
        <v>1376</v>
      </c>
      <c r="J186" s="222"/>
      <c r="K186" s="263"/>
    </row>
    <row r="187" spans="2:11" ht="15" customHeight="1">
      <c r="B187" s="242"/>
      <c r="C187" s="275" t="s">
        <v>1381</v>
      </c>
      <c r="D187" s="222"/>
      <c r="E187" s="222"/>
      <c r="F187" s="241" t="s">
        <v>1302</v>
      </c>
      <c r="G187" s="222"/>
      <c r="H187" s="222" t="s">
        <v>1382</v>
      </c>
      <c r="I187" s="222" t="s">
        <v>1383</v>
      </c>
      <c r="J187" s="276" t="s">
        <v>1384</v>
      </c>
      <c r="K187" s="263"/>
    </row>
    <row r="188" spans="2:11" ht="15" customHeight="1">
      <c r="B188" s="242"/>
      <c r="C188" s="227" t="s">
        <v>43</v>
      </c>
      <c r="D188" s="222"/>
      <c r="E188" s="222"/>
      <c r="F188" s="241" t="s">
        <v>1296</v>
      </c>
      <c r="G188" s="222"/>
      <c r="H188" s="218" t="s">
        <v>1385</v>
      </c>
      <c r="I188" s="222" t="s">
        <v>1386</v>
      </c>
      <c r="J188" s="222"/>
      <c r="K188" s="263"/>
    </row>
    <row r="189" spans="2:11" ht="15" customHeight="1">
      <c r="B189" s="242"/>
      <c r="C189" s="227" t="s">
        <v>1387</v>
      </c>
      <c r="D189" s="222"/>
      <c r="E189" s="222"/>
      <c r="F189" s="241" t="s">
        <v>1296</v>
      </c>
      <c r="G189" s="222"/>
      <c r="H189" s="222" t="s">
        <v>1388</v>
      </c>
      <c r="I189" s="222" t="s">
        <v>1330</v>
      </c>
      <c r="J189" s="222"/>
      <c r="K189" s="263"/>
    </row>
    <row r="190" spans="2:11" ht="15" customHeight="1">
      <c r="B190" s="242"/>
      <c r="C190" s="227" t="s">
        <v>1389</v>
      </c>
      <c r="D190" s="222"/>
      <c r="E190" s="222"/>
      <c r="F190" s="241" t="s">
        <v>1296</v>
      </c>
      <c r="G190" s="222"/>
      <c r="H190" s="222" t="s">
        <v>1390</v>
      </c>
      <c r="I190" s="222" t="s">
        <v>1330</v>
      </c>
      <c r="J190" s="222"/>
      <c r="K190" s="263"/>
    </row>
    <row r="191" spans="2:11" ht="15" customHeight="1">
      <c r="B191" s="242"/>
      <c r="C191" s="227" t="s">
        <v>1391</v>
      </c>
      <c r="D191" s="222"/>
      <c r="E191" s="222"/>
      <c r="F191" s="241" t="s">
        <v>1302</v>
      </c>
      <c r="G191" s="222"/>
      <c r="H191" s="222" t="s">
        <v>1392</v>
      </c>
      <c r="I191" s="222" t="s">
        <v>1330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2.2">
      <c r="B197" s="213"/>
      <c r="C197" s="336" t="s">
        <v>1393</v>
      </c>
      <c r="D197" s="336"/>
      <c r="E197" s="336"/>
      <c r="F197" s="336"/>
      <c r="G197" s="336"/>
      <c r="H197" s="336"/>
      <c r="I197" s="336"/>
      <c r="J197" s="336"/>
      <c r="K197" s="214"/>
    </row>
    <row r="198" spans="2:11" ht="25.5" customHeight="1">
      <c r="B198" s="213"/>
      <c r="C198" s="278" t="s">
        <v>1394</v>
      </c>
      <c r="D198" s="278"/>
      <c r="E198" s="278"/>
      <c r="F198" s="278" t="s">
        <v>1395</v>
      </c>
      <c r="G198" s="279"/>
      <c r="H198" s="335" t="s">
        <v>1396</v>
      </c>
      <c r="I198" s="335"/>
      <c r="J198" s="335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1386</v>
      </c>
      <c r="D200" s="222"/>
      <c r="E200" s="222"/>
      <c r="F200" s="241" t="s">
        <v>44</v>
      </c>
      <c r="G200" s="222"/>
      <c r="H200" s="333" t="s">
        <v>1397</v>
      </c>
      <c r="I200" s="333"/>
      <c r="J200" s="333"/>
      <c r="K200" s="263"/>
    </row>
    <row r="201" spans="2:11" ht="15" customHeight="1">
      <c r="B201" s="242"/>
      <c r="C201" s="248"/>
      <c r="D201" s="222"/>
      <c r="E201" s="222"/>
      <c r="F201" s="241" t="s">
        <v>45</v>
      </c>
      <c r="G201" s="222"/>
      <c r="H201" s="333" t="s">
        <v>1398</v>
      </c>
      <c r="I201" s="333"/>
      <c r="J201" s="333"/>
      <c r="K201" s="263"/>
    </row>
    <row r="202" spans="2:11" ht="15" customHeight="1">
      <c r="B202" s="242"/>
      <c r="C202" s="248"/>
      <c r="D202" s="222"/>
      <c r="E202" s="222"/>
      <c r="F202" s="241" t="s">
        <v>48</v>
      </c>
      <c r="G202" s="222"/>
      <c r="H202" s="333" t="s">
        <v>1399</v>
      </c>
      <c r="I202" s="333"/>
      <c r="J202" s="333"/>
      <c r="K202" s="263"/>
    </row>
    <row r="203" spans="2:11" ht="15" customHeight="1">
      <c r="B203" s="242"/>
      <c r="C203" s="222"/>
      <c r="D203" s="222"/>
      <c r="E203" s="222"/>
      <c r="F203" s="241" t="s">
        <v>46</v>
      </c>
      <c r="G203" s="222"/>
      <c r="H203" s="333" t="s">
        <v>1400</v>
      </c>
      <c r="I203" s="333"/>
      <c r="J203" s="333"/>
      <c r="K203" s="263"/>
    </row>
    <row r="204" spans="2:11" ht="15" customHeight="1">
      <c r="B204" s="242"/>
      <c r="C204" s="222"/>
      <c r="D204" s="222"/>
      <c r="E204" s="222"/>
      <c r="F204" s="241" t="s">
        <v>47</v>
      </c>
      <c r="G204" s="222"/>
      <c r="H204" s="333" t="s">
        <v>1401</v>
      </c>
      <c r="I204" s="333"/>
      <c r="J204" s="333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1342</v>
      </c>
      <c r="D206" s="222"/>
      <c r="E206" s="222"/>
      <c r="F206" s="241" t="s">
        <v>80</v>
      </c>
      <c r="G206" s="222"/>
      <c r="H206" s="333" t="s">
        <v>1402</v>
      </c>
      <c r="I206" s="333"/>
      <c r="J206" s="333"/>
      <c r="K206" s="263"/>
    </row>
    <row r="207" spans="2:11" ht="15" customHeight="1">
      <c r="B207" s="242"/>
      <c r="C207" s="248"/>
      <c r="D207" s="222"/>
      <c r="E207" s="222"/>
      <c r="F207" s="241" t="s">
        <v>1239</v>
      </c>
      <c r="G207" s="222"/>
      <c r="H207" s="333" t="s">
        <v>1240</v>
      </c>
      <c r="I207" s="333"/>
      <c r="J207" s="333"/>
      <c r="K207" s="263"/>
    </row>
    <row r="208" spans="2:11" ht="15" customHeight="1">
      <c r="B208" s="242"/>
      <c r="C208" s="222"/>
      <c r="D208" s="222"/>
      <c r="E208" s="222"/>
      <c r="F208" s="241" t="s">
        <v>1237</v>
      </c>
      <c r="G208" s="222"/>
      <c r="H208" s="333" t="s">
        <v>1403</v>
      </c>
      <c r="I208" s="333"/>
      <c r="J208" s="333"/>
      <c r="K208" s="263"/>
    </row>
    <row r="209" spans="2:11" ht="15" customHeight="1">
      <c r="B209" s="280"/>
      <c r="C209" s="248"/>
      <c r="D209" s="248"/>
      <c r="E209" s="248"/>
      <c r="F209" s="241" t="s">
        <v>1241</v>
      </c>
      <c r="G209" s="227"/>
      <c r="H209" s="334" t="s">
        <v>1242</v>
      </c>
      <c r="I209" s="334"/>
      <c r="J209" s="334"/>
      <c r="K209" s="281"/>
    </row>
    <row r="210" spans="2:11" ht="15" customHeight="1">
      <c r="B210" s="280"/>
      <c r="C210" s="248"/>
      <c r="D210" s="248"/>
      <c r="E210" s="248"/>
      <c r="F210" s="241" t="s">
        <v>1243</v>
      </c>
      <c r="G210" s="227"/>
      <c r="H210" s="334" t="s">
        <v>1404</v>
      </c>
      <c r="I210" s="334"/>
      <c r="J210" s="334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1366</v>
      </c>
      <c r="D212" s="248"/>
      <c r="E212" s="248"/>
      <c r="F212" s="241">
        <v>1</v>
      </c>
      <c r="G212" s="227"/>
      <c r="H212" s="334" t="s">
        <v>1405</v>
      </c>
      <c r="I212" s="334"/>
      <c r="J212" s="334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4" t="s">
        <v>1406</v>
      </c>
      <c r="I213" s="334"/>
      <c r="J213" s="334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4" t="s">
        <v>1407</v>
      </c>
      <c r="I214" s="334"/>
      <c r="J214" s="334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4" t="s">
        <v>1408</v>
      </c>
      <c r="I215" s="334"/>
      <c r="J215" s="334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SO 01 Stavební úprav...</vt:lpstr>
      <vt:lpstr>Pokyny pro vyplnění</vt:lpstr>
      <vt:lpstr>'01 - SO 01 Stavební úprav...'!Názvy_tisku</vt:lpstr>
      <vt:lpstr>'Rekapitulace stavby'!Názvy_tisku</vt:lpstr>
      <vt:lpstr>'01 - SO 01 Stavební úprav...'!Oblast_tisku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Core5\lukes</dc:creator>
  <cp:lastModifiedBy>lukes</cp:lastModifiedBy>
  <dcterms:created xsi:type="dcterms:W3CDTF">2017-12-20T13:29:40Z</dcterms:created>
  <dcterms:modified xsi:type="dcterms:W3CDTF">2017-12-20T13:29:46Z</dcterms:modified>
</cp:coreProperties>
</file>