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U2101 - SO 201 Most " sheetId="2" r:id="rId2"/>
    <sheet name="SKU2102 - Oprava objízdné..." sheetId="3" r:id="rId3"/>
    <sheet name="SKU2103 - VON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'SKU2101 - SO 201 Most '!$C$88:$K$713</definedName>
    <definedName name="_xlnm.Print_Area" localSheetId="1">'SKU2101 - SO 201 Most '!$C$4:$J$36,'SKU2101 - SO 201 Most '!$C$42:$J$70,'SKU2101 - SO 201 Most '!$C$76:$K$713</definedName>
    <definedName name="_xlnm._FilterDatabase" localSheetId="2" hidden="1">'SKU2102 - Oprava objízdné...'!$C$78:$K$102</definedName>
    <definedName name="_xlnm.Print_Area" localSheetId="2">'SKU2102 - Oprava objízdné...'!$C$4:$J$36,'SKU2102 - Oprava objízdné...'!$C$42:$J$60,'SKU2102 - Oprava objízdné...'!$C$66:$K$102</definedName>
    <definedName name="_xlnm._FilterDatabase" localSheetId="3" hidden="1">'SKU2103 - VON'!$C$80:$K$98</definedName>
    <definedName name="_xlnm.Print_Area" localSheetId="3">'SKU2103 - VON'!$C$4:$J$36,'SKU2103 - VON'!$C$42:$J$62,'SKU2103 - VON'!$C$68:$K$98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'SKU2101 - SO 201 Most '!$88:$88</definedName>
    <definedName name="_xlnm.Print_Titles" localSheetId="2">'SKU2102 - Oprava objízdné...'!$78:$78</definedName>
    <definedName name="_xlnm.Print_Titles" localSheetId="3">'SKU2103 - VON'!$80:$80</definedName>
  </definedNames>
  <calcPr fullCalcOnLoad="1"/>
</workbook>
</file>

<file path=xl/sharedStrings.xml><?xml version="1.0" encoding="utf-8"?>
<sst xmlns="http://schemas.openxmlformats.org/spreadsheetml/2006/main" count="8124" uniqueCount="1366">
  <si>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</si>
  <si>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</si>
  <si>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</si>
  <si>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</si>
  <si>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</si>
  <si>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</si>
  <si>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</si>
  <si>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{fd12b9a7-aabb-4901-b6ee-a2b0f14792ed}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</si>
  <si>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</si>
  <si>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</si>
  <si>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</si>
  <si>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</si>
  <si>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</si>
  <si>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</si>
  <si>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</si>
  <si>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</si>
  <si>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SKU21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</si>
  <si>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</si>
  <si>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</si>
  <si>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mostu na sil.II/186 v obci Myslovice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</si>
  <si>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</si>
  <si>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</si>
  <si>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</si>
  <si>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</si>
  <si>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</si>
  <si>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</si>
  <si>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</si>
  <si>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</si>
  <si>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23. 9. 2016</t>
  </si>
  <si>
    <t>10</t>
  </si>
  <si>
    <t>100</t>
  </si>
  <si>
    <t>Zadavatel:</t>
  </si>
  <si>
    <t>IČ:</t>
  </si>
  <si>
    <t>SÚS Plzeňského kraje</t>
  </si>
  <si>
    <t>DIČ:</t>
  </si>
  <si>
    <t>Uchazeč:</t>
  </si>
  <si>
    <t>Vyplň údaj</t>
  </si>
  <si>
    <t>Projektant:</t>
  </si>
  <si>
    <t>Projekční kancelář Ing.Škubalová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</si>
  <si>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</si>
  <si>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</si>
  <si>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</si>
  <si>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</si>
  <si>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</si>
  <si>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</si>
  <si>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</si>
  <si>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</si>
  <si>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</si>
  <si>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</si>
  <si>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</si>
  <si>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</si>
  <si>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</si>
  <si>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</si>
  <si>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</si>
  <si>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</si>
  <si>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</si>
  <si>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</si>
  <si>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</si>
  <si>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</si>
  <si>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</si>
  <si>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</si>
  <si>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</si>
  <si>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</si>
  <si>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</si>
  <si>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</si>
  <si>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</si>
  <si>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</si>
  <si>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</si>
  <si>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</si>
  <si>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</si>
  <si>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</si>
  <si>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</si>
  <si>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</si>
  <si>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</si>
  <si>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</si>
  <si>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</si>
  <si>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</si>
  <si>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</si>
  <si>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</si>
  <si>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</si>
  <si>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SKU2101</t>
  </si>
  <si>
    <t xml:space="preserve">SO 201 Most </t>
  </si>
  <si>
    <t>STA</t>
  </si>
  <si>
    <t>{9a583eb8-c627-43f1-9e66-cd7695dd0fee}</t>
  </si>
  <si>
    <t>2</t>
  </si>
  <si>
    <t>SKU2102</t>
  </si>
  <si>
    <t>Oprava objízdné trasy</t>
  </si>
  <si>
    <t>{d8000065-e4ce-455f-8ff3-99e290bfc064}</t>
  </si>
  <si>
    <t>SKU2103</t>
  </si>
  <si>
    <t>VON</t>
  </si>
  <si>
    <t>{55c6a3ac-5bc3-4127-a0d5-ffcf61a365ac}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</si>
  <si>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</si>
  <si>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</si>
  <si>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</si>
  <si>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</si>
  <si>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</si>
  <si>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</si>
  <si>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</si>
  <si>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SKU2101 - SO 201 Most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</si>
  <si>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</si>
  <si>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</si>
  <si>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</si>
  <si>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</si>
  <si>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</si>
  <si>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</si>
  <si>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</si>
  <si>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</si>
  <si>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</si>
  <si>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</si>
  <si>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</si>
  <si>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</si>
  <si>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</si>
  <si>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</si>
  <si>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</si>
  <si>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</si>
  <si>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</si>
  <si>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</si>
  <si>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</si>
  <si>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</si>
  <si>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</si>
  <si>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</si>
  <si>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</si>
  <si>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</si>
  <si>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</si>
  <si>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</si>
  <si>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</si>
  <si>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</si>
  <si>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</si>
  <si>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</si>
  <si>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</si>
  <si>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</si>
  <si>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</si>
  <si>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</si>
  <si>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</si>
  <si>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</si>
  <si>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</si>
  <si>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</si>
  <si>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</si>
  <si>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</si>
  <si>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</si>
  <si>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</si>
  <si>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130923934</t>
  </si>
  <si>
    <t>VV</t>
  </si>
  <si>
    <t>20+50</t>
  </si>
  <si>
    <t>dle výpisu hl.výměr</t>
  </si>
  <si>
    <t>Součet</t>
  </si>
  <si>
    <t>113106123</t>
  </si>
  <si>
    <t>Rozebrání dlažeb komunikací pro pěší ze zámkových dlaždic</t>
  </si>
  <si>
    <t>-656516713</t>
  </si>
  <si>
    <t>(13+11,5)*1/2*(1,2+2)*1/2</t>
  </si>
  <si>
    <t>19*1</t>
  </si>
  <si>
    <t>1,2*1,2</t>
  </si>
  <si>
    <t>chodníky</t>
  </si>
  <si>
    <t>3</t>
  </si>
  <si>
    <t>113107121</t>
  </si>
  <si>
    <t>Odstranění podkladu pl do 50 m2 z kameniva drceného tl 100 mm</t>
  </si>
  <si>
    <t>-1847334432</t>
  </si>
  <si>
    <t>40,04</t>
  </si>
  <si>
    <t>113107122</t>
  </si>
  <si>
    <t>Odstranění podkladu pl do 50 m2 z kameniva drceného tl 200 mm</t>
  </si>
  <si>
    <t>1737527297</t>
  </si>
  <si>
    <t>44</t>
  </si>
  <si>
    <t>pod silniční panely</t>
  </si>
  <si>
    <t>5</t>
  </si>
  <si>
    <t>113107163</t>
  </si>
  <si>
    <t>Odstranění podkladu pl přes 50 do 200 m2 z kameniva drceného tl 300 mm</t>
  </si>
  <si>
    <t>-447127000</t>
  </si>
  <si>
    <t>20*6,5</t>
  </si>
  <si>
    <t>6</t>
  </si>
  <si>
    <t>113151111</t>
  </si>
  <si>
    <t>Rozebrání zpevněných ploch ze silničních dílců</t>
  </si>
  <si>
    <t>1412412889</t>
  </si>
  <si>
    <t>dle hlubinné založení</t>
  </si>
  <si>
    <t>7</t>
  </si>
  <si>
    <t>113154235</t>
  </si>
  <si>
    <t>Frézování živičného krytu tl 200 mm pruh š 2 m pl do 1000 m2 bez překážek v trase</t>
  </si>
  <si>
    <t>-1838361370</t>
  </si>
  <si>
    <t>55*6,5+4*2</t>
  </si>
  <si>
    <t>8</t>
  </si>
  <si>
    <t>115001106</t>
  </si>
  <si>
    <t xml:space="preserve">Převedení vody potrubím DN do 800 </t>
  </si>
  <si>
    <t>m</t>
  </si>
  <si>
    <t>-1060353167</t>
  </si>
  <si>
    <t xml:space="preserve">zatrubnění při provádění vč odstranění </t>
  </si>
  <si>
    <t>30</t>
  </si>
  <si>
    <t>9</t>
  </si>
  <si>
    <t>115101201</t>
  </si>
  <si>
    <t>Čerpání vody na dopravní výšku do 10 m průměrný přítok do 500 l/min</t>
  </si>
  <si>
    <t>hod</t>
  </si>
  <si>
    <t>1454941454</t>
  </si>
  <si>
    <t>540</t>
  </si>
  <si>
    <t>dle výpisu hl.výměr - chodníky</t>
  </si>
  <si>
    <t>115101301</t>
  </si>
  <si>
    <t>Pohotovost čerpací soupravy pro dopravní výšku do 10 m přítok do 500 l/min</t>
  </si>
  <si>
    <t>den</t>
  </si>
  <si>
    <t>-1432322708</t>
  </si>
  <si>
    <t>70</t>
  </si>
  <si>
    <t>11</t>
  </si>
  <si>
    <t>121101103</t>
  </si>
  <si>
    <t>Sejmutí ornice s přemístěním na vzdálenost do 250 m</t>
  </si>
  <si>
    <t>m3</t>
  </si>
  <si>
    <t>-786786559</t>
  </si>
  <si>
    <t>10+11,7</t>
  </si>
  <si>
    <t>dle výpisu hl.výměr -chodníky</t>
  </si>
  <si>
    <t>12</t>
  </si>
  <si>
    <t>122202201</t>
  </si>
  <si>
    <t>Odkopávky a prokopávky nezapažené pro silnice objemu do 100 m3 v hornině tř. 3</t>
  </si>
  <si>
    <t>-904302561</t>
  </si>
  <si>
    <t>(0,54-0,3-0,2)*130</t>
  </si>
  <si>
    <t>0,5*130</t>
  </si>
  <si>
    <t>sanace</t>
  </si>
  <si>
    <t>13</t>
  </si>
  <si>
    <t>122202209</t>
  </si>
  <si>
    <t>Příplatek k odkopávkám a prokopávkám pro silnice v hornině tř. 3 za lepivost</t>
  </si>
  <si>
    <t>-711174615</t>
  </si>
  <si>
    <t>70,2*1/2</t>
  </si>
  <si>
    <t>14</t>
  </si>
  <si>
    <t>129203101</t>
  </si>
  <si>
    <t>Čištění otevřených koryt vodotečí š dna do 5 m hl do 2,5 m v hornině tř. 3</t>
  </si>
  <si>
    <t>1844606415</t>
  </si>
  <si>
    <t>28*5*0,3</t>
  </si>
  <si>
    <t>129203109</t>
  </si>
  <si>
    <t>Příplatek k čištění otevřených koryt vodotečí v hornině tř. 3 za lepivost</t>
  </si>
  <si>
    <t>649303261</t>
  </si>
  <si>
    <t>42*1/2</t>
  </si>
  <si>
    <t>16</t>
  </si>
  <si>
    <t>131301202</t>
  </si>
  <si>
    <t>Hloubení jam zapažených v hornině tř. 4 objemu do 1000 m3</t>
  </si>
  <si>
    <t>979168394</t>
  </si>
  <si>
    <t>2*15*(6,5*2,5)*1/2</t>
  </si>
  <si>
    <t>výkop pro vrtací plošinu</t>
  </si>
  <si>
    <t>17</t>
  </si>
  <si>
    <t>1693586371</t>
  </si>
  <si>
    <t>2*10*2,5*2+3,5*2,5*2</t>
  </si>
  <si>
    <t>nábř.zdi</t>
  </si>
  <si>
    <t>4*1,5*10</t>
  </si>
  <si>
    <t>mostní otvor</t>
  </si>
  <si>
    <t>2*(3+5)*1/2*2,5*12,5+2*2,5*1,3*2,5</t>
  </si>
  <si>
    <t>opěry a křídla</t>
  </si>
  <si>
    <t>18</t>
  </si>
  <si>
    <t>131301209</t>
  </si>
  <si>
    <t>Příplatek za lepivost u hloubení jam zapažených v hornině tř. 4</t>
  </si>
  <si>
    <t>188680379</t>
  </si>
  <si>
    <t>243,75*1/2</t>
  </si>
  <si>
    <t>19</t>
  </si>
  <si>
    <t>-744523135</t>
  </si>
  <si>
    <t>443,75*1/2</t>
  </si>
  <si>
    <t>20</t>
  </si>
  <si>
    <t>151201211</t>
  </si>
  <si>
    <t>Odstranění pažení stěn záporového  hl do 4 m</t>
  </si>
  <si>
    <t>-994273649</t>
  </si>
  <si>
    <t>151201901</t>
  </si>
  <si>
    <t>Zřízení záporového pažení stěn s s předvrtanými  otvory  ve výkopu hl do 4 m</t>
  </si>
  <si>
    <t>-1521586376</t>
  </si>
  <si>
    <t>25*3,5</t>
  </si>
  <si>
    <t>22</t>
  </si>
  <si>
    <t>1531911121</t>
  </si>
  <si>
    <t xml:space="preserve">Výdřeva  pažení záporového pažení </t>
  </si>
  <si>
    <t>305710197</t>
  </si>
  <si>
    <t>23</t>
  </si>
  <si>
    <t>1531912221</t>
  </si>
  <si>
    <t xml:space="preserve">Odstranění výdřevy </t>
  </si>
  <si>
    <t>448566271</t>
  </si>
  <si>
    <t>24</t>
  </si>
  <si>
    <t>162201102</t>
  </si>
  <si>
    <t>Vodorovné přemístění do 50 m výkopku/sypaniny z horniny tř. 1 až 4</t>
  </si>
  <si>
    <t>-1708817470</t>
  </si>
  <si>
    <t>121,875+45,12</t>
  </si>
  <si>
    <t>pro zásyp</t>
  </si>
  <si>
    <t>25</t>
  </si>
  <si>
    <t>162301501</t>
  </si>
  <si>
    <t>Vodorovné přemístění křovin do 5 km D kmene do 100 mm</t>
  </si>
  <si>
    <t>-924207670</t>
  </si>
  <si>
    <t>26</t>
  </si>
  <si>
    <t>162701105</t>
  </si>
  <si>
    <t>Vodorovné přemístění do 10000 m výkopku/sypaniny z horniny tř. 1 až 4</t>
  </si>
  <si>
    <t>234432059</t>
  </si>
  <si>
    <t>výkopek z pilot</t>
  </si>
  <si>
    <t>0,46*0,46*3,14*60</t>
  </si>
  <si>
    <t>243,75+443,75+42+70,2-121,875-45,12</t>
  </si>
  <si>
    <t xml:space="preserve">výkopek - zásyp zeminou </t>
  </si>
  <si>
    <t>27</t>
  </si>
  <si>
    <t>162701109</t>
  </si>
  <si>
    <t>Příplatek k vodorovnému přemístění výkopku/sypaniny z horniny tř. 1 až 4 ZKD 1000 m přes 10000 m</t>
  </si>
  <si>
    <t>540606365</t>
  </si>
  <si>
    <t>672,57*5</t>
  </si>
  <si>
    <t>28</t>
  </si>
  <si>
    <t>167101102</t>
  </si>
  <si>
    <t>Nakládání výkopku z hornin tř. 1 až 4 přes 100 m3</t>
  </si>
  <si>
    <t>1453828863</t>
  </si>
  <si>
    <t>29</t>
  </si>
  <si>
    <t>171103101</t>
  </si>
  <si>
    <t xml:space="preserve">Zemní hrázky melioračních kanálů z horniny tř. 1 až 4 zřízení a odstranění </t>
  </si>
  <si>
    <t>2003057817</t>
  </si>
  <si>
    <t>2*5*(2+1)*1/2*1</t>
  </si>
  <si>
    <t>171201201</t>
  </si>
  <si>
    <t>Uložení sypaniny na skládky</t>
  </si>
  <si>
    <t>341892467</t>
  </si>
  <si>
    <t>31</t>
  </si>
  <si>
    <t>171201211</t>
  </si>
  <si>
    <t>Poplatek za uložení odpadu ze sypaniny na skládce (skládkovné)</t>
  </si>
  <si>
    <t>t</t>
  </si>
  <si>
    <t>906618377</t>
  </si>
  <si>
    <t>672,57*1,7</t>
  </si>
  <si>
    <t>32</t>
  </si>
  <si>
    <t>174101101</t>
  </si>
  <si>
    <t>Zásyp jam, šachet rýh nebo kolem objektů sypaninou se zhutněním</t>
  </si>
  <si>
    <t>-1319561216</t>
  </si>
  <si>
    <t>243,75</t>
  </si>
  <si>
    <t>1/2 výkopek, 1/2 nakup. materiál - zásyp po plošině</t>
  </si>
  <si>
    <t>33</t>
  </si>
  <si>
    <t>M</t>
  </si>
  <si>
    <t>583439590</t>
  </si>
  <si>
    <t>kamenivo drcené hrubé  frakce 32-63</t>
  </si>
  <si>
    <t>-1709524480</t>
  </si>
  <si>
    <t>243,75*1/2*2</t>
  </si>
  <si>
    <t>34</t>
  </si>
  <si>
    <t>1267498953</t>
  </si>
  <si>
    <t>2*10*1,6*1,2+3,5*1,6*1,2</t>
  </si>
  <si>
    <t>zásyp zeminou</t>
  </si>
  <si>
    <t>2*(1+2)*1/2*1,25*12+2*10*2,5*1</t>
  </si>
  <si>
    <t>zásyp nakupovaným materiálem</t>
  </si>
  <si>
    <t>35</t>
  </si>
  <si>
    <t>1854213067</t>
  </si>
  <si>
    <t>95*2 'Přepočtené koeficientem množství</t>
  </si>
  <si>
    <t>36</t>
  </si>
  <si>
    <t>181301102</t>
  </si>
  <si>
    <t>Rozprostření ornice tl vrstvy do 150 mm pl do 500 m2 v rovině nebo ve svahu do 1:5</t>
  </si>
  <si>
    <t>133597737</t>
  </si>
  <si>
    <t>26+50</t>
  </si>
  <si>
    <t>1*(13+20)</t>
  </si>
  <si>
    <t>ostatní plochy</t>
  </si>
  <si>
    <t>37</t>
  </si>
  <si>
    <t>181411131</t>
  </si>
  <si>
    <t>Založení parkového trávníku výsevem plochy do 1000 m2 v rovině a ve svahu do 1:5</t>
  </si>
  <si>
    <t>354071839</t>
  </si>
  <si>
    <t>109</t>
  </si>
  <si>
    <t>38</t>
  </si>
  <si>
    <t>005724100</t>
  </si>
  <si>
    <t>osivo směs travní parková</t>
  </si>
  <si>
    <t>kg</t>
  </si>
  <si>
    <t>1862852723</t>
  </si>
  <si>
    <t>109*0,015 'Přepočtené koeficientem množství</t>
  </si>
  <si>
    <t>39</t>
  </si>
  <si>
    <t>181951101</t>
  </si>
  <si>
    <t>Úprava pláně v hornině tř. 1 až 4 bez zhutnění</t>
  </si>
  <si>
    <t>-1234102595</t>
  </si>
  <si>
    <t>40</t>
  </si>
  <si>
    <t>181951102</t>
  </si>
  <si>
    <t>Úprava pláně v hornině tř. 1 až 4 se zhutněním</t>
  </si>
  <si>
    <t>-1728188914</t>
  </si>
  <si>
    <t>41</t>
  </si>
  <si>
    <t>182101101</t>
  </si>
  <si>
    <t>Svahování v zářezech v hornině tř. 1 až 4</t>
  </si>
  <si>
    <t>-219251244</t>
  </si>
  <si>
    <t>13*2+2*8*3</t>
  </si>
  <si>
    <t>Zakládání</t>
  </si>
  <si>
    <t>42</t>
  </si>
  <si>
    <t>212792212</t>
  </si>
  <si>
    <t>Odvodnění mostní opěry - drenážní flexibilní plastové potrubí DN 160</t>
  </si>
  <si>
    <t>1881003090</t>
  </si>
  <si>
    <t>2*10,5+10+3,5+3</t>
  </si>
  <si>
    <t>43</t>
  </si>
  <si>
    <t>212792312</t>
  </si>
  <si>
    <t>Odvodnění mostní opěry - drenážní plastové potrubí HDPE DN 160</t>
  </si>
  <si>
    <t>1920466871</t>
  </si>
  <si>
    <t>2*1,5+2*1</t>
  </si>
  <si>
    <t>dle výpusu hl.výměr</t>
  </si>
  <si>
    <t>212972113</t>
  </si>
  <si>
    <t>Opláštění drenážních trub filtrační textilií DN 160</t>
  </si>
  <si>
    <t>-1751297484</t>
  </si>
  <si>
    <t>45</t>
  </si>
  <si>
    <t>213141111</t>
  </si>
  <si>
    <t>Zřízení vrstvy z geotextilie v rovině nebo ve sklonu do 1:5 š do 3 m</t>
  </si>
  <si>
    <t>-1252779248</t>
  </si>
  <si>
    <t>2*10,6*2</t>
  </si>
  <si>
    <t>46</t>
  </si>
  <si>
    <t>693110620</t>
  </si>
  <si>
    <t>geotextilie   300 g/m2, šíře 200 cm</t>
  </si>
  <si>
    <t>-1479520024</t>
  </si>
  <si>
    <t>P</t>
  </si>
  <si>
    <t>Poznámka k položce:
geoNETEX M 300, Plošná hmotnost: 300 g/m2, Pevnost v tahu (podélně/příčně): 3,0/2,5 kN/m, Statické protržení (CBR): 400 N, Funkce: F, F+S  Šířka: 2 m, Délka nábalu: 50 m</t>
  </si>
  <si>
    <t>42,4*1,15 'Přepočtené koeficientem množství</t>
  </si>
  <si>
    <t>47</t>
  </si>
  <si>
    <t>216901112</t>
  </si>
  <si>
    <t xml:space="preserve">Očištění  ploch podkladu </t>
  </si>
  <si>
    <t>1424232555</t>
  </si>
  <si>
    <t>48</t>
  </si>
  <si>
    <t>226213213</t>
  </si>
  <si>
    <t>Vrty velkoprofilové svislé zapažené D do 1050 mm hl do 10 m hor. III</t>
  </si>
  <si>
    <t>610779444</t>
  </si>
  <si>
    <t xml:space="preserve">piloty  920 mm </t>
  </si>
  <si>
    <t>dle hlibinné založení</t>
  </si>
  <si>
    <t>49</t>
  </si>
  <si>
    <t>226213214</t>
  </si>
  <si>
    <t>Vrty velkoprofilové svislé zapažené D do 1050 mm hl do 10 m hor. IV</t>
  </si>
  <si>
    <t>-1477554916</t>
  </si>
  <si>
    <t>50</t>
  </si>
  <si>
    <t>227211115</t>
  </si>
  <si>
    <t>Odpažení velkoprofilových vrtů průměru do 1050 mm</t>
  </si>
  <si>
    <t>1618245170</t>
  </si>
  <si>
    <t>20+40</t>
  </si>
  <si>
    <t>51</t>
  </si>
  <si>
    <t>231212113</t>
  </si>
  <si>
    <t>Zřízení pilot svislých zapažených D do 1250 mm hl do 10 m s vytažením pažnic z betonu železového</t>
  </si>
  <si>
    <t>1030905843</t>
  </si>
  <si>
    <t>60</t>
  </si>
  <si>
    <t>dle hlubinného založení</t>
  </si>
  <si>
    <t>52</t>
  </si>
  <si>
    <t>589333300</t>
  </si>
  <si>
    <t>směs pro beton třída C30/37 XA 1  frakce do 22 mm</t>
  </si>
  <si>
    <t>-1582525206</t>
  </si>
  <si>
    <t>53</t>
  </si>
  <si>
    <t>231611114</t>
  </si>
  <si>
    <t>Výztuž pilot betonovaných do země ocel z betonářské oceli 10 505</t>
  </si>
  <si>
    <t>591174948</t>
  </si>
  <si>
    <t>2,2+0,5</t>
  </si>
  <si>
    <t>54</t>
  </si>
  <si>
    <t>239111113</t>
  </si>
  <si>
    <t>Odbourání vrchní části znehodnocené výplně pilot D piloty do 1250 mm</t>
  </si>
  <si>
    <t>1961630326</t>
  </si>
  <si>
    <t>55</t>
  </si>
  <si>
    <t>274321117</t>
  </si>
  <si>
    <t>Základové pasy, prahy, věnce a ostruhy ze ŽB C 25/30 XA 1</t>
  </si>
  <si>
    <t>-1812418239</t>
  </si>
  <si>
    <t>základ nábřežních zdí</t>
  </si>
  <si>
    <t>(0,7*1+0,5*0,1)*8,52</t>
  </si>
  <si>
    <t>(0,7*1+0,5*0,1)*(7,7+1,29)</t>
  </si>
  <si>
    <t>56</t>
  </si>
  <si>
    <t>2743211171</t>
  </si>
  <si>
    <t>Základové  prahy  ze ŽB C 25/30 XA 2</t>
  </si>
  <si>
    <t>41850229</t>
  </si>
  <si>
    <t>0,3*0,5*(1,8+4,8+5,2+2,8)</t>
  </si>
  <si>
    <t>57</t>
  </si>
  <si>
    <t>274354111</t>
  </si>
  <si>
    <t>Bednění základových pasů - zřízení</t>
  </si>
  <si>
    <t>2093139375</t>
  </si>
  <si>
    <t>0,8*(7,71+1,29+0,55)</t>
  </si>
  <si>
    <t>(0,1+0,7)*(7,25+0,98)</t>
  </si>
  <si>
    <t>0,8*(8,52+0,55)</t>
  </si>
  <si>
    <t>(0,1+0,7)*8,48</t>
  </si>
  <si>
    <t>0,8*1*2</t>
  </si>
  <si>
    <t>58</t>
  </si>
  <si>
    <t>2743541111</t>
  </si>
  <si>
    <t>Bednění základových prahů - zřízení</t>
  </si>
  <si>
    <t>2008937613</t>
  </si>
  <si>
    <t>0,5*(1,8+4,8+5,2+2,8)*2</t>
  </si>
  <si>
    <t>59</t>
  </si>
  <si>
    <t>274354191</t>
  </si>
  <si>
    <t>Příplatek k bednění základů za zakřivení základových pasů průměru do 7,5 m</t>
  </si>
  <si>
    <t>-971989466</t>
  </si>
  <si>
    <t>0,8*8,52+0,8*8,48</t>
  </si>
  <si>
    <t>274354211</t>
  </si>
  <si>
    <t>Bednění základových pasů - odstranění</t>
  </si>
  <si>
    <t>330870924</t>
  </si>
  <si>
    <t>61</t>
  </si>
  <si>
    <t>2743542111</t>
  </si>
  <si>
    <t>Bednění základových prahů - odstranění</t>
  </si>
  <si>
    <t>958023756</t>
  </si>
  <si>
    <t>Svislé a kompletní konstrukce</t>
  </si>
  <si>
    <t>62</t>
  </si>
  <si>
    <t>317171126</t>
  </si>
  <si>
    <t>Kotvení monolitického betonu římsy do mostovky kotvou M 24 do vývrtu</t>
  </si>
  <si>
    <t>kus</t>
  </si>
  <si>
    <t>1543493000</t>
  </si>
  <si>
    <t>11+8</t>
  </si>
  <si>
    <t>63</t>
  </si>
  <si>
    <t>548792020</t>
  </si>
  <si>
    <t>kotva římsy do vývrtu</t>
  </si>
  <si>
    <t>-69067919</t>
  </si>
  <si>
    <t>64</t>
  </si>
  <si>
    <t>317321118</t>
  </si>
  <si>
    <t>Mostní římsy ze ŽB C 30/37 XF 4</t>
  </si>
  <si>
    <t>1512134606</t>
  </si>
  <si>
    <t>(0,3*0,4+0,235*0,5)*10,745</t>
  </si>
  <si>
    <t>(2,25-0,25)*0,235*7,753+0,25*0,4*7,753</t>
  </si>
  <si>
    <t>65</t>
  </si>
  <si>
    <t>317353121</t>
  </si>
  <si>
    <t>Bednění mostních říms všech tvarů - zřízení</t>
  </si>
  <si>
    <t>1917306905</t>
  </si>
  <si>
    <t>(0,25+0,4+0,235)*10,745</t>
  </si>
  <si>
    <t>(0,25+0,4+0,235)*7,753</t>
  </si>
  <si>
    <t>0,25*0,4*4+0,5*0,235*2+2*0,235*2</t>
  </si>
  <si>
    <t>66</t>
  </si>
  <si>
    <t>317353221</t>
  </si>
  <si>
    <t>Bednění mostních říms všech tvarů - odstranění</t>
  </si>
  <si>
    <t>-53348415</t>
  </si>
  <si>
    <t>67</t>
  </si>
  <si>
    <t>317361116</t>
  </si>
  <si>
    <t>Výztuž mostních říms z betonářské oceli 10 505</t>
  </si>
  <si>
    <t>234136443</t>
  </si>
  <si>
    <t>2,3</t>
  </si>
  <si>
    <t>68</t>
  </si>
  <si>
    <t>317661141</t>
  </si>
  <si>
    <t>Výplň spár monolitické římsy tmelem polyuretanovým šířky spáry do 15 mm</t>
  </si>
  <si>
    <t>-1938243505</t>
  </si>
  <si>
    <t>10,745+7,753</t>
  </si>
  <si>
    <t>69</t>
  </si>
  <si>
    <t>334323118</t>
  </si>
  <si>
    <t xml:space="preserve">Mostní opěry a úložné prahy ze ŽB C 30/37 XF3 </t>
  </si>
  <si>
    <t>-449589723</t>
  </si>
  <si>
    <t>10,726*1,352*1,885+10,726*0,47*0,41</t>
  </si>
  <si>
    <t>10,571*1,84*1,352+10,571*0,47*0,41</t>
  </si>
  <si>
    <t>úložné prahy</t>
  </si>
  <si>
    <t>8,52*1,34*0,4</t>
  </si>
  <si>
    <t>(0,25+0,27)*1/2*0,5*8,52</t>
  </si>
  <si>
    <t>(7,71+0,98)*1,291*0,4</t>
  </si>
  <si>
    <t>0,5*(0,27+0,25)*1/2*8,69</t>
  </si>
  <si>
    <t>nábřežní zdi</t>
  </si>
  <si>
    <t>334323218</t>
  </si>
  <si>
    <t>Mostní křídla a závěrné zídky ze ŽB C 30/37 XF 3</t>
  </si>
  <si>
    <t>-317102286</t>
  </si>
  <si>
    <t>0,8*0,7*0,55</t>
  </si>
  <si>
    <t>(0,8+1,527)*1/2*0,726*0,55</t>
  </si>
  <si>
    <t>1,527*0,83*0,55</t>
  </si>
  <si>
    <t>(0,8+1,538)*1/2*0,55</t>
  </si>
  <si>
    <t>0,75*1,538*0,55</t>
  </si>
  <si>
    <t>71</t>
  </si>
  <si>
    <t>334351112</t>
  </si>
  <si>
    <t>Bednění systémové mostních opěr a úložných prahů z překližek pro ŽB - zřízení</t>
  </si>
  <si>
    <t>-1869950438</t>
  </si>
  <si>
    <t>10,726*(1,885+0,41+2,306)</t>
  </si>
  <si>
    <t>1,352*1,885*2+0,47*0,41*2</t>
  </si>
  <si>
    <t>10,571*(1,848+0,41+2,249)</t>
  </si>
  <si>
    <t>1,35*1,848*2+0,47*0,41*2</t>
  </si>
  <si>
    <t>8,52*1,34+8,48*1,34+0,4*1,34*2</t>
  </si>
  <si>
    <t>(0,25+0,27+0,1)*8,52+0,5*0,27*2</t>
  </si>
  <si>
    <t>(7,71+1,29+0,53+0,98+2,75+0,5)*1,291</t>
  </si>
  <si>
    <t>(0,1+0,25)*(7,25+0,98+0,53)</t>
  </si>
  <si>
    <t>0,27*(1,29+7,71)+(0,25+0,27)*1/23*0,5*2</t>
  </si>
  <si>
    <t>72</t>
  </si>
  <si>
    <t>334351191</t>
  </si>
  <si>
    <t>Příplatek k systémovému bednění za zakřivení opěry</t>
  </si>
  <si>
    <t>623301074</t>
  </si>
  <si>
    <t>(8,52+0,54)*1,34+8,48*1,34</t>
  </si>
  <si>
    <t>(0,25+0,1)*(8,52+0,54)+0,27*8,48</t>
  </si>
  <si>
    <t>73</t>
  </si>
  <si>
    <t>334351211</t>
  </si>
  <si>
    <t>Bednění systémové mostních opěr a úložných prahů z překližek - odstranění</t>
  </si>
  <si>
    <t>1941675824</t>
  </si>
  <si>
    <t>74</t>
  </si>
  <si>
    <t>334352111</t>
  </si>
  <si>
    <t>Bednění mostních křídel a závěrných zídek ze systémového bednění s výplní z překližek - zřízení</t>
  </si>
  <si>
    <t>1466390900</t>
  </si>
  <si>
    <t>(0,8*2+0,55)*0,7</t>
  </si>
  <si>
    <t>(0,8+1,527)*1/2*0,726*2+0,55*1,03</t>
  </si>
  <si>
    <t>(1,527*2+0,55)*0,83</t>
  </si>
  <si>
    <t>(0,8+1,538)*1/2*0,738*2+0,55*1,045*0,55</t>
  </si>
  <si>
    <t>(1,538*2+0,55)*0,75</t>
  </si>
  <si>
    <t>75</t>
  </si>
  <si>
    <t>334352211</t>
  </si>
  <si>
    <t>Bednění mostních křídel a závěrných zídek ze systémového bednění s výplní z překližek - odstranění</t>
  </si>
  <si>
    <t>-1007217003</t>
  </si>
  <si>
    <t>76</t>
  </si>
  <si>
    <t>334361226</t>
  </si>
  <si>
    <t>Výztuž křídel, závěrných zdí z betonářské oceli 10 505</t>
  </si>
  <si>
    <t>-518237723</t>
  </si>
  <si>
    <t>11,5</t>
  </si>
  <si>
    <t>77</t>
  </si>
  <si>
    <t>338171123</t>
  </si>
  <si>
    <t>Osazování sloupků a vzpěr plotových ocelových v 2,60 m se zabetonováním</t>
  </si>
  <si>
    <t>-864739034</t>
  </si>
  <si>
    <t>78</t>
  </si>
  <si>
    <t>553422560</t>
  </si>
  <si>
    <t>sloupek plotový průběžný pozinkovaný a komaxitový 2750/38x1,5 mm</t>
  </si>
  <si>
    <t>878019833</t>
  </si>
  <si>
    <t>79</t>
  </si>
  <si>
    <t>339921134</t>
  </si>
  <si>
    <t>Osazování betonových palisád do betonového základu v řadě výšky prvku přes 1,5 m</t>
  </si>
  <si>
    <t>584858105</t>
  </si>
  <si>
    <t>80</t>
  </si>
  <si>
    <t>592284170</t>
  </si>
  <si>
    <t>beton. palisáda  armovaná 17,5X20X200 cm</t>
  </si>
  <si>
    <t>-1906709757</t>
  </si>
  <si>
    <t>81</t>
  </si>
  <si>
    <t>348401170</t>
  </si>
  <si>
    <t>Osazení oplocení ze strojového pletiva s napínacími dráty výšky do 2,0 m přes 15° sklonu svahu</t>
  </si>
  <si>
    <t>-1847975005</t>
  </si>
  <si>
    <t>82</t>
  </si>
  <si>
    <t>313275040</t>
  </si>
  <si>
    <t>pletivo  čtvercová oka 50 mm x 2,2 mm x 200 cm</t>
  </si>
  <si>
    <t>-1703506246</t>
  </si>
  <si>
    <t>83</t>
  </si>
  <si>
    <t>348401350</t>
  </si>
  <si>
    <t>Osazení napínacího drátu na oplocení do 15° sklonu svahu</t>
  </si>
  <si>
    <t>904616364</t>
  </si>
  <si>
    <t>25*2</t>
  </si>
  <si>
    <t>84</t>
  </si>
  <si>
    <t>156191000</t>
  </si>
  <si>
    <t>drát poplastovaný kruhový napínací 2,5/3,5 mm bal. 78 m</t>
  </si>
  <si>
    <t>-299555511</t>
  </si>
  <si>
    <t>85</t>
  </si>
  <si>
    <t>348401360</t>
  </si>
  <si>
    <t>Přiháčkování strojového pletiva k napínacímu drátu na oplocení ve sklonu svahu do 15°</t>
  </si>
  <si>
    <t>-1380270470</t>
  </si>
  <si>
    <t>86</t>
  </si>
  <si>
    <t>388995212</t>
  </si>
  <si>
    <t>Chránička kabelů z trub HDPE v římse DN 110</t>
  </si>
  <si>
    <t>812668224</t>
  </si>
  <si>
    <t>2*11</t>
  </si>
  <si>
    <t>Vodorovné konstrukce</t>
  </si>
  <si>
    <t>87</t>
  </si>
  <si>
    <t>417321414</t>
  </si>
  <si>
    <t>Ztužující pásy a věnce ze ŽB tř. C 20/25 X1 - podkl.beton</t>
  </si>
  <si>
    <t>-363371379</t>
  </si>
  <si>
    <t>88</t>
  </si>
  <si>
    <t>417351115</t>
  </si>
  <si>
    <t>Zřízení bednění ztužujících věnců</t>
  </si>
  <si>
    <t>1006530507</t>
  </si>
  <si>
    <t>89</t>
  </si>
  <si>
    <t>417351116</t>
  </si>
  <si>
    <t>Odstranění bednění ztužujících věnců</t>
  </si>
  <si>
    <t>-1358133549</t>
  </si>
  <si>
    <t>90</t>
  </si>
  <si>
    <t>417361821</t>
  </si>
  <si>
    <t>Výztuž ztužujících pásů a věnců betonářskou ocelí 10 505</t>
  </si>
  <si>
    <t>-601643871</t>
  </si>
  <si>
    <t>0,35</t>
  </si>
  <si>
    <t xml:space="preserve">dle hlibinné založení </t>
  </si>
  <si>
    <t>91</t>
  </si>
  <si>
    <t>421321128</t>
  </si>
  <si>
    <t>Mostní nosné konstrukce deskové ze ŽB C 30/37 XF 2</t>
  </si>
  <si>
    <t>-540323640</t>
  </si>
  <si>
    <t>6,716*9,05*0,4</t>
  </si>
  <si>
    <t>92</t>
  </si>
  <si>
    <t>421351111</t>
  </si>
  <si>
    <t>Bednění přesahu spřažené mostovky š do 600 mm - zřízení</t>
  </si>
  <si>
    <t>66230271</t>
  </si>
  <si>
    <t>9,05*5</t>
  </si>
  <si>
    <t>93</t>
  </si>
  <si>
    <t>421351131</t>
  </si>
  <si>
    <t>Bednění boční stěny konstrukcí mostů  - zřízení</t>
  </si>
  <si>
    <t>-992813566</t>
  </si>
  <si>
    <t>0,4*(10,577+6,688+10,715+6,761)</t>
  </si>
  <si>
    <t>94</t>
  </si>
  <si>
    <t>421351211</t>
  </si>
  <si>
    <t>Bednění přesahu spřažené mostovky š do 600 mm - odstranění</t>
  </si>
  <si>
    <t>-71712792</t>
  </si>
  <si>
    <t>95</t>
  </si>
  <si>
    <t>421351212</t>
  </si>
  <si>
    <t>Bednění boků přechodové desky konstrukcí mostů - odstranění</t>
  </si>
  <si>
    <t>616575365</t>
  </si>
  <si>
    <t>96</t>
  </si>
  <si>
    <t>421361236</t>
  </si>
  <si>
    <t>Výztuž ŽB spřahující desky z betonářské oceli 10 505</t>
  </si>
  <si>
    <t>753263334</t>
  </si>
  <si>
    <t>4,7</t>
  </si>
  <si>
    <t>97</t>
  </si>
  <si>
    <t>451475121</t>
  </si>
  <si>
    <t>Podkladní vrstva plastbetonová samonivelační první vrstva tl 10 mm</t>
  </si>
  <si>
    <t>-2075435176</t>
  </si>
  <si>
    <t>úžlabí</t>
  </si>
  <si>
    <t>6,8*0,3</t>
  </si>
  <si>
    <t>50 mm celkem</t>
  </si>
  <si>
    <t>2*10,5*0,3</t>
  </si>
  <si>
    <t>20 mm celkem</t>
  </si>
  <si>
    <t>pod obrubami</t>
  </si>
  <si>
    <t>(10,745+7,753)*0,2</t>
  </si>
  <si>
    <t>kotvení zábradlí</t>
  </si>
  <si>
    <t>0,4*0,3*14</t>
  </si>
  <si>
    <t>98</t>
  </si>
  <si>
    <t>451475122</t>
  </si>
  <si>
    <t>Podkladní vrstva plastbetonová samonivelační každá další vrstva tl 10 mm</t>
  </si>
  <si>
    <t>1837621747</t>
  </si>
  <si>
    <t>2,04*4</t>
  </si>
  <si>
    <t>6,3*1</t>
  </si>
  <si>
    <t>3,7*4</t>
  </si>
  <si>
    <t>1,68*1</t>
  </si>
  <si>
    <t>99</t>
  </si>
  <si>
    <t>458311131</t>
  </si>
  <si>
    <t xml:space="preserve">Filtrační vrstvy za opěrou z betonu mezerovitého </t>
  </si>
  <si>
    <t>-749703977</t>
  </si>
  <si>
    <t>2*10,7*3*1,5+3*2*1,5+2*8,4*1,5*1</t>
  </si>
  <si>
    <t>458591111</t>
  </si>
  <si>
    <t>Zřízení výplně těsnící vrstvy za opěrou z jílu</t>
  </si>
  <si>
    <t>63945582</t>
  </si>
  <si>
    <t>2*2*10,6*0,3</t>
  </si>
  <si>
    <t>dle l výpisu hl.výměr</t>
  </si>
  <si>
    <t>101</t>
  </si>
  <si>
    <t>581232800</t>
  </si>
  <si>
    <t>zemina jílovinová kameninová surová kusová BH</t>
  </si>
  <si>
    <t>320116151</t>
  </si>
  <si>
    <t>12,72*1,02 'Přepočtené koeficientem množství</t>
  </si>
  <si>
    <t>102</t>
  </si>
  <si>
    <t>462511111</t>
  </si>
  <si>
    <t>Zához prostoru z lomového kamene</t>
  </si>
  <si>
    <t>62517728</t>
  </si>
  <si>
    <t>2*8*3*0,3</t>
  </si>
  <si>
    <t>103</t>
  </si>
  <si>
    <t>4625111111</t>
  </si>
  <si>
    <t>sanační vrstva  z lomového kamene</t>
  </si>
  <si>
    <t>1378184577</t>
  </si>
  <si>
    <t>130*0,3</t>
  </si>
  <si>
    <t>celk,tl.sanace 500 mm , 200 nn ŠD</t>
  </si>
  <si>
    <t>104</t>
  </si>
  <si>
    <t>465511522</t>
  </si>
  <si>
    <t>Dlažba z lomového kamene do malty s vyplněním spár maltou a vyspárováním plocha nad 20 m2 tl 250 mm</t>
  </si>
  <si>
    <t>1535388884</t>
  </si>
  <si>
    <t>(2,8+5)*1/2*7</t>
  </si>
  <si>
    <t>8,82*(5+1,8)*1/2</t>
  </si>
  <si>
    <t>Komunikace pozemní</t>
  </si>
  <si>
    <t>105</t>
  </si>
  <si>
    <t>564831111</t>
  </si>
  <si>
    <t>Podklad ze štěrkodrtě ŠD tl 100 mm</t>
  </si>
  <si>
    <t>-471607128</t>
  </si>
  <si>
    <t>106</t>
  </si>
  <si>
    <t>564851111</t>
  </si>
  <si>
    <t>Podklad ze štěrkodrtě ŠD tl 150 mm</t>
  </si>
  <si>
    <t>-792872061</t>
  </si>
  <si>
    <t xml:space="preserve">pod silniční panely </t>
  </si>
  <si>
    <t>107</t>
  </si>
  <si>
    <t>546366736</t>
  </si>
  <si>
    <t>vjezdy</t>
  </si>
  <si>
    <t>108</t>
  </si>
  <si>
    <t>564861111</t>
  </si>
  <si>
    <t>Podklad ze štěrkodrtě ŠD tl 200 mm</t>
  </si>
  <si>
    <t>-400362253</t>
  </si>
  <si>
    <t>130</t>
  </si>
  <si>
    <t>5648611111</t>
  </si>
  <si>
    <t>Podklad ze štěrkodrtě ŠD tl 200 mm -sanace</t>
  </si>
  <si>
    <t>-1107520079</t>
  </si>
  <si>
    <t>110</t>
  </si>
  <si>
    <t>564952111</t>
  </si>
  <si>
    <t>Podklad z mechanicky zpevněného kameniva MZK tl 150 mm</t>
  </si>
  <si>
    <t>-2139772679</t>
  </si>
  <si>
    <t>111</t>
  </si>
  <si>
    <t>565185121</t>
  </si>
  <si>
    <t>Asfaltový beton vrstva podkladní ACP 16 (obalované kamenivo OKS) tl 150 mm š přes 3 m</t>
  </si>
  <si>
    <t>-1148417279</t>
  </si>
  <si>
    <t>112</t>
  </si>
  <si>
    <t>569831111</t>
  </si>
  <si>
    <t>Zpevnění krajnic štěrkodrtí tl 100 mm</t>
  </si>
  <si>
    <t>-1890122993</t>
  </si>
  <si>
    <t>7,5*3</t>
  </si>
  <si>
    <t>113</t>
  </si>
  <si>
    <t>573191112</t>
  </si>
  <si>
    <t>Postřik  infiltrační kationaktivní emulzí v množství emulzí 0,3 kg/m2</t>
  </si>
  <si>
    <t>-1303215190</t>
  </si>
  <si>
    <t>365,5</t>
  </si>
  <si>
    <t>114</t>
  </si>
  <si>
    <t>577134221</t>
  </si>
  <si>
    <t>Asfaltový beton vrstva obrusná ACO 11 (ABS) tř. II tl 40 mm š přes 3 m z nemodifikovaného asfaltu</t>
  </si>
  <si>
    <t>922731853</t>
  </si>
  <si>
    <t>115</t>
  </si>
  <si>
    <t>578143233</t>
  </si>
  <si>
    <t>Litý asfalt MA 11 (LAS) tl 40 mm š přes 3 m z modifikovaného asfaltu  - ochrana izolace</t>
  </si>
  <si>
    <t>-7768272</t>
  </si>
  <si>
    <t>7,7*6,5</t>
  </si>
  <si>
    <t>116</t>
  </si>
  <si>
    <t>584121111</t>
  </si>
  <si>
    <t>Osazení silničních dílců z ŽB do lože z kameniva těženého tl 40 mm</t>
  </si>
  <si>
    <t>-1396250116</t>
  </si>
  <si>
    <t xml:space="preserve">dle hlubinného založení </t>
  </si>
  <si>
    <t>117</t>
  </si>
  <si>
    <t>593811870</t>
  </si>
  <si>
    <t>panel silniční   300x150x21,5 cm</t>
  </si>
  <si>
    <t>2091620208</t>
  </si>
  <si>
    <t xml:space="preserve">cena panelu 1/5 - obratovost </t>
  </si>
  <si>
    <t>118</t>
  </si>
  <si>
    <t>596211110</t>
  </si>
  <si>
    <t>Kladení zámkové dlažby komunikací pro pěší tl 60 mm skupiny A pl do 50 m2</t>
  </si>
  <si>
    <t>1913336540</t>
  </si>
  <si>
    <t>119</t>
  </si>
  <si>
    <t>592450380</t>
  </si>
  <si>
    <t>dlažba zámková   20x16,5x6 cm přírodní</t>
  </si>
  <si>
    <t>-2094347970</t>
  </si>
  <si>
    <t>Poznámka k položce:
spotřeba: 36 kus/m2</t>
  </si>
  <si>
    <t>40,04*0,2*1,01</t>
  </si>
  <si>
    <t>20 % dodávka nové dlažby</t>
  </si>
  <si>
    <t>120</t>
  </si>
  <si>
    <t>592452670</t>
  </si>
  <si>
    <t>dlažba zámková  pro nevidomé 20 x 10 x 6 cm barevná</t>
  </si>
  <si>
    <t>-1452584369</t>
  </si>
  <si>
    <t>0,4*1*5*1,01</t>
  </si>
  <si>
    <t>121</t>
  </si>
  <si>
    <t>596211210</t>
  </si>
  <si>
    <t>Kladení zámkové dlažby komunikací pro pěší tl 80 mm skupiny A pl do 50 m2</t>
  </si>
  <si>
    <t>-239423789</t>
  </si>
  <si>
    <t>3,5*1</t>
  </si>
  <si>
    <t>6,5*1</t>
  </si>
  <si>
    <t>122</t>
  </si>
  <si>
    <t>592450070</t>
  </si>
  <si>
    <t>dlažba zámková   20x16,5x8 cm přírodní</t>
  </si>
  <si>
    <t>655989727</t>
  </si>
  <si>
    <t>10*1,01 'Přepočtené koeficientem množství</t>
  </si>
  <si>
    <t>Trubní vedení</t>
  </si>
  <si>
    <t>123</t>
  </si>
  <si>
    <t>822442111</t>
  </si>
  <si>
    <t>Potrubí z trub žb s integrovaným těsněním otevřený výkop sklon do 20 % DN 600</t>
  </si>
  <si>
    <t>336787331</t>
  </si>
  <si>
    <t>úprava vyústění dešť.kanalizace vč napojení -dle výpisu hl.výměr</t>
  </si>
  <si>
    <t>124</t>
  </si>
  <si>
    <t>871315221</t>
  </si>
  <si>
    <t>Kanalizační potrubí z tvrdého PVC-systém KG tuhost třídy SN8 DN150</t>
  </si>
  <si>
    <t>-406471792</t>
  </si>
  <si>
    <t>1*2</t>
  </si>
  <si>
    <t>125</t>
  </si>
  <si>
    <t>877375121</t>
  </si>
  <si>
    <t>Výřez a montáž tvarovek odbočných na potrubí z kanalizačních trub z PVC DN 300</t>
  </si>
  <si>
    <t>61004530</t>
  </si>
  <si>
    <t>126</t>
  </si>
  <si>
    <t>286114040</t>
  </si>
  <si>
    <t>odbočka kanalizační plastová s hrdlem  300/150/45°</t>
  </si>
  <si>
    <t>1587847735</t>
  </si>
  <si>
    <t>127</t>
  </si>
  <si>
    <t>895941111</t>
  </si>
  <si>
    <t>Zřízení vpusti kanalizační uliční z betonových dílců typ UV-50 normální</t>
  </si>
  <si>
    <t>571511363</t>
  </si>
  <si>
    <t>128</t>
  </si>
  <si>
    <t>592238520</t>
  </si>
  <si>
    <t>dno betonové pro uliční vpusť s kalovou prohlubní   45x30x5 cm</t>
  </si>
  <si>
    <t>-387878679</t>
  </si>
  <si>
    <t>129</t>
  </si>
  <si>
    <t>592238570</t>
  </si>
  <si>
    <t>skruž betonová pro uliční vpusť horní   45x30x5 cm</t>
  </si>
  <si>
    <t>1773991077</t>
  </si>
  <si>
    <t>592238620</t>
  </si>
  <si>
    <t>skruž betonová pro uliční vpusť středová   45x30x5 cm</t>
  </si>
  <si>
    <t>-1885655817</t>
  </si>
  <si>
    <t>131</t>
  </si>
  <si>
    <t>592238640</t>
  </si>
  <si>
    <t>prstenec betonový pro uliční vpusť vyrovnávací   39x6x5 cm</t>
  </si>
  <si>
    <t>972016747</t>
  </si>
  <si>
    <t>132</t>
  </si>
  <si>
    <t>592238660</t>
  </si>
  <si>
    <t>skruž betonová pro uliční vpusť přechodová   45-27/32,5/11 cm</t>
  </si>
  <si>
    <t>857467434</t>
  </si>
  <si>
    <t>133</t>
  </si>
  <si>
    <t>592238540</t>
  </si>
  <si>
    <t>skruž betonová pro uliční vpusťs výtokovým otvorem   45x35x5 cm</t>
  </si>
  <si>
    <t>-1760408716</t>
  </si>
  <si>
    <t>134</t>
  </si>
  <si>
    <t>899201111</t>
  </si>
  <si>
    <t>Osazení mříží litinových včetně rámů a košů na bahno hmotnosti do 50 kg</t>
  </si>
  <si>
    <t>-253258366</t>
  </si>
  <si>
    <t>135</t>
  </si>
  <si>
    <t>592238730</t>
  </si>
  <si>
    <t>mříž   C250 DIN 19583-11 500/500 mm</t>
  </si>
  <si>
    <t>379863051</t>
  </si>
  <si>
    <t>136</t>
  </si>
  <si>
    <t>592238740</t>
  </si>
  <si>
    <t>koš pozink.   DIN 4052, vysoký, pro rám 500/300</t>
  </si>
  <si>
    <t>-664463385</t>
  </si>
  <si>
    <t>Ostatní konstrukce a práce, bourání</t>
  </si>
  <si>
    <t>137</t>
  </si>
  <si>
    <t>911121111</t>
  </si>
  <si>
    <t>Montáž zábradlí ocelového přichyceného vruty do betonového podkladu</t>
  </si>
  <si>
    <t>807688698</t>
  </si>
  <si>
    <t>11,5+10+14+10</t>
  </si>
  <si>
    <t>138</t>
  </si>
  <si>
    <t>553140001</t>
  </si>
  <si>
    <t>ocelová zábradlí s výplní a madlem ,kotev.desek,závit.tyčí - matalizace + 2 x nátěr PUR</t>
  </si>
  <si>
    <t>-1840314499</t>
  </si>
  <si>
    <t>139</t>
  </si>
  <si>
    <t>914111119</t>
  </si>
  <si>
    <t xml:space="preserve">Montáž a dodávka tabulek </t>
  </si>
  <si>
    <t>2111442466</t>
  </si>
  <si>
    <t>letopočet</t>
  </si>
  <si>
    <t>ev,číslo mostu</t>
  </si>
  <si>
    <t>140</t>
  </si>
  <si>
    <t>915211112</t>
  </si>
  <si>
    <t>Vodorovné dopravní značení retroreflexním bílým plastem dělící čáry souvislé šířky 125 mm</t>
  </si>
  <si>
    <t>-1887531374</t>
  </si>
  <si>
    <t>55*3</t>
  </si>
  <si>
    <t>141</t>
  </si>
  <si>
    <t>916131213</t>
  </si>
  <si>
    <t>Osazení silničního obrubníku betonového stojatého s boční opěrou do lože z betonu prostého</t>
  </si>
  <si>
    <t>-996869882</t>
  </si>
  <si>
    <t>142</t>
  </si>
  <si>
    <t>592174920</t>
  </si>
  <si>
    <t>obrubník betonový silniční  100x16x30 cm</t>
  </si>
  <si>
    <t>-1881663508</t>
  </si>
  <si>
    <t>45*1,01 'Přepočtené koeficientem množství</t>
  </si>
  <si>
    <t>143</t>
  </si>
  <si>
    <t>916241113</t>
  </si>
  <si>
    <t>Osazení obrubníku kamenného ležatého s boční opěrou do lože z betonu prostého</t>
  </si>
  <si>
    <t>-1650764359</t>
  </si>
  <si>
    <t>144</t>
  </si>
  <si>
    <t>583803732</t>
  </si>
  <si>
    <t xml:space="preserve">obrubník kamenný přímý, žula,  15x20 </t>
  </si>
  <si>
    <t>51234888</t>
  </si>
  <si>
    <t>145</t>
  </si>
  <si>
    <t>916242112</t>
  </si>
  <si>
    <t>Montáž chodníkového obrubníku žulového kotveného do mostní římsy s ložem z plastbetonu</t>
  </si>
  <si>
    <t>-394093733</t>
  </si>
  <si>
    <t>146</t>
  </si>
  <si>
    <t>583803730</t>
  </si>
  <si>
    <t xml:space="preserve">obrubník kamenný přímý,  žula,  15x20 kotveny trny </t>
  </si>
  <si>
    <t>-908689695</t>
  </si>
  <si>
    <t>147</t>
  </si>
  <si>
    <t>548793650</t>
  </si>
  <si>
    <t>trn kotevní , pozink+PH, D=14, l=500 mm</t>
  </si>
  <si>
    <t>1850284352</t>
  </si>
  <si>
    <t>12+9</t>
  </si>
  <si>
    <t>148</t>
  </si>
  <si>
    <t>916991121</t>
  </si>
  <si>
    <t>Lože pod obrubníky, krajníky nebo obruby z dlažebních kostek z betonu prostého</t>
  </si>
  <si>
    <t>1013395417</t>
  </si>
  <si>
    <t>(45+3)*0,3*0,1</t>
  </si>
  <si>
    <t>149</t>
  </si>
  <si>
    <t>919122132</t>
  </si>
  <si>
    <t xml:space="preserve">Těsnění spár modofik asf . zálivkou za tepla pro komůrky š 20 mm hl 40 mm </t>
  </si>
  <si>
    <t>1620899526</t>
  </si>
  <si>
    <t>150</t>
  </si>
  <si>
    <t>919732111</t>
  </si>
  <si>
    <t xml:space="preserve">Úprava povrchu cementobetonového krytu broušením </t>
  </si>
  <si>
    <t>1457022519</t>
  </si>
  <si>
    <t>6,716*10,637</t>
  </si>
  <si>
    <t>151</t>
  </si>
  <si>
    <t>919735111</t>
  </si>
  <si>
    <t>Řezání stávajícího živičného krytu hl do 50 mm</t>
  </si>
  <si>
    <t>1051588793</t>
  </si>
  <si>
    <t>36+2*6,5+30</t>
  </si>
  <si>
    <t>152</t>
  </si>
  <si>
    <t>931992111</t>
  </si>
  <si>
    <t>Výplň dilatačních spár z pěnového polystyrénu tl 20 mm</t>
  </si>
  <si>
    <t>1212620333</t>
  </si>
  <si>
    <t>2*10,7*0,5+2*1*0,3+2*2,5*0,3+2*2*0,5</t>
  </si>
  <si>
    <t>dle výpisu hl. výměr</t>
  </si>
  <si>
    <t>153</t>
  </si>
  <si>
    <t>931994141</t>
  </si>
  <si>
    <t>Těsnění pracovní spáry betonové konstrukce polyuretanovým tmelem do pl 1,5 cm2</t>
  </si>
  <si>
    <t>650388184</t>
  </si>
  <si>
    <t>2*10,7+2*1+2*2+2*2</t>
  </si>
  <si>
    <t>154</t>
  </si>
  <si>
    <t>936941121</t>
  </si>
  <si>
    <t>Osazení nerezového odvodňovače mostovky do plastbetonu</t>
  </si>
  <si>
    <t>687229195</t>
  </si>
  <si>
    <t>155</t>
  </si>
  <si>
    <t>552613060</t>
  </si>
  <si>
    <t>trubka z ušlechtilé oceli (nerez) mapress, l = 6 m, DN 50</t>
  </si>
  <si>
    <t>-915500120</t>
  </si>
  <si>
    <t>0,5*8</t>
  </si>
  <si>
    <t>odvodňovač</t>
  </si>
  <si>
    <t>156</t>
  </si>
  <si>
    <t>946211131</t>
  </si>
  <si>
    <t>Montáž lešení zavěšeného trubkového na potrubních mostech zatížení tř. 3 do 200 kg/m2 v do 10 m</t>
  </si>
  <si>
    <t>1856880295</t>
  </si>
  <si>
    <t>2*12*2</t>
  </si>
  <si>
    <t>157</t>
  </si>
  <si>
    <t>946211231</t>
  </si>
  <si>
    <t>Příplatek k lešení zavěšenému trubkovému na mostech 200 kg/m2 v 10 m za první a ZKD den použití</t>
  </si>
  <si>
    <t>752191015</t>
  </si>
  <si>
    <t>48*30*3</t>
  </si>
  <si>
    <t>158</t>
  </si>
  <si>
    <t>946211831</t>
  </si>
  <si>
    <t>Demontáž lešení zavěšeného trubkového na potrubních mostech zatížení tř. 3 do 200 kg/m2 v do 10 m</t>
  </si>
  <si>
    <t>513857463</t>
  </si>
  <si>
    <t>159</t>
  </si>
  <si>
    <t>948411111</t>
  </si>
  <si>
    <t>Zřízení podpěrné skruže dočasné kovové z věží ST100 výšky do 10 m</t>
  </si>
  <si>
    <t>285746157</t>
  </si>
  <si>
    <t>45,25*1,5</t>
  </si>
  <si>
    <t>160</t>
  </si>
  <si>
    <t>948411211</t>
  </si>
  <si>
    <t>Odstranění podpěrné skruže dočasné kovové z věží ST100 výšky do 10 m</t>
  </si>
  <si>
    <t>456549371</t>
  </si>
  <si>
    <t>161</t>
  </si>
  <si>
    <t>948411911</t>
  </si>
  <si>
    <t>Měsíční nájemné podpěrné skruže dočasné kovové z věží ST 100 výšky do 10 m</t>
  </si>
  <si>
    <t>1779327084</t>
  </si>
  <si>
    <t>67,875*4</t>
  </si>
  <si>
    <t>162</t>
  </si>
  <si>
    <t>963051111</t>
  </si>
  <si>
    <t>Bourání mostní nosné konstrukce z ŽB</t>
  </si>
  <si>
    <t>-1557994786</t>
  </si>
  <si>
    <t>4,8*1,3*0,4</t>
  </si>
  <si>
    <t>4,7*1,35*0,4</t>
  </si>
  <si>
    <t>žb.čelo</t>
  </si>
  <si>
    <t>5,85*0,7*0,4</t>
  </si>
  <si>
    <t>5,6*0,7*0,4</t>
  </si>
  <si>
    <t>římsy</t>
  </si>
  <si>
    <t>8,5*0,6*2,25</t>
  </si>
  <si>
    <t>3,5*0,6*2,25</t>
  </si>
  <si>
    <t>163</t>
  </si>
  <si>
    <t>966005211</t>
  </si>
  <si>
    <t>Rozebrání a odstranění silničního zábradlí se sloupky osazenými do říms nebo krycích desek</t>
  </si>
  <si>
    <t>1523369479</t>
  </si>
  <si>
    <t>5+5</t>
  </si>
  <si>
    <t>164</t>
  </si>
  <si>
    <t>966008113</t>
  </si>
  <si>
    <t xml:space="preserve">Bourání trubního propustku do DN </t>
  </si>
  <si>
    <t>582616054</t>
  </si>
  <si>
    <t>9,5*3</t>
  </si>
  <si>
    <t>165</t>
  </si>
  <si>
    <t>966071711</t>
  </si>
  <si>
    <t>Bourání sloupků a vzpěr plotových ocelových do 2,5 m zabetonovaných</t>
  </si>
  <si>
    <t>-1628632945</t>
  </si>
  <si>
    <t>166</t>
  </si>
  <si>
    <t>966071822</t>
  </si>
  <si>
    <t>Rozebrání drátěného pletiva se čtvercovými oky výšky do 2,0 m</t>
  </si>
  <si>
    <t>239778963</t>
  </si>
  <si>
    <t>167</t>
  </si>
  <si>
    <t>977151111</t>
  </si>
  <si>
    <t>Jádrové vrty diamantovými korunkami do D 30 mm do stavebních materiálů</t>
  </si>
  <si>
    <t>-855461539</t>
  </si>
  <si>
    <t>997</t>
  </si>
  <si>
    <t>Přesun sutě</t>
  </si>
  <si>
    <t>168</t>
  </si>
  <si>
    <t>997221551</t>
  </si>
  <si>
    <t>Vodorovná doprava suti ze sypkých materiálů do 1 km</t>
  </si>
  <si>
    <t>688080149</t>
  </si>
  <si>
    <t>400,067-160,931</t>
  </si>
  <si>
    <t>vč.frézované drti</t>
  </si>
  <si>
    <t>169</t>
  </si>
  <si>
    <t>997221559</t>
  </si>
  <si>
    <t>Příplatek ZKD 1 km u vodorovné dopravy suti ze sypkých materiálů</t>
  </si>
  <si>
    <t>1732153252</t>
  </si>
  <si>
    <t>239,136*14</t>
  </si>
  <si>
    <t>170</t>
  </si>
  <si>
    <t>997221561</t>
  </si>
  <si>
    <t>Vodorovná doprava suti z kusových materiálů do 1 km</t>
  </si>
  <si>
    <t>-611718255</t>
  </si>
  <si>
    <t>400,067-239,136</t>
  </si>
  <si>
    <t>171</t>
  </si>
  <si>
    <t>997221569</t>
  </si>
  <si>
    <t>Příplatek ZKD 1 km u vodorovné dopravy suti z kusových materiálů</t>
  </si>
  <si>
    <t>413892222</t>
  </si>
  <si>
    <t>160,931*14</t>
  </si>
  <si>
    <t>172</t>
  </si>
  <si>
    <t>997221611</t>
  </si>
  <si>
    <t>Nakládání suti na dopravní prostředky pro vodorovnou dopravu</t>
  </si>
  <si>
    <t>802456294</t>
  </si>
  <si>
    <t>239,136</t>
  </si>
  <si>
    <t>173</t>
  </si>
  <si>
    <t>997221825</t>
  </si>
  <si>
    <t>Poplatek za uložení železobetonového odpadu na skládce (skládkovné)</t>
  </si>
  <si>
    <t>582501683</t>
  </si>
  <si>
    <t>174</t>
  </si>
  <si>
    <t>997221855</t>
  </si>
  <si>
    <t>Poplatek za uložení odpadu z kameniva na skládce (skládkovné)</t>
  </si>
  <si>
    <t>1147216374</t>
  </si>
  <si>
    <t>239,136-187,136</t>
  </si>
  <si>
    <t>998</t>
  </si>
  <si>
    <t>Přesun hmot</t>
  </si>
  <si>
    <t>175</t>
  </si>
  <si>
    <t>998212111</t>
  </si>
  <si>
    <t>Přesun hmot pro mosty zděné, monolitické betonové nebo ocelové v do 20 m</t>
  </si>
  <si>
    <t>1632725086</t>
  </si>
  <si>
    <t>PSV</t>
  </si>
  <si>
    <t>Práce a dodávky PSV</t>
  </si>
  <si>
    <t>711</t>
  </si>
  <si>
    <t>Izolace proti vodě, vlhkosti a plynům</t>
  </si>
  <si>
    <t>176</t>
  </si>
  <si>
    <t>711311001</t>
  </si>
  <si>
    <t>Provedení hydroizolace mostovek za studena lakem asfaltovým penetračním</t>
  </si>
  <si>
    <t>1003494654</t>
  </si>
  <si>
    <t>175,263</t>
  </si>
  <si>
    <t>177</t>
  </si>
  <si>
    <t>111631500</t>
  </si>
  <si>
    <t>lak asfaltový ALP/9 (t) bal 9 kg</t>
  </si>
  <si>
    <t>2063725904</t>
  </si>
  <si>
    <t>Poznámka k položce:
Spotřeba 0,3-0,4kg/m2 dle povrchu, ředidlo technický benzín</t>
  </si>
  <si>
    <t>175,263*0,0003 'Přepočtené koeficientem množství</t>
  </si>
  <si>
    <t>178</t>
  </si>
  <si>
    <t>711321131</t>
  </si>
  <si>
    <t xml:space="preserve">Provedení hydroizolace mostovek za horka nátěrem asfaltovým -pečetící vrstva </t>
  </si>
  <si>
    <t>-1638709834</t>
  </si>
  <si>
    <t>9,55*7,7</t>
  </si>
  <si>
    <t>179</t>
  </si>
  <si>
    <t>111613320</t>
  </si>
  <si>
    <t xml:space="preserve">asfalt stavebně-izolační, </t>
  </si>
  <si>
    <t>-1764653577</t>
  </si>
  <si>
    <t>73,535*0,0015 'Přepočtené koeficientem množství</t>
  </si>
  <si>
    <t>180</t>
  </si>
  <si>
    <t>711341564</t>
  </si>
  <si>
    <t>Provedení hydroizolace mostovek pásy přitavením NAIP</t>
  </si>
  <si>
    <t>-1897344263</t>
  </si>
  <si>
    <t>9,55*7,704</t>
  </si>
  <si>
    <t>vodorovně</t>
  </si>
  <si>
    <t>2*2,5*10,7+(8,5+3,5)*2,5+2*10,7*0,85</t>
  </si>
  <si>
    <t>svisle</t>
  </si>
  <si>
    <t>181</t>
  </si>
  <si>
    <t>628361100</t>
  </si>
  <si>
    <t xml:space="preserve">pás těžký asfaltovaný  modifikovaný </t>
  </si>
  <si>
    <t>-1792220313</t>
  </si>
  <si>
    <t>175,263*1,15 'Přepočtené koeficientem množství</t>
  </si>
  <si>
    <t>182</t>
  </si>
  <si>
    <t>-277241853</t>
  </si>
  <si>
    <t>(1*10,75+2,6*7,75)*2</t>
  </si>
  <si>
    <t>uložení nosné kce na opěrách 2 vrstvy</t>
  </si>
  <si>
    <t>183</t>
  </si>
  <si>
    <t>628361102</t>
  </si>
  <si>
    <t xml:space="preserve">pás těžký asfaltovaný modifik s AL vložkou </t>
  </si>
  <si>
    <t>-1788565577</t>
  </si>
  <si>
    <t>61,8*1,15 'Přepočtené koeficientem množství</t>
  </si>
  <si>
    <t>184</t>
  </si>
  <si>
    <t>998711101</t>
  </si>
  <si>
    <t>Přesun hmot tonážní pro izolace proti vodě, vlhkosti a plynům v objektech výšky do 6 m</t>
  </si>
  <si>
    <t>-1978675288</t>
  </si>
  <si>
    <t>783</t>
  </si>
  <si>
    <t>Dokončovací práce - nátěry</t>
  </si>
  <si>
    <t>185</t>
  </si>
  <si>
    <t>783826301</t>
  </si>
  <si>
    <t xml:space="preserve">Elastický (trvale pružný)   nátěr říms </t>
  </si>
  <si>
    <t>-947069171</t>
  </si>
  <si>
    <t>(0,25+0,4+0,8+0,235)*10,745</t>
  </si>
  <si>
    <t>(0,25+0,4+2+0,235)*7,753</t>
  </si>
  <si>
    <t>186</t>
  </si>
  <si>
    <t>7838263051</t>
  </si>
  <si>
    <t>Elastický (trvale pružný) akrylátový nátěr  monolit.konstrukcí</t>
  </si>
  <si>
    <t>-1326164818</t>
  </si>
  <si>
    <t>10,726*(2,306*2+1,352)</t>
  </si>
  <si>
    <t>10,751*(2,249*2+1,352)</t>
  </si>
  <si>
    <t>(1,352*1,885+0,47*0,41)*2</t>
  </si>
  <si>
    <t>(1,352*1,848+0,47*0,41)*2</t>
  </si>
  <si>
    <t>0,7*0,8*2+(1,527+0,8)*1/2*2+1,527*0,83*2+0,55*(0,7+0,83+1,03)</t>
  </si>
  <si>
    <t>0,7*0,8*2+(1,538+0,8)*1/2*2+1,538*0,75*2+0,55*(0,7+0,75+1,045)</t>
  </si>
  <si>
    <t>SKU2102 - Oprava objízdné trasy</t>
  </si>
  <si>
    <t>572141111</t>
  </si>
  <si>
    <t>Vyrovnání povrchu dosavadních krytů asfaltovým betonem ACO (AB) tl od 20 do 40 mm</t>
  </si>
  <si>
    <t>526125910</t>
  </si>
  <si>
    <t>PSC</t>
  </si>
  <si>
    <t xml:space="preserve">Poznámka k souboru cen:
1. Ceny jsou určeny pro vyrovnání povrchů (včetně výtluků) nebo i pro vyrovnání profilů v proměnlivých tloušťkách, prováděných jako souvislá úprava vozovky v rámci rekonstrukcí nebo obnov dosavadních krytů. Pro volbu ceny je rozhodující průměrná tloušťka krytu. 2. Ceny nelze použít: a) pro samostatné prováděné vyspravení ojedinělých výtluků, které se oceňuje cenami souboru cen 572 2 .- 1 Vyspravení výtluků dosavadního krytu, b) pro ložné a obrusné vrstvy na novostavbách nebo prováděné jako každá další vrstva na vrstvě oceňované cenami tohoto souboru cen; tyto stavební práce se oceňují cenami souboru cen stavebního dílu 56 popř. 57 části A 01 tohoto katalogu. 3. V cenách jsou započteny i náklady na: a) příp. nutné očištění povrchu krytu nebo výtluků dosavadního krytu, b) spojovací postřik dosavadního krytu. 4. V cenách 572 13-12 a 572 15- jsou započteny i náklady na zdrsňovací posyp. </t>
  </si>
  <si>
    <t>2500</t>
  </si>
  <si>
    <t>573231111</t>
  </si>
  <si>
    <t>Spojovací postřik  ze silniční emulze v množství do 0,5 kg/m2</t>
  </si>
  <si>
    <t>1495733830</t>
  </si>
  <si>
    <t>5000</t>
  </si>
  <si>
    <t>573431114</t>
  </si>
  <si>
    <t>Nátěr živičný uzavírací nebo udržovací s posypem ze silniční emulze v množství 1,90 kg/m2</t>
  </si>
  <si>
    <t>-1670414001</t>
  </si>
  <si>
    <t>10000</t>
  </si>
  <si>
    <t>577144121</t>
  </si>
  <si>
    <t>Asfaltový beton vrstva obrusná ACO 11 +  (ABS) tř. I tl 50 mm š přes 3 m z nemodifikovaného asfaltu</t>
  </si>
  <si>
    <t>1458439815</t>
  </si>
  <si>
    <t xml:space="preserve">Poznámka k souboru cen:
1. ČSN EN 13108-1 připouští pro ACO 11 pouze tl. 35 až 50 mm. </t>
  </si>
  <si>
    <t>998225111</t>
  </si>
  <si>
    <t>Přesun hmot pro pozemní komunikace s krytem z kamene, monolitickým betonovým nebo živičným</t>
  </si>
  <si>
    <t>1255507682</t>
  </si>
  <si>
    <t xml:space="preserve">Poznámka k souboru cen:
1. Ceny lze použít i pro plochy letišť s krytem monolitickým betonovým nebo živičným. </t>
  </si>
  <si>
    <t>SKU2103 -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</si>
  <si>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</si>
  <si>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</si>
  <si>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</si>
  <si>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</si>
  <si>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</si>
  <si>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</si>
  <si>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</si>
  <si>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</si>
  <si>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</si>
  <si>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</si>
  <si>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 xml:space="preserve">Geodetické práce před výstavbou -zaměření a vytyčení  stavby </t>
  </si>
  <si>
    <t>Kč</t>
  </si>
  <si>
    <t>1024</t>
  </si>
  <si>
    <t>-1489136216</t>
  </si>
  <si>
    <t>012203000</t>
  </si>
  <si>
    <t xml:space="preserve">Vytyčení inž sítí </t>
  </si>
  <si>
    <t>1696960563</t>
  </si>
  <si>
    <t>012303000</t>
  </si>
  <si>
    <t>Geodetické práce po výstavbě - zaměření skutečného provedení ,geometrický plán</t>
  </si>
  <si>
    <t>-1704336538</t>
  </si>
  <si>
    <t>013194000</t>
  </si>
  <si>
    <t xml:space="preserve">Pasportizace objektů </t>
  </si>
  <si>
    <t>786942032</t>
  </si>
  <si>
    <t>013203000</t>
  </si>
  <si>
    <t xml:space="preserve">Fotodokumentace stavby </t>
  </si>
  <si>
    <t>-351280156</t>
  </si>
  <si>
    <t>013254000</t>
  </si>
  <si>
    <t>Dokumentace  RDS a skutečného provedení stavby</t>
  </si>
  <si>
    <t>-82289073</t>
  </si>
  <si>
    <t>VRN3</t>
  </si>
  <si>
    <t>Zařízení staveniště</t>
  </si>
  <si>
    <t>030001000</t>
  </si>
  <si>
    <t>Zařízení staveniště-zřízení,odsranění zabezpečení ,náklady na energie pro ZS, buňky ,mobilní WC</t>
  </si>
  <si>
    <t>671959796</t>
  </si>
  <si>
    <t>032903000</t>
  </si>
  <si>
    <t xml:space="preserve">Náklady na zajištění sítí  inž.sítí během výst, </t>
  </si>
  <si>
    <t>-460157702</t>
  </si>
  <si>
    <t>034403000</t>
  </si>
  <si>
    <t>Dopravně inženýrská opatření  ( příloha č.1 )</t>
  </si>
  <si>
    <t>1133609254</t>
  </si>
  <si>
    <t>VRN4</t>
  </si>
  <si>
    <t>Inženýrská činnost</t>
  </si>
  <si>
    <t>043002000</t>
  </si>
  <si>
    <t xml:space="preserve">Vypracování mostního listu ,hlavní prohlídka </t>
  </si>
  <si>
    <t>-203459906</t>
  </si>
  <si>
    <t>043103000</t>
  </si>
  <si>
    <t xml:space="preserve">Zkoušení materiálů nazávislou zkušebnou </t>
  </si>
  <si>
    <t>1491542961</t>
  </si>
  <si>
    <t>VRN9</t>
  </si>
  <si>
    <t>Ostatní náklady</t>
  </si>
  <si>
    <t>091003000</t>
  </si>
  <si>
    <t xml:space="preserve">Provizorní lávka pro pěší vč bezbarierového přístupu a zábradlí </t>
  </si>
  <si>
    <t>1204742884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</si>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</sst>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spans="2:71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22</v>
      </c>
      <c r="AO7" s="28"/>
      <c r="AP7" s="28"/>
      <c r="AQ7" s="30"/>
      <c r="BE7" s="38"/>
      <c r="BS7" s="23" t="s">
        <v>24</v>
      </c>
    </row>
    <row r="8" spans="2:71" ht="14.4" customHeight="1">
      <c r="B8" s="27"/>
      <c r="C8" s="28"/>
      <c r="D8" s="39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27</v>
      </c>
      <c r="AL8" s="28"/>
      <c r="AM8" s="28"/>
      <c r="AN8" s="40" t="s">
        <v>28</v>
      </c>
      <c r="AO8" s="28"/>
      <c r="AP8" s="28"/>
      <c r="AQ8" s="30"/>
      <c r="BE8" s="38"/>
      <c r="BS8" s="23" t="s">
        <v>29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30</v>
      </c>
    </row>
    <row r="10" spans="2:71" ht="14.4" customHeight="1">
      <c r="B10" s="27"/>
      <c r="C10" s="28"/>
      <c r="D10" s="39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32</v>
      </c>
      <c r="AL10" s="28"/>
      <c r="AM10" s="28"/>
      <c r="AN10" s="34" t="s">
        <v>22</v>
      </c>
      <c r="AO10" s="28"/>
      <c r="AP10" s="28"/>
      <c r="AQ10" s="30"/>
      <c r="BE10" s="38"/>
      <c r="BS10" s="23" t="s">
        <v>20</v>
      </c>
    </row>
    <row r="11" spans="2:71" ht="18.45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34</v>
      </c>
      <c r="AL11" s="28"/>
      <c r="AM11" s="28"/>
      <c r="AN11" s="34" t="s">
        <v>22</v>
      </c>
      <c r="AO11" s="28"/>
      <c r="AP11" s="28"/>
      <c r="AQ11" s="30"/>
      <c r="BE11" s="38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spans="2:71" ht="14.4" customHeight="1">
      <c r="B13" s="27"/>
      <c r="C13" s="28"/>
      <c r="D13" s="39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32</v>
      </c>
      <c r="AL13" s="28"/>
      <c r="AM13" s="28"/>
      <c r="AN13" s="41" t="s">
        <v>36</v>
      </c>
      <c r="AO13" s="28"/>
      <c r="AP13" s="28"/>
      <c r="AQ13" s="30"/>
      <c r="BE13" s="38"/>
      <c r="BS13" s="23" t="s">
        <v>20</v>
      </c>
    </row>
    <row r="14" spans="2:71" ht="13.5">
      <c r="B14" s="27"/>
      <c r="C14" s="28"/>
      <c r="D14" s="28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34</v>
      </c>
      <c r="AL14" s="28"/>
      <c r="AM14" s="28"/>
      <c r="AN14" s="41" t="s">
        <v>36</v>
      </c>
      <c r="AO14" s="28"/>
      <c r="AP14" s="28"/>
      <c r="AQ14" s="30"/>
      <c r="BE14" s="38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32</v>
      </c>
      <c r="AL16" s="28"/>
      <c r="AM16" s="28"/>
      <c r="AN16" s="34" t="s">
        <v>22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34</v>
      </c>
      <c r="AL17" s="28"/>
      <c r="AM17" s="28"/>
      <c r="AN17" s="34" t="s">
        <v>22</v>
      </c>
      <c r="AO17" s="28"/>
      <c r="AP17" s="28"/>
      <c r="AQ17" s="30"/>
      <c r="BE17" s="38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39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42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43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44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45</v>
      </c>
      <c r="E26" s="53"/>
      <c r="F26" s="54" t="s">
        <v>46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47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48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49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50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52</v>
      </c>
      <c r="U32" s="60"/>
      <c r="V32" s="60"/>
      <c r="W32" s="60"/>
      <c r="X32" s="62" t="s">
        <v>53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SKU21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Výstavba mostu na sil.II/186 v obci Myslovice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25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27</v>
      </c>
      <c r="AJ44" s="73"/>
      <c r="AK44" s="73"/>
      <c r="AL44" s="73"/>
      <c r="AM44" s="84" t="str">
        <f>IF(AN8="","",AN8)</f>
        <v>23. 9. 2016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31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SÚS Plzeňského kraje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37</v>
      </c>
      <c r="AJ46" s="73"/>
      <c r="AK46" s="73"/>
      <c r="AL46" s="73"/>
      <c r="AM46" s="76" t="str">
        <f>IF(E17="","",E17)</f>
        <v>Projekční kancelář Ing.Škubalová</v>
      </c>
      <c r="AN46" s="76"/>
      <c r="AO46" s="76"/>
      <c r="AP46" s="76"/>
      <c r="AQ46" s="73"/>
      <c r="AR46" s="71"/>
      <c r="AS46" s="85" t="s">
        <v>55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35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56</v>
      </c>
      <c r="D49" s="96"/>
      <c r="E49" s="96"/>
      <c r="F49" s="96"/>
      <c r="G49" s="96"/>
      <c r="H49" s="97"/>
      <c r="I49" s="98" t="s">
        <v>57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58</v>
      </c>
      <c r="AH49" s="96"/>
      <c r="AI49" s="96"/>
      <c r="AJ49" s="96"/>
      <c r="AK49" s="96"/>
      <c r="AL49" s="96"/>
      <c r="AM49" s="96"/>
      <c r="AN49" s="98" t="s">
        <v>59</v>
      </c>
      <c r="AO49" s="96"/>
      <c r="AP49" s="96"/>
      <c r="AQ49" s="100" t="s">
        <v>60</v>
      </c>
      <c r="AR49" s="71"/>
      <c r="AS49" s="101" t="s">
        <v>61</v>
      </c>
      <c r="AT49" s="102" t="s">
        <v>62</v>
      </c>
      <c r="AU49" s="102" t="s">
        <v>63</v>
      </c>
      <c r="AV49" s="102" t="s">
        <v>64</v>
      </c>
      <c r="AW49" s="102" t="s">
        <v>65</v>
      </c>
      <c r="AX49" s="102" t="s">
        <v>66</v>
      </c>
      <c r="AY49" s="102" t="s">
        <v>67</v>
      </c>
      <c r="AZ49" s="102" t="s">
        <v>68</v>
      </c>
      <c r="BA49" s="102" t="s">
        <v>69</v>
      </c>
      <c r="BB49" s="102" t="s">
        <v>70</v>
      </c>
      <c r="BC49" s="102" t="s">
        <v>71</v>
      </c>
      <c r="BD49" s="103" t="s">
        <v>72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22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74</v>
      </c>
      <c r="BT51" s="116" t="s">
        <v>75</v>
      </c>
      <c r="BU51" s="117" t="s">
        <v>76</v>
      </c>
      <c r="BV51" s="116" t="s">
        <v>77</v>
      </c>
      <c r="BW51" s="116" t="s">
        <v>7</v>
      </c>
      <c r="BX51" s="116" t="s">
        <v>78</v>
      </c>
      <c r="CL51" s="116" t="s">
        <v>22</v>
      </c>
    </row>
    <row r="52" spans="1:91" s="5" customFormat="1" ht="16.5" customHeight="1">
      <c r="A52" s="118" t="s">
        <v>79</v>
      </c>
      <c r="B52" s="119"/>
      <c r="C52" s="120"/>
      <c r="D52" s="121" t="s">
        <v>80</v>
      </c>
      <c r="E52" s="121"/>
      <c r="F52" s="121"/>
      <c r="G52" s="121"/>
      <c r="H52" s="121"/>
      <c r="I52" s="122"/>
      <c r="J52" s="121" t="s">
        <v>81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'SKU2101 - SO 201 Most 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82</v>
      </c>
      <c r="AR52" s="125"/>
      <c r="AS52" s="126">
        <v>0</v>
      </c>
      <c r="AT52" s="127">
        <f>ROUND(SUM(AV52:AW52),2)</f>
        <v>0</v>
      </c>
      <c r="AU52" s="128">
        <f>'SKU2101 - SO 201 Most '!P89</f>
        <v>0</v>
      </c>
      <c r="AV52" s="127">
        <f>'SKU2101 - SO 201 Most '!J30</f>
        <v>0</v>
      </c>
      <c r="AW52" s="127">
        <f>'SKU2101 - SO 201 Most '!J31</f>
        <v>0</v>
      </c>
      <c r="AX52" s="127">
        <f>'SKU2101 - SO 201 Most '!J32</f>
        <v>0</v>
      </c>
      <c r="AY52" s="127">
        <f>'SKU2101 - SO 201 Most '!J33</f>
        <v>0</v>
      </c>
      <c r="AZ52" s="127">
        <f>'SKU2101 - SO 201 Most '!F30</f>
        <v>0</v>
      </c>
      <c r="BA52" s="127">
        <f>'SKU2101 - SO 201 Most '!F31</f>
        <v>0</v>
      </c>
      <c r="BB52" s="127">
        <f>'SKU2101 - SO 201 Most '!F32</f>
        <v>0</v>
      </c>
      <c r="BC52" s="127">
        <f>'SKU2101 - SO 201 Most '!F33</f>
        <v>0</v>
      </c>
      <c r="BD52" s="129">
        <f>'SKU2101 - SO 201 Most '!F34</f>
        <v>0</v>
      </c>
      <c r="BT52" s="130" t="s">
        <v>24</v>
      </c>
      <c r="BV52" s="130" t="s">
        <v>77</v>
      </c>
      <c r="BW52" s="130" t="s">
        <v>83</v>
      </c>
      <c r="BX52" s="130" t="s">
        <v>7</v>
      </c>
      <c r="CL52" s="130" t="s">
        <v>22</v>
      </c>
      <c r="CM52" s="130" t="s">
        <v>84</v>
      </c>
    </row>
    <row r="53" spans="1:91" s="5" customFormat="1" ht="16.5" customHeight="1">
      <c r="A53" s="118" t="s">
        <v>79</v>
      </c>
      <c r="B53" s="119"/>
      <c r="C53" s="120"/>
      <c r="D53" s="121" t="s">
        <v>85</v>
      </c>
      <c r="E53" s="121"/>
      <c r="F53" s="121"/>
      <c r="G53" s="121"/>
      <c r="H53" s="121"/>
      <c r="I53" s="122"/>
      <c r="J53" s="121" t="s">
        <v>86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'SKU2102 - Oprava objízdné...'!J27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82</v>
      </c>
      <c r="AR53" s="125"/>
      <c r="AS53" s="126">
        <v>0</v>
      </c>
      <c r="AT53" s="127">
        <f>ROUND(SUM(AV53:AW53),2)</f>
        <v>0</v>
      </c>
      <c r="AU53" s="128">
        <f>'SKU2102 - Oprava objízdné...'!P79</f>
        <v>0</v>
      </c>
      <c r="AV53" s="127">
        <f>'SKU2102 - Oprava objízdné...'!J30</f>
        <v>0</v>
      </c>
      <c r="AW53" s="127">
        <f>'SKU2102 - Oprava objízdné...'!J31</f>
        <v>0</v>
      </c>
      <c r="AX53" s="127">
        <f>'SKU2102 - Oprava objízdné...'!J32</f>
        <v>0</v>
      </c>
      <c r="AY53" s="127">
        <f>'SKU2102 - Oprava objízdné...'!J33</f>
        <v>0</v>
      </c>
      <c r="AZ53" s="127">
        <f>'SKU2102 - Oprava objízdné...'!F30</f>
        <v>0</v>
      </c>
      <c r="BA53" s="127">
        <f>'SKU2102 - Oprava objízdné...'!F31</f>
        <v>0</v>
      </c>
      <c r="BB53" s="127">
        <f>'SKU2102 - Oprava objízdné...'!F32</f>
        <v>0</v>
      </c>
      <c r="BC53" s="127">
        <f>'SKU2102 - Oprava objízdné...'!F33</f>
        <v>0</v>
      </c>
      <c r="BD53" s="129">
        <f>'SKU2102 - Oprava objízdné...'!F34</f>
        <v>0</v>
      </c>
      <c r="BT53" s="130" t="s">
        <v>24</v>
      </c>
      <c r="BV53" s="130" t="s">
        <v>77</v>
      </c>
      <c r="BW53" s="130" t="s">
        <v>87</v>
      </c>
      <c r="BX53" s="130" t="s">
        <v>7</v>
      </c>
      <c r="CL53" s="130" t="s">
        <v>22</v>
      </c>
      <c r="CM53" s="130" t="s">
        <v>84</v>
      </c>
    </row>
    <row r="54" spans="1:91" s="5" customFormat="1" ht="16.5" customHeight="1">
      <c r="A54" s="118" t="s">
        <v>79</v>
      </c>
      <c r="B54" s="119"/>
      <c r="C54" s="120"/>
      <c r="D54" s="121" t="s">
        <v>88</v>
      </c>
      <c r="E54" s="121"/>
      <c r="F54" s="121"/>
      <c r="G54" s="121"/>
      <c r="H54" s="121"/>
      <c r="I54" s="122"/>
      <c r="J54" s="121" t="s">
        <v>89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'SKU2103 - VON'!J27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82</v>
      </c>
      <c r="AR54" s="125"/>
      <c r="AS54" s="131">
        <v>0</v>
      </c>
      <c r="AT54" s="132">
        <f>ROUND(SUM(AV54:AW54),2)</f>
        <v>0</v>
      </c>
      <c r="AU54" s="133">
        <f>'SKU2103 - VON'!P81</f>
        <v>0</v>
      </c>
      <c r="AV54" s="132">
        <f>'SKU2103 - VON'!J30</f>
        <v>0</v>
      </c>
      <c r="AW54" s="132">
        <f>'SKU2103 - VON'!J31</f>
        <v>0</v>
      </c>
      <c r="AX54" s="132">
        <f>'SKU2103 - VON'!J32</f>
        <v>0</v>
      </c>
      <c r="AY54" s="132">
        <f>'SKU2103 - VON'!J33</f>
        <v>0</v>
      </c>
      <c r="AZ54" s="132">
        <f>'SKU2103 - VON'!F30</f>
        <v>0</v>
      </c>
      <c r="BA54" s="132">
        <f>'SKU2103 - VON'!F31</f>
        <v>0</v>
      </c>
      <c r="BB54" s="132">
        <f>'SKU2103 - VON'!F32</f>
        <v>0</v>
      </c>
      <c r="BC54" s="132">
        <f>'SKU2103 - VON'!F33</f>
        <v>0</v>
      </c>
      <c r="BD54" s="134">
        <f>'SKU2103 - VON'!F34</f>
        <v>0</v>
      </c>
      <c r="BT54" s="130" t="s">
        <v>24</v>
      </c>
      <c r="BV54" s="130" t="s">
        <v>77</v>
      </c>
      <c r="BW54" s="130" t="s">
        <v>90</v>
      </c>
      <c r="BX54" s="130" t="s">
        <v>7</v>
      </c>
      <c r="CL54" s="130" t="s">
        <v>22</v>
      </c>
      <c r="CM54" s="130" t="s">
        <v>84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KU2101 - SO 201 Most '!C2" display="/"/>
    <hyperlink ref="A53" location="'SKU2102 - Oprava objízdné...'!C2" display="/"/>
    <hyperlink ref="A54" location="'SKU2103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spans="2:46" ht="36.95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Výstavba mostu na sil.II/186 v obci Myslovice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98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pans="2:11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23. 9. 2016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pans="2:11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pans="2:1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ROUND(J89,2)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pans="2:11" s="1" customFormat="1" ht="14.4" customHeight="1">
      <c r="B30" s="45"/>
      <c r="C30" s="46"/>
      <c r="D30" s="54" t="s">
        <v>45</v>
      </c>
      <c r="E30" s="54" t="s">
        <v>46</v>
      </c>
      <c r="F30" s="156">
        <f>ROUND(SUM(BE89:BE713),2)</f>
        <v>0</v>
      </c>
      <c r="G30" s="46"/>
      <c r="H30" s="46"/>
      <c r="I30" s="157">
        <v>0.21</v>
      </c>
      <c r="J30" s="156">
        <f>ROUND(ROUND((SUM(BE89:BE713)),2)*I30,2)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47</v>
      </c>
      <c r="F31" s="156">
        <f>ROUND(SUM(BF89:BF713),2)</f>
        <v>0</v>
      </c>
      <c r="G31" s="46"/>
      <c r="H31" s="46"/>
      <c r="I31" s="157">
        <v>0.15</v>
      </c>
      <c r="J31" s="156">
        <f>ROUND(ROUND((SUM(BF89:BF713)),2)*I31,2)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48</v>
      </c>
      <c r="F32" s="156">
        <f>ROUND(SUM(BG89:BG713),2)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49</v>
      </c>
      <c r="F33" s="156">
        <f>ROUND(SUM(BH89:BH713),2)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50</v>
      </c>
      <c r="F34" s="156">
        <f>ROUND(SUM(BI89:BI713),2)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Výstavba mostu na sil.II/186 v obci Myslovice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 xml:space="preserve">SKU2101 - SO 201 Most 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25</v>
      </c>
      <c r="D49" s="46"/>
      <c r="E49" s="46"/>
      <c r="F49" s="34" t="str">
        <f>F12</f>
        <v xml:space="preserve"> </v>
      </c>
      <c r="G49" s="46"/>
      <c r="H49" s="46"/>
      <c r="I49" s="145" t="s">
        <v>27</v>
      </c>
      <c r="J49" s="146" t="str">
        <f>IF(J12="","",J12)</f>
        <v>23. 9. 2016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31</v>
      </c>
      <c r="D51" s="46"/>
      <c r="E51" s="46"/>
      <c r="F51" s="34" t="str">
        <f>E15</f>
        <v>SÚS Plzeňského kraje</v>
      </c>
      <c r="G51" s="46"/>
      <c r="H51" s="46"/>
      <c r="I51" s="145" t="s">
        <v>37</v>
      </c>
      <c r="J51" s="43" t="str">
        <f>E21</f>
        <v>Projekční kancelář Ing.Škubalová</v>
      </c>
      <c r="K51" s="50"/>
    </row>
    <row r="52" spans="2:11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J89</f>
        <v>0</v>
      </c>
      <c r="K56" s="50"/>
      <c r="AU56" s="23" t="s">
        <v>103</v>
      </c>
    </row>
    <row r="57" spans="2:11" s="7" customFormat="1" ht="24.95" customHeight="1">
      <c r="B57" s="176"/>
      <c r="C57" s="177"/>
      <c r="D57" s="178" t="s">
        <v>104</v>
      </c>
      <c r="E57" s="179"/>
      <c r="F57" s="179"/>
      <c r="G57" s="179"/>
      <c r="H57" s="179"/>
      <c r="I57" s="180"/>
      <c r="J57" s="181">
        <f>J90</f>
        <v>0</v>
      </c>
      <c r="K57" s="182"/>
    </row>
    <row r="58" spans="2:11" s="8" customFormat="1" ht="19.9" customHeight="1">
      <c r="B58" s="183"/>
      <c r="C58" s="184"/>
      <c r="D58" s="185" t="s">
        <v>105</v>
      </c>
      <c r="E58" s="186"/>
      <c r="F58" s="186"/>
      <c r="G58" s="186"/>
      <c r="H58" s="186"/>
      <c r="I58" s="187"/>
      <c r="J58" s="188">
        <f>J91</f>
        <v>0</v>
      </c>
      <c r="K58" s="189"/>
    </row>
    <row r="59" spans="2:11" s="8" customFormat="1" ht="19.9" customHeight="1">
      <c r="B59" s="183"/>
      <c r="C59" s="184"/>
      <c r="D59" s="185" t="s">
        <v>106</v>
      </c>
      <c r="E59" s="186"/>
      <c r="F59" s="186"/>
      <c r="G59" s="186"/>
      <c r="H59" s="186"/>
      <c r="I59" s="187"/>
      <c r="J59" s="188">
        <f>J233</f>
        <v>0</v>
      </c>
      <c r="K59" s="189"/>
    </row>
    <row r="60" spans="2:11" s="8" customFormat="1" ht="19.9" customHeight="1">
      <c r="B60" s="183"/>
      <c r="C60" s="184"/>
      <c r="D60" s="185" t="s">
        <v>107</v>
      </c>
      <c r="E60" s="186"/>
      <c r="F60" s="186"/>
      <c r="G60" s="186"/>
      <c r="H60" s="186"/>
      <c r="I60" s="187"/>
      <c r="J60" s="188">
        <f>J306</f>
        <v>0</v>
      </c>
      <c r="K60" s="189"/>
    </row>
    <row r="61" spans="2:11" s="8" customFormat="1" ht="19.9" customHeight="1">
      <c r="B61" s="183"/>
      <c r="C61" s="184"/>
      <c r="D61" s="185" t="s">
        <v>108</v>
      </c>
      <c r="E61" s="186"/>
      <c r="F61" s="186"/>
      <c r="G61" s="186"/>
      <c r="H61" s="186"/>
      <c r="I61" s="187"/>
      <c r="J61" s="188">
        <f>J392</f>
        <v>0</v>
      </c>
      <c r="K61" s="189"/>
    </row>
    <row r="62" spans="2:11" s="8" customFormat="1" ht="19.9" customHeight="1">
      <c r="B62" s="183"/>
      <c r="C62" s="184"/>
      <c r="D62" s="185" t="s">
        <v>109</v>
      </c>
      <c r="E62" s="186"/>
      <c r="F62" s="186"/>
      <c r="G62" s="186"/>
      <c r="H62" s="186"/>
      <c r="I62" s="187"/>
      <c r="J62" s="188">
        <f>J463</f>
        <v>0</v>
      </c>
      <c r="K62" s="189"/>
    </row>
    <row r="63" spans="2:11" s="8" customFormat="1" ht="19.9" customHeight="1">
      <c r="B63" s="183"/>
      <c r="C63" s="184"/>
      <c r="D63" s="185" t="s">
        <v>110</v>
      </c>
      <c r="E63" s="186"/>
      <c r="F63" s="186"/>
      <c r="G63" s="186"/>
      <c r="H63" s="186"/>
      <c r="I63" s="187"/>
      <c r="J63" s="188">
        <f>J532</f>
        <v>0</v>
      </c>
      <c r="K63" s="189"/>
    </row>
    <row r="64" spans="2:11" s="8" customFormat="1" ht="19.9" customHeight="1">
      <c r="B64" s="183"/>
      <c r="C64" s="184"/>
      <c r="D64" s="185" t="s">
        <v>111</v>
      </c>
      <c r="E64" s="186"/>
      <c r="F64" s="186"/>
      <c r="G64" s="186"/>
      <c r="H64" s="186"/>
      <c r="I64" s="187"/>
      <c r="J64" s="188">
        <f>J552</f>
        <v>0</v>
      </c>
      <c r="K64" s="189"/>
    </row>
    <row r="65" spans="2:11" s="8" customFormat="1" ht="19.9" customHeight="1">
      <c r="B65" s="183"/>
      <c r="C65" s="184"/>
      <c r="D65" s="185" t="s">
        <v>112</v>
      </c>
      <c r="E65" s="186"/>
      <c r="F65" s="186"/>
      <c r="G65" s="186"/>
      <c r="H65" s="186"/>
      <c r="I65" s="187"/>
      <c r="J65" s="188">
        <f>J649</f>
        <v>0</v>
      </c>
      <c r="K65" s="189"/>
    </row>
    <row r="66" spans="2:11" s="8" customFormat="1" ht="19.9" customHeight="1">
      <c r="B66" s="183"/>
      <c r="C66" s="184"/>
      <c r="D66" s="185" t="s">
        <v>113</v>
      </c>
      <c r="E66" s="186"/>
      <c r="F66" s="186"/>
      <c r="G66" s="186"/>
      <c r="H66" s="186"/>
      <c r="I66" s="187"/>
      <c r="J66" s="188">
        <f>J670</f>
        <v>0</v>
      </c>
      <c r="K66" s="189"/>
    </row>
    <row r="67" spans="2:11" s="7" customFormat="1" ht="24.95" customHeight="1">
      <c r="B67" s="176"/>
      <c r="C67" s="177"/>
      <c r="D67" s="178" t="s">
        <v>114</v>
      </c>
      <c r="E67" s="179"/>
      <c r="F67" s="179"/>
      <c r="G67" s="179"/>
      <c r="H67" s="179"/>
      <c r="I67" s="180"/>
      <c r="J67" s="181">
        <f>J672</f>
        <v>0</v>
      </c>
      <c r="K67" s="182"/>
    </row>
    <row r="68" spans="2:11" s="8" customFormat="1" ht="19.9" customHeight="1">
      <c r="B68" s="183"/>
      <c r="C68" s="184"/>
      <c r="D68" s="185" t="s">
        <v>115</v>
      </c>
      <c r="E68" s="186"/>
      <c r="F68" s="186"/>
      <c r="G68" s="186"/>
      <c r="H68" s="186"/>
      <c r="I68" s="187"/>
      <c r="J68" s="188">
        <f>J673</f>
        <v>0</v>
      </c>
      <c r="K68" s="189"/>
    </row>
    <row r="69" spans="2:11" s="8" customFormat="1" ht="19.9" customHeight="1">
      <c r="B69" s="183"/>
      <c r="C69" s="184"/>
      <c r="D69" s="185" t="s">
        <v>116</v>
      </c>
      <c r="E69" s="186"/>
      <c r="F69" s="186"/>
      <c r="G69" s="186"/>
      <c r="H69" s="186"/>
      <c r="I69" s="187"/>
      <c r="J69" s="188">
        <f>J700</f>
        <v>0</v>
      </c>
      <c r="K69" s="189"/>
    </row>
    <row r="70" spans="2:11" s="1" customFormat="1" ht="21.8" customHeight="1">
      <c r="B70" s="45"/>
      <c r="C70" s="46"/>
      <c r="D70" s="46"/>
      <c r="E70" s="46"/>
      <c r="F70" s="46"/>
      <c r="G70" s="46"/>
      <c r="H70" s="46"/>
      <c r="I70" s="143"/>
      <c r="J70" s="46"/>
      <c r="K70" s="50"/>
    </row>
    <row r="71" spans="2:11" s="1" customFormat="1" ht="6.95" customHeight="1">
      <c r="B71" s="66"/>
      <c r="C71" s="67"/>
      <c r="D71" s="67"/>
      <c r="E71" s="67"/>
      <c r="F71" s="67"/>
      <c r="G71" s="67"/>
      <c r="H71" s="67"/>
      <c r="I71" s="165"/>
      <c r="J71" s="67"/>
      <c r="K71" s="68"/>
    </row>
    <row r="75" spans="2:12" s="1" customFormat="1" ht="6.95" customHeight="1">
      <c r="B75" s="69"/>
      <c r="C75" s="70"/>
      <c r="D75" s="70"/>
      <c r="E75" s="70"/>
      <c r="F75" s="70"/>
      <c r="G75" s="70"/>
      <c r="H75" s="70"/>
      <c r="I75" s="168"/>
      <c r="J75" s="70"/>
      <c r="K75" s="70"/>
      <c r="L75" s="71"/>
    </row>
    <row r="76" spans="2:12" s="1" customFormat="1" ht="36.95" customHeight="1">
      <c r="B76" s="45"/>
      <c r="C76" s="72" t="s">
        <v>117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6.5" customHeight="1">
      <c r="B79" s="45"/>
      <c r="C79" s="73"/>
      <c r="D79" s="73"/>
      <c r="E79" s="191" t="str">
        <f>E7</f>
        <v>Výstavba mostu na sil.II/186 v obci Myslovice</v>
      </c>
      <c r="F79" s="75"/>
      <c r="G79" s="75"/>
      <c r="H79" s="75"/>
      <c r="I79" s="190"/>
      <c r="J79" s="73"/>
      <c r="K79" s="73"/>
      <c r="L79" s="71"/>
    </row>
    <row r="80" spans="2:12" s="1" customFormat="1" ht="14.4" customHeight="1">
      <c r="B80" s="45"/>
      <c r="C80" s="75" t="s">
        <v>97</v>
      </c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7.25" customHeight="1">
      <c r="B81" s="45"/>
      <c r="C81" s="73"/>
      <c r="D81" s="73"/>
      <c r="E81" s="81" t="str">
        <f>E9</f>
        <v xml:space="preserve">SKU2101 - SO 201 Most </v>
      </c>
      <c r="F81" s="73"/>
      <c r="G81" s="73"/>
      <c r="H81" s="73"/>
      <c r="I81" s="190"/>
      <c r="J81" s="73"/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18" customHeight="1">
      <c r="B83" s="45"/>
      <c r="C83" s="75" t="s">
        <v>25</v>
      </c>
      <c r="D83" s="73"/>
      <c r="E83" s="73"/>
      <c r="F83" s="192" t="str">
        <f>F12</f>
        <v xml:space="preserve"> </v>
      </c>
      <c r="G83" s="73"/>
      <c r="H83" s="73"/>
      <c r="I83" s="193" t="s">
        <v>27</v>
      </c>
      <c r="J83" s="84" t="str">
        <f>IF(J12="","",J12)</f>
        <v>23. 9. 2016</v>
      </c>
      <c r="K83" s="73"/>
      <c r="L83" s="71"/>
    </row>
    <row r="84" spans="2:12" s="1" customFormat="1" ht="6.95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pans="2:12" s="1" customFormat="1" ht="13.5">
      <c r="B85" s="45"/>
      <c r="C85" s="75" t="s">
        <v>31</v>
      </c>
      <c r="D85" s="73"/>
      <c r="E85" s="73"/>
      <c r="F85" s="192" t="str">
        <f>E15</f>
        <v>SÚS Plzeňského kraje</v>
      </c>
      <c r="G85" s="73"/>
      <c r="H85" s="73"/>
      <c r="I85" s="193" t="s">
        <v>37</v>
      </c>
      <c r="J85" s="192" t="str">
        <f>E21</f>
        <v>Projekční kancelář Ing.Škubalová</v>
      </c>
      <c r="K85" s="73"/>
      <c r="L85" s="71"/>
    </row>
    <row r="86" spans="2:12" s="1" customFormat="1" ht="14.4" customHeight="1">
      <c r="B86" s="45"/>
      <c r="C86" s="75" t="s">
        <v>35</v>
      </c>
      <c r="D86" s="73"/>
      <c r="E86" s="73"/>
      <c r="F86" s="192" t="str">
        <f>IF(E18="","",E18)</f>
        <v/>
      </c>
      <c r="G86" s="73"/>
      <c r="H86" s="73"/>
      <c r="I86" s="190"/>
      <c r="J86" s="73"/>
      <c r="K86" s="73"/>
      <c r="L86" s="71"/>
    </row>
    <row r="87" spans="2:12" s="1" customFormat="1" ht="10.3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pans="2:20" s="9" customFormat="1" ht="29.25" customHeight="1">
      <c r="B88" s="194"/>
      <c r="C88" s="195" t="s">
        <v>118</v>
      </c>
      <c r="D88" s="196" t="s">
        <v>60</v>
      </c>
      <c r="E88" s="196" t="s">
        <v>56</v>
      </c>
      <c r="F88" s="196" t="s">
        <v>119</v>
      </c>
      <c r="G88" s="196" t="s">
        <v>120</v>
      </c>
      <c r="H88" s="196" t="s">
        <v>121</v>
      </c>
      <c r="I88" s="197" t="s">
        <v>122</v>
      </c>
      <c r="J88" s="196" t="s">
        <v>101</v>
      </c>
      <c r="K88" s="198" t="s">
        <v>123</v>
      </c>
      <c r="L88" s="199"/>
      <c r="M88" s="101" t="s">
        <v>124</v>
      </c>
      <c r="N88" s="102" t="s">
        <v>45</v>
      </c>
      <c r="O88" s="102" t="s">
        <v>125</v>
      </c>
      <c r="P88" s="102" t="s">
        <v>126</v>
      </c>
      <c r="Q88" s="102" t="s">
        <v>127</v>
      </c>
      <c r="R88" s="102" t="s">
        <v>128</v>
      </c>
      <c r="S88" s="102" t="s">
        <v>129</v>
      </c>
      <c r="T88" s="103" t="s">
        <v>130</v>
      </c>
    </row>
    <row r="89" spans="2:63" s="1" customFormat="1" ht="29.25" customHeight="1">
      <c r="B89" s="45"/>
      <c r="C89" s="107" t="s">
        <v>102</v>
      </c>
      <c r="D89" s="73"/>
      <c r="E89" s="73"/>
      <c r="F89" s="73"/>
      <c r="G89" s="73"/>
      <c r="H89" s="73"/>
      <c r="I89" s="190"/>
      <c r="J89" s="200">
        <f>BK89</f>
        <v>0</v>
      </c>
      <c r="K89" s="73"/>
      <c r="L89" s="71"/>
      <c r="M89" s="104"/>
      <c r="N89" s="105"/>
      <c r="O89" s="105"/>
      <c r="P89" s="201">
        <f>P90+P672</f>
        <v>0</v>
      </c>
      <c r="Q89" s="105"/>
      <c r="R89" s="201">
        <f>R90+R672</f>
        <v>889.20993584</v>
      </c>
      <c r="S89" s="105"/>
      <c r="T89" s="202">
        <f>T90+T672</f>
        <v>400.5814</v>
      </c>
      <c r="AT89" s="23" t="s">
        <v>74</v>
      </c>
      <c r="AU89" s="23" t="s">
        <v>103</v>
      </c>
      <c r="BK89" s="203">
        <f>BK90+BK672</f>
        <v>0</v>
      </c>
    </row>
    <row r="90" spans="2:63" s="10" customFormat="1" ht="37.4" customHeight="1">
      <c r="B90" s="204"/>
      <c r="C90" s="205"/>
      <c r="D90" s="206" t="s">
        <v>74</v>
      </c>
      <c r="E90" s="207" t="s">
        <v>131</v>
      </c>
      <c r="F90" s="207" t="s">
        <v>132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P91+P233+P306+P392+P463+P532+P552+P649+P670</f>
        <v>0</v>
      </c>
      <c r="Q90" s="212"/>
      <c r="R90" s="213">
        <f>R91+R233+R306+R392+R463+R532+R552+R649+R670</f>
        <v>887.72031505</v>
      </c>
      <c r="S90" s="212"/>
      <c r="T90" s="214">
        <f>T91+T233+T306+T392+T463+T532+T552+T649+T670</f>
        <v>400.5814</v>
      </c>
      <c r="AR90" s="215" t="s">
        <v>24</v>
      </c>
      <c r="AT90" s="216" t="s">
        <v>74</v>
      </c>
      <c r="AU90" s="216" t="s">
        <v>75</v>
      </c>
      <c r="AY90" s="215" t="s">
        <v>133</v>
      </c>
      <c r="BK90" s="217">
        <f>BK91+BK233+BK306+BK392+BK463+BK532+BK552+BK649+BK670</f>
        <v>0</v>
      </c>
    </row>
    <row r="91" spans="2:63" s="10" customFormat="1" ht="19.9" customHeight="1">
      <c r="B91" s="204"/>
      <c r="C91" s="205"/>
      <c r="D91" s="206" t="s">
        <v>74</v>
      </c>
      <c r="E91" s="218" t="s">
        <v>24</v>
      </c>
      <c r="F91" s="218" t="s">
        <v>134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SUM(P92:P232)</f>
        <v>0</v>
      </c>
      <c r="Q91" s="212"/>
      <c r="R91" s="213">
        <f>SUM(R92:R232)</f>
        <v>438.41183</v>
      </c>
      <c r="S91" s="212"/>
      <c r="T91" s="214">
        <f>SUM(T92:T232)</f>
        <v>280.7116</v>
      </c>
      <c r="AR91" s="215" t="s">
        <v>24</v>
      </c>
      <c r="AT91" s="216" t="s">
        <v>74</v>
      </c>
      <c r="AU91" s="216" t="s">
        <v>24</v>
      </c>
      <c r="AY91" s="215" t="s">
        <v>133</v>
      </c>
      <c r="BK91" s="217">
        <f>SUM(BK92:BK232)</f>
        <v>0</v>
      </c>
    </row>
    <row r="92" spans="2:65" s="1" customFormat="1" ht="25.5" customHeight="1">
      <c r="B92" s="45"/>
      <c r="C92" s="220" t="s">
        <v>24</v>
      </c>
      <c r="D92" s="220" t="s">
        <v>135</v>
      </c>
      <c r="E92" s="221" t="s">
        <v>136</v>
      </c>
      <c r="F92" s="222" t="s">
        <v>137</v>
      </c>
      <c r="G92" s="223" t="s">
        <v>138</v>
      </c>
      <c r="H92" s="224">
        <v>70</v>
      </c>
      <c r="I92" s="225"/>
      <c r="J92" s="226">
        <f>ROUND(I92*H92,2)</f>
        <v>0</v>
      </c>
      <c r="K92" s="222" t="s">
        <v>139</v>
      </c>
      <c r="L92" s="71"/>
      <c r="M92" s="227" t="s">
        <v>22</v>
      </c>
      <c r="N92" s="228" t="s">
        <v>46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140</v>
      </c>
      <c r="AT92" s="23" t="s">
        <v>135</v>
      </c>
      <c r="AU92" s="23" t="s">
        <v>84</v>
      </c>
      <c r="AY92" s="23" t="s">
        <v>133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24</v>
      </c>
      <c r="BK92" s="231">
        <f>ROUND(I92*H92,2)</f>
        <v>0</v>
      </c>
      <c r="BL92" s="23" t="s">
        <v>140</v>
      </c>
      <c r="BM92" s="23" t="s">
        <v>141</v>
      </c>
    </row>
    <row r="93" spans="2:51" s="11" customFormat="1" ht="13.5">
      <c r="B93" s="232"/>
      <c r="C93" s="233"/>
      <c r="D93" s="234" t="s">
        <v>142</v>
      </c>
      <c r="E93" s="235" t="s">
        <v>22</v>
      </c>
      <c r="F93" s="236" t="s">
        <v>143</v>
      </c>
      <c r="G93" s="233"/>
      <c r="H93" s="237">
        <v>70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142</v>
      </c>
      <c r="AU93" s="243" t="s">
        <v>84</v>
      </c>
      <c r="AV93" s="11" t="s">
        <v>84</v>
      </c>
      <c r="AW93" s="11" t="s">
        <v>39</v>
      </c>
      <c r="AX93" s="11" t="s">
        <v>75</v>
      </c>
      <c r="AY93" s="243" t="s">
        <v>133</v>
      </c>
    </row>
    <row r="94" spans="2:51" s="12" customFormat="1" ht="13.5">
      <c r="B94" s="244"/>
      <c r="C94" s="245"/>
      <c r="D94" s="234" t="s">
        <v>142</v>
      </c>
      <c r="E94" s="246" t="s">
        <v>22</v>
      </c>
      <c r="F94" s="247" t="s">
        <v>144</v>
      </c>
      <c r="G94" s="245"/>
      <c r="H94" s="246" t="s">
        <v>22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142</v>
      </c>
      <c r="AU94" s="253" t="s">
        <v>84</v>
      </c>
      <c r="AV94" s="12" t="s">
        <v>24</v>
      </c>
      <c r="AW94" s="12" t="s">
        <v>39</v>
      </c>
      <c r="AX94" s="12" t="s">
        <v>75</v>
      </c>
      <c r="AY94" s="253" t="s">
        <v>133</v>
      </c>
    </row>
    <row r="95" spans="2:51" s="13" customFormat="1" ht="13.5">
      <c r="B95" s="254"/>
      <c r="C95" s="255"/>
      <c r="D95" s="234" t="s">
        <v>142</v>
      </c>
      <c r="E95" s="256" t="s">
        <v>22</v>
      </c>
      <c r="F95" s="257" t="s">
        <v>145</v>
      </c>
      <c r="G95" s="255"/>
      <c r="H95" s="258">
        <v>70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AT95" s="264" t="s">
        <v>142</v>
      </c>
      <c r="AU95" s="264" t="s">
        <v>84</v>
      </c>
      <c r="AV95" s="13" t="s">
        <v>140</v>
      </c>
      <c r="AW95" s="13" t="s">
        <v>39</v>
      </c>
      <c r="AX95" s="13" t="s">
        <v>24</v>
      </c>
      <c r="AY95" s="264" t="s">
        <v>133</v>
      </c>
    </row>
    <row r="96" spans="2:65" s="1" customFormat="1" ht="16.5" customHeight="1">
      <c r="B96" s="45"/>
      <c r="C96" s="220" t="s">
        <v>84</v>
      </c>
      <c r="D96" s="220" t="s">
        <v>135</v>
      </c>
      <c r="E96" s="221" t="s">
        <v>146</v>
      </c>
      <c r="F96" s="222" t="s">
        <v>147</v>
      </c>
      <c r="G96" s="223" t="s">
        <v>138</v>
      </c>
      <c r="H96" s="224">
        <v>40.04</v>
      </c>
      <c r="I96" s="225"/>
      <c r="J96" s="226">
        <f>ROUND(I96*H96,2)</f>
        <v>0</v>
      </c>
      <c r="K96" s="222" t="s">
        <v>139</v>
      </c>
      <c r="L96" s="71"/>
      <c r="M96" s="227" t="s">
        <v>22</v>
      </c>
      <c r="N96" s="228" t="s">
        <v>46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0.26</v>
      </c>
      <c r="T96" s="230">
        <f>S96*H96</f>
        <v>10.410400000000001</v>
      </c>
      <c r="AR96" s="23" t="s">
        <v>140</v>
      </c>
      <c r="AT96" s="23" t="s">
        <v>135</v>
      </c>
      <c r="AU96" s="23" t="s">
        <v>84</v>
      </c>
      <c r="AY96" s="23" t="s">
        <v>133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24</v>
      </c>
      <c r="BK96" s="231">
        <f>ROUND(I96*H96,2)</f>
        <v>0</v>
      </c>
      <c r="BL96" s="23" t="s">
        <v>140</v>
      </c>
      <c r="BM96" s="23" t="s">
        <v>148</v>
      </c>
    </row>
    <row r="97" spans="2:51" s="11" customFormat="1" ht="13.5">
      <c r="B97" s="232"/>
      <c r="C97" s="233"/>
      <c r="D97" s="234" t="s">
        <v>142</v>
      </c>
      <c r="E97" s="235" t="s">
        <v>22</v>
      </c>
      <c r="F97" s="236" t="s">
        <v>149</v>
      </c>
      <c r="G97" s="233"/>
      <c r="H97" s="237">
        <v>19.6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142</v>
      </c>
      <c r="AU97" s="243" t="s">
        <v>84</v>
      </c>
      <c r="AV97" s="11" t="s">
        <v>84</v>
      </c>
      <c r="AW97" s="11" t="s">
        <v>39</v>
      </c>
      <c r="AX97" s="11" t="s">
        <v>75</v>
      </c>
      <c r="AY97" s="243" t="s">
        <v>133</v>
      </c>
    </row>
    <row r="98" spans="2:51" s="11" customFormat="1" ht="13.5">
      <c r="B98" s="232"/>
      <c r="C98" s="233"/>
      <c r="D98" s="234" t="s">
        <v>142</v>
      </c>
      <c r="E98" s="235" t="s">
        <v>22</v>
      </c>
      <c r="F98" s="236" t="s">
        <v>150</v>
      </c>
      <c r="G98" s="233"/>
      <c r="H98" s="237">
        <v>19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142</v>
      </c>
      <c r="AU98" s="243" t="s">
        <v>84</v>
      </c>
      <c r="AV98" s="11" t="s">
        <v>84</v>
      </c>
      <c r="AW98" s="11" t="s">
        <v>39</v>
      </c>
      <c r="AX98" s="11" t="s">
        <v>75</v>
      </c>
      <c r="AY98" s="243" t="s">
        <v>133</v>
      </c>
    </row>
    <row r="99" spans="2:51" s="11" customFormat="1" ht="13.5">
      <c r="B99" s="232"/>
      <c r="C99" s="233"/>
      <c r="D99" s="234" t="s">
        <v>142</v>
      </c>
      <c r="E99" s="235" t="s">
        <v>22</v>
      </c>
      <c r="F99" s="236" t="s">
        <v>151</v>
      </c>
      <c r="G99" s="233"/>
      <c r="H99" s="237">
        <v>1.44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142</v>
      </c>
      <c r="AU99" s="243" t="s">
        <v>84</v>
      </c>
      <c r="AV99" s="11" t="s">
        <v>84</v>
      </c>
      <c r="AW99" s="11" t="s">
        <v>39</v>
      </c>
      <c r="AX99" s="11" t="s">
        <v>75</v>
      </c>
      <c r="AY99" s="243" t="s">
        <v>133</v>
      </c>
    </row>
    <row r="100" spans="2:51" s="12" customFormat="1" ht="13.5">
      <c r="B100" s="244"/>
      <c r="C100" s="245"/>
      <c r="D100" s="234" t="s">
        <v>142</v>
      </c>
      <c r="E100" s="246" t="s">
        <v>22</v>
      </c>
      <c r="F100" s="247" t="s">
        <v>152</v>
      </c>
      <c r="G100" s="245"/>
      <c r="H100" s="246" t="s">
        <v>22</v>
      </c>
      <c r="I100" s="248"/>
      <c r="J100" s="245"/>
      <c r="K100" s="245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142</v>
      </c>
      <c r="AU100" s="253" t="s">
        <v>84</v>
      </c>
      <c r="AV100" s="12" t="s">
        <v>24</v>
      </c>
      <c r="AW100" s="12" t="s">
        <v>39</v>
      </c>
      <c r="AX100" s="12" t="s">
        <v>75</v>
      </c>
      <c r="AY100" s="253" t="s">
        <v>133</v>
      </c>
    </row>
    <row r="101" spans="2:51" s="13" customFormat="1" ht="13.5">
      <c r="B101" s="254"/>
      <c r="C101" s="255"/>
      <c r="D101" s="234" t="s">
        <v>142</v>
      </c>
      <c r="E101" s="256" t="s">
        <v>22</v>
      </c>
      <c r="F101" s="257" t="s">
        <v>145</v>
      </c>
      <c r="G101" s="255"/>
      <c r="H101" s="258">
        <v>40.04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AT101" s="264" t="s">
        <v>142</v>
      </c>
      <c r="AU101" s="264" t="s">
        <v>84</v>
      </c>
      <c r="AV101" s="13" t="s">
        <v>140</v>
      </c>
      <c r="AW101" s="13" t="s">
        <v>39</v>
      </c>
      <c r="AX101" s="13" t="s">
        <v>24</v>
      </c>
      <c r="AY101" s="264" t="s">
        <v>133</v>
      </c>
    </row>
    <row r="102" spans="2:65" s="1" customFormat="1" ht="16.5" customHeight="1">
      <c r="B102" s="45"/>
      <c r="C102" s="220" t="s">
        <v>153</v>
      </c>
      <c r="D102" s="220" t="s">
        <v>135</v>
      </c>
      <c r="E102" s="221" t="s">
        <v>154</v>
      </c>
      <c r="F102" s="222" t="s">
        <v>155</v>
      </c>
      <c r="G102" s="223" t="s">
        <v>138</v>
      </c>
      <c r="H102" s="224">
        <v>40.04</v>
      </c>
      <c r="I102" s="225"/>
      <c r="J102" s="226">
        <f>ROUND(I102*H102,2)</f>
        <v>0</v>
      </c>
      <c r="K102" s="222" t="s">
        <v>139</v>
      </c>
      <c r="L102" s="71"/>
      <c r="M102" s="227" t="s">
        <v>22</v>
      </c>
      <c r="N102" s="228" t="s">
        <v>46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0.13</v>
      </c>
      <c r="T102" s="230">
        <f>S102*H102</f>
        <v>5.2052000000000005</v>
      </c>
      <c r="AR102" s="23" t="s">
        <v>140</v>
      </c>
      <c r="AT102" s="23" t="s">
        <v>135</v>
      </c>
      <c r="AU102" s="23" t="s">
        <v>84</v>
      </c>
      <c r="AY102" s="23" t="s">
        <v>133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24</v>
      </c>
      <c r="BK102" s="231">
        <f>ROUND(I102*H102,2)</f>
        <v>0</v>
      </c>
      <c r="BL102" s="23" t="s">
        <v>140</v>
      </c>
      <c r="BM102" s="23" t="s">
        <v>156</v>
      </c>
    </row>
    <row r="103" spans="2:51" s="11" customFormat="1" ht="13.5">
      <c r="B103" s="232"/>
      <c r="C103" s="233"/>
      <c r="D103" s="234" t="s">
        <v>142</v>
      </c>
      <c r="E103" s="235" t="s">
        <v>22</v>
      </c>
      <c r="F103" s="236" t="s">
        <v>157</v>
      </c>
      <c r="G103" s="233"/>
      <c r="H103" s="237">
        <v>40.04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142</v>
      </c>
      <c r="AU103" s="243" t="s">
        <v>84</v>
      </c>
      <c r="AV103" s="11" t="s">
        <v>84</v>
      </c>
      <c r="AW103" s="11" t="s">
        <v>39</v>
      </c>
      <c r="AX103" s="11" t="s">
        <v>75</v>
      </c>
      <c r="AY103" s="243" t="s">
        <v>133</v>
      </c>
    </row>
    <row r="104" spans="2:51" s="12" customFormat="1" ht="13.5">
      <c r="B104" s="244"/>
      <c r="C104" s="245"/>
      <c r="D104" s="234" t="s">
        <v>142</v>
      </c>
      <c r="E104" s="246" t="s">
        <v>22</v>
      </c>
      <c r="F104" s="247" t="s">
        <v>152</v>
      </c>
      <c r="G104" s="245"/>
      <c r="H104" s="246" t="s">
        <v>22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142</v>
      </c>
      <c r="AU104" s="253" t="s">
        <v>84</v>
      </c>
      <c r="AV104" s="12" t="s">
        <v>24</v>
      </c>
      <c r="AW104" s="12" t="s">
        <v>39</v>
      </c>
      <c r="AX104" s="12" t="s">
        <v>75</v>
      </c>
      <c r="AY104" s="253" t="s">
        <v>133</v>
      </c>
    </row>
    <row r="105" spans="2:51" s="13" customFormat="1" ht="13.5">
      <c r="B105" s="254"/>
      <c r="C105" s="255"/>
      <c r="D105" s="234" t="s">
        <v>142</v>
      </c>
      <c r="E105" s="256" t="s">
        <v>22</v>
      </c>
      <c r="F105" s="257" t="s">
        <v>145</v>
      </c>
      <c r="G105" s="255"/>
      <c r="H105" s="258">
        <v>40.04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AT105" s="264" t="s">
        <v>142</v>
      </c>
      <c r="AU105" s="264" t="s">
        <v>84</v>
      </c>
      <c r="AV105" s="13" t="s">
        <v>140</v>
      </c>
      <c r="AW105" s="13" t="s">
        <v>39</v>
      </c>
      <c r="AX105" s="13" t="s">
        <v>24</v>
      </c>
      <c r="AY105" s="264" t="s">
        <v>133</v>
      </c>
    </row>
    <row r="106" spans="2:65" s="1" customFormat="1" ht="16.5" customHeight="1">
      <c r="B106" s="45"/>
      <c r="C106" s="220" t="s">
        <v>140</v>
      </c>
      <c r="D106" s="220" t="s">
        <v>135</v>
      </c>
      <c r="E106" s="221" t="s">
        <v>158</v>
      </c>
      <c r="F106" s="222" t="s">
        <v>159</v>
      </c>
      <c r="G106" s="223" t="s">
        <v>138</v>
      </c>
      <c r="H106" s="224">
        <v>44</v>
      </c>
      <c r="I106" s="225"/>
      <c r="J106" s="226">
        <f>ROUND(I106*H106,2)</f>
        <v>0</v>
      </c>
      <c r="K106" s="222" t="s">
        <v>139</v>
      </c>
      <c r="L106" s="71"/>
      <c r="M106" s="227" t="s">
        <v>22</v>
      </c>
      <c r="N106" s="228" t="s">
        <v>46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0.235</v>
      </c>
      <c r="T106" s="230">
        <f>S106*H106</f>
        <v>10.34</v>
      </c>
      <c r="AR106" s="23" t="s">
        <v>140</v>
      </c>
      <c r="AT106" s="23" t="s">
        <v>135</v>
      </c>
      <c r="AU106" s="23" t="s">
        <v>84</v>
      </c>
      <c r="AY106" s="23" t="s">
        <v>133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24</v>
      </c>
      <c r="BK106" s="231">
        <f>ROUND(I106*H106,2)</f>
        <v>0</v>
      </c>
      <c r="BL106" s="23" t="s">
        <v>140</v>
      </c>
      <c r="BM106" s="23" t="s">
        <v>160</v>
      </c>
    </row>
    <row r="107" spans="2:51" s="11" customFormat="1" ht="13.5">
      <c r="B107" s="232"/>
      <c r="C107" s="233"/>
      <c r="D107" s="234" t="s">
        <v>142</v>
      </c>
      <c r="E107" s="235" t="s">
        <v>22</v>
      </c>
      <c r="F107" s="236" t="s">
        <v>161</v>
      </c>
      <c r="G107" s="233"/>
      <c r="H107" s="237">
        <v>44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142</v>
      </c>
      <c r="AU107" s="243" t="s">
        <v>84</v>
      </c>
      <c r="AV107" s="11" t="s">
        <v>84</v>
      </c>
      <c r="AW107" s="11" t="s">
        <v>39</v>
      </c>
      <c r="AX107" s="11" t="s">
        <v>75</v>
      </c>
      <c r="AY107" s="243" t="s">
        <v>133</v>
      </c>
    </row>
    <row r="108" spans="2:51" s="12" customFormat="1" ht="13.5">
      <c r="B108" s="244"/>
      <c r="C108" s="245"/>
      <c r="D108" s="234" t="s">
        <v>142</v>
      </c>
      <c r="E108" s="246" t="s">
        <v>22</v>
      </c>
      <c r="F108" s="247" t="s">
        <v>162</v>
      </c>
      <c r="G108" s="245"/>
      <c r="H108" s="246" t="s">
        <v>22</v>
      </c>
      <c r="I108" s="248"/>
      <c r="J108" s="245"/>
      <c r="K108" s="245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142</v>
      </c>
      <c r="AU108" s="253" t="s">
        <v>84</v>
      </c>
      <c r="AV108" s="12" t="s">
        <v>24</v>
      </c>
      <c r="AW108" s="12" t="s">
        <v>39</v>
      </c>
      <c r="AX108" s="12" t="s">
        <v>75</v>
      </c>
      <c r="AY108" s="253" t="s">
        <v>133</v>
      </c>
    </row>
    <row r="109" spans="2:51" s="13" customFormat="1" ht="13.5">
      <c r="B109" s="254"/>
      <c r="C109" s="255"/>
      <c r="D109" s="234" t="s">
        <v>142</v>
      </c>
      <c r="E109" s="256" t="s">
        <v>22</v>
      </c>
      <c r="F109" s="257" t="s">
        <v>145</v>
      </c>
      <c r="G109" s="255"/>
      <c r="H109" s="258">
        <v>44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AT109" s="264" t="s">
        <v>142</v>
      </c>
      <c r="AU109" s="264" t="s">
        <v>84</v>
      </c>
      <c r="AV109" s="13" t="s">
        <v>140</v>
      </c>
      <c r="AW109" s="13" t="s">
        <v>39</v>
      </c>
      <c r="AX109" s="13" t="s">
        <v>24</v>
      </c>
      <c r="AY109" s="264" t="s">
        <v>133</v>
      </c>
    </row>
    <row r="110" spans="2:65" s="1" customFormat="1" ht="16.5" customHeight="1">
      <c r="B110" s="45"/>
      <c r="C110" s="220" t="s">
        <v>163</v>
      </c>
      <c r="D110" s="220" t="s">
        <v>135</v>
      </c>
      <c r="E110" s="221" t="s">
        <v>164</v>
      </c>
      <c r="F110" s="222" t="s">
        <v>165</v>
      </c>
      <c r="G110" s="223" t="s">
        <v>138</v>
      </c>
      <c r="H110" s="224">
        <v>130</v>
      </c>
      <c r="I110" s="225"/>
      <c r="J110" s="226">
        <f>ROUND(I110*H110,2)</f>
        <v>0</v>
      </c>
      <c r="K110" s="222" t="s">
        <v>139</v>
      </c>
      <c r="L110" s="71"/>
      <c r="M110" s="227" t="s">
        <v>22</v>
      </c>
      <c r="N110" s="228" t="s">
        <v>46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0.4</v>
      </c>
      <c r="T110" s="230">
        <f>S110*H110</f>
        <v>52</v>
      </c>
      <c r="AR110" s="23" t="s">
        <v>140</v>
      </c>
      <c r="AT110" s="23" t="s">
        <v>135</v>
      </c>
      <c r="AU110" s="23" t="s">
        <v>84</v>
      </c>
      <c r="AY110" s="23" t="s">
        <v>133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24</v>
      </c>
      <c r="BK110" s="231">
        <f>ROUND(I110*H110,2)</f>
        <v>0</v>
      </c>
      <c r="BL110" s="23" t="s">
        <v>140</v>
      </c>
      <c r="BM110" s="23" t="s">
        <v>166</v>
      </c>
    </row>
    <row r="111" spans="2:51" s="11" customFormat="1" ht="13.5">
      <c r="B111" s="232"/>
      <c r="C111" s="233"/>
      <c r="D111" s="234" t="s">
        <v>142</v>
      </c>
      <c r="E111" s="235" t="s">
        <v>22</v>
      </c>
      <c r="F111" s="236" t="s">
        <v>167</v>
      </c>
      <c r="G111" s="233"/>
      <c r="H111" s="237">
        <v>130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142</v>
      </c>
      <c r="AU111" s="243" t="s">
        <v>84</v>
      </c>
      <c r="AV111" s="11" t="s">
        <v>84</v>
      </c>
      <c r="AW111" s="11" t="s">
        <v>39</v>
      </c>
      <c r="AX111" s="11" t="s">
        <v>75</v>
      </c>
      <c r="AY111" s="243" t="s">
        <v>133</v>
      </c>
    </row>
    <row r="112" spans="2:51" s="13" customFormat="1" ht="13.5">
      <c r="B112" s="254"/>
      <c r="C112" s="255"/>
      <c r="D112" s="234" t="s">
        <v>142</v>
      </c>
      <c r="E112" s="256" t="s">
        <v>22</v>
      </c>
      <c r="F112" s="257" t="s">
        <v>145</v>
      </c>
      <c r="G112" s="255"/>
      <c r="H112" s="258">
        <v>130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AT112" s="264" t="s">
        <v>142</v>
      </c>
      <c r="AU112" s="264" t="s">
        <v>84</v>
      </c>
      <c r="AV112" s="13" t="s">
        <v>140</v>
      </c>
      <c r="AW112" s="13" t="s">
        <v>39</v>
      </c>
      <c r="AX112" s="13" t="s">
        <v>24</v>
      </c>
      <c r="AY112" s="264" t="s">
        <v>133</v>
      </c>
    </row>
    <row r="113" spans="2:65" s="1" customFormat="1" ht="16.5" customHeight="1">
      <c r="B113" s="45"/>
      <c r="C113" s="220" t="s">
        <v>168</v>
      </c>
      <c r="D113" s="220" t="s">
        <v>135</v>
      </c>
      <c r="E113" s="221" t="s">
        <v>169</v>
      </c>
      <c r="F113" s="222" t="s">
        <v>170</v>
      </c>
      <c r="G113" s="223" t="s">
        <v>138</v>
      </c>
      <c r="H113" s="224">
        <v>44</v>
      </c>
      <c r="I113" s="225"/>
      <c r="J113" s="226">
        <f>ROUND(I113*H113,2)</f>
        <v>0</v>
      </c>
      <c r="K113" s="222" t="s">
        <v>139</v>
      </c>
      <c r="L113" s="71"/>
      <c r="M113" s="227" t="s">
        <v>22</v>
      </c>
      <c r="N113" s="228" t="s">
        <v>46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0.355</v>
      </c>
      <c r="T113" s="230">
        <f>S113*H113</f>
        <v>15.62</v>
      </c>
      <c r="AR113" s="23" t="s">
        <v>140</v>
      </c>
      <c r="AT113" s="23" t="s">
        <v>135</v>
      </c>
      <c r="AU113" s="23" t="s">
        <v>84</v>
      </c>
      <c r="AY113" s="23" t="s">
        <v>133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24</v>
      </c>
      <c r="BK113" s="231">
        <f>ROUND(I113*H113,2)</f>
        <v>0</v>
      </c>
      <c r="BL113" s="23" t="s">
        <v>140</v>
      </c>
      <c r="BM113" s="23" t="s">
        <v>171</v>
      </c>
    </row>
    <row r="114" spans="2:51" s="11" customFormat="1" ht="13.5">
      <c r="B114" s="232"/>
      <c r="C114" s="233"/>
      <c r="D114" s="234" t="s">
        <v>142</v>
      </c>
      <c r="E114" s="235" t="s">
        <v>22</v>
      </c>
      <c r="F114" s="236" t="s">
        <v>161</v>
      </c>
      <c r="G114" s="233"/>
      <c r="H114" s="237">
        <v>44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142</v>
      </c>
      <c r="AU114" s="243" t="s">
        <v>84</v>
      </c>
      <c r="AV114" s="11" t="s">
        <v>84</v>
      </c>
      <c r="AW114" s="11" t="s">
        <v>39</v>
      </c>
      <c r="AX114" s="11" t="s">
        <v>75</v>
      </c>
      <c r="AY114" s="243" t="s">
        <v>133</v>
      </c>
    </row>
    <row r="115" spans="2:51" s="12" customFormat="1" ht="13.5">
      <c r="B115" s="244"/>
      <c r="C115" s="245"/>
      <c r="D115" s="234" t="s">
        <v>142</v>
      </c>
      <c r="E115" s="246" t="s">
        <v>22</v>
      </c>
      <c r="F115" s="247" t="s">
        <v>172</v>
      </c>
      <c r="G115" s="245"/>
      <c r="H115" s="246" t="s">
        <v>22</v>
      </c>
      <c r="I115" s="248"/>
      <c r="J115" s="245"/>
      <c r="K115" s="245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142</v>
      </c>
      <c r="AU115" s="253" t="s">
        <v>84</v>
      </c>
      <c r="AV115" s="12" t="s">
        <v>24</v>
      </c>
      <c r="AW115" s="12" t="s">
        <v>39</v>
      </c>
      <c r="AX115" s="12" t="s">
        <v>75</v>
      </c>
      <c r="AY115" s="253" t="s">
        <v>133</v>
      </c>
    </row>
    <row r="116" spans="2:51" s="13" customFormat="1" ht="13.5">
      <c r="B116" s="254"/>
      <c r="C116" s="255"/>
      <c r="D116" s="234" t="s">
        <v>142</v>
      </c>
      <c r="E116" s="256" t="s">
        <v>22</v>
      </c>
      <c r="F116" s="257" t="s">
        <v>145</v>
      </c>
      <c r="G116" s="255"/>
      <c r="H116" s="258">
        <v>44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142</v>
      </c>
      <c r="AU116" s="264" t="s">
        <v>84</v>
      </c>
      <c r="AV116" s="13" t="s">
        <v>140</v>
      </c>
      <c r="AW116" s="13" t="s">
        <v>39</v>
      </c>
      <c r="AX116" s="13" t="s">
        <v>24</v>
      </c>
      <c r="AY116" s="264" t="s">
        <v>133</v>
      </c>
    </row>
    <row r="117" spans="2:65" s="1" customFormat="1" ht="25.5" customHeight="1">
      <c r="B117" s="45"/>
      <c r="C117" s="220" t="s">
        <v>173</v>
      </c>
      <c r="D117" s="220" t="s">
        <v>135</v>
      </c>
      <c r="E117" s="221" t="s">
        <v>174</v>
      </c>
      <c r="F117" s="222" t="s">
        <v>175</v>
      </c>
      <c r="G117" s="223" t="s">
        <v>138</v>
      </c>
      <c r="H117" s="224">
        <v>365.5</v>
      </c>
      <c r="I117" s="225"/>
      <c r="J117" s="226">
        <f>ROUND(I117*H117,2)</f>
        <v>0</v>
      </c>
      <c r="K117" s="222" t="s">
        <v>139</v>
      </c>
      <c r="L117" s="71"/>
      <c r="M117" s="227" t="s">
        <v>22</v>
      </c>
      <c r="N117" s="228" t="s">
        <v>46</v>
      </c>
      <c r="O117" s="46"/>
      <c r="P117" s="229">
        <f>O117*H117</f>
        <v>0</v>
      </c>
      <c r="Q117" s="229">
        <v>0.00024</v>
      </c>
      <c r="R117" s="229">
        <f>Q117*H117</f>
        <v>0.08772</v>
      </c>
      <c r="S117" s="229">
        <v>0.512</v>
      </c>
      <c r="T117" s="230">
        <f>S117*H117</f>
        <v>187.136</v>
      </c>
      <c r="AR117" s="23" t="s">
        <v>140</v>
      </c>
      <c r="AT117" s="23" t="s">
        <v>135</v>
      </c>
      <c r="AU117" s="23" t="s">
        <v>84</v>
      </c>
      <c r="AY117" s="23" t="s">
        <v>133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24</v>
      </c>
      <c r="BK117" s="231">
        <f>ROUND(I117*H117,2)</f>
        <v>0</v>
      </c>
      <c r="BL117" s="23" t="s">
        <v>140</v>
      </c>
      <c r="BM117" s="23" t="s">
        <v>176</v>
      </c>
    </row>
    <row r="118" spans="2:51" s="11" customFormat="1" ht="13.5">
      <c r="B118" s="232"/>
      <c r="C118" s="233"/>
      <c r="D118" s="234" t="s">
        <v>142</v>
      </c>
      <c r="E118" s="235" t="s">
        <v>22</v>
      </c>
      <c r="F118" s="236" t="s">
        <v>177</v>
      </c>
      <c r="G118" s="233"/>
      <c r="H118" s="237">
        <v>365.5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142</v>
      </c>
      <c r="AU118" s="243" t="s">
        <v>84</v>
      </c>
      <c r="AV118" s="11" t="s">
        <v>84</v>
      </c>
      <c r="AW118" s="11" t="s">
        <v>39</v>
      </c>
      <c r="AX118" s="11" t="s">
        <v>75</v>
      </c>
      <c r="AY118" s="243" t="s">
        <v>133</v>
      </c>
    </row>
    <row r="119" spans="2:51" s="13" customFormat="1" ht="13.5">
      <c r="B119" s="254"/>
      <c r="C119" s="255"/>
      <c r="D119" s="234" t="s">
        <v>142</v>
      </c>
      <c r="E119" s="256" t="s">
        <v>22</v>
      </c>
      <c r="F119" s="257" t="s">
        <v>145</v>
      </c>
      <c r="G119" s="255"/>
      <c r="H119" s="258">
        <v>365.5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AT119" s="264" t="s">
        <v>142</v>
      </c>
      <c r="AU119" s="264" t="s">
        <v>84</v>
      </c>
      <c r="AV119" s="13" t="s">
        <v>140</v>
      </c>
      <c r="AW119" s="13" t="s">
        <v>39</v>
      </c>
      <c r="AX119" s="13" t="s">
        <v>24</v>
      </c>
      <c r="AY119" s="264" t="s">
        <v>133</v>
      </c>
    </row>
    <row r="120" spans="2:65" s="1" customFormat="1" ht="16.5" customHeight="1">
      <c r="B120" s="45"/>
      <c r="C120" s="220" t="s">
        <v>178</v>
      </c>
      <c r="D120" s="220" t="s">
        <v>135</v>
      </c>
      <c r="E120" s="221" t="s">
        <v>179</v>
      </c>
      <c r="F120" s="222" t="s">
        <v>180</v>
      </c>
      <c r="G120" s="223" t="s">
        <v>181</v>
      </c>
      <c r="H120" s="224">
        <v>30</v>
      </c>
      <c r="I120" s="225"/>
      <c r="J120" s="226">
        <f>ROUND(I120*H120,2)</f>
        <v>0</v>
      </c>
      <c r="K120" s="222" t="s">
        <v>139</v>
      </c>
      <c r="L120" s="71"/>
      <c r="M120" s="227" t="s">
        <v>22</v>
      </c>
      <c r="N120" s="228" t="s">
        <v>46</v>
      </c>
      <c r="O120" s="46"/>
      <c r="P120" s="229">
        <f>O120*H120</f>
        <v>0</v>
      </c>
      <c r="Q120" s="229">
        <v>0.02102</v>
      </c>
      <c r="R120" s="229">
        <f>Q120*H120</f>
        <v>0.6306</v>
      </c>
      <c r="S120" s="229">
        <v>0</v>
      </c>
      <c r="T120" s="230">
        <f>S120*H120</f>
        <v>0</v>
      </c>
      <c r="AR120" s="23" t="s">
        <v>140</v>
      </c>
      <c r="AT120" s="23" t="s">
        <v>135</v>
      </c>
      <c r="AU120" s="23" t="s">
        <v>84</v>
      </c>
      <c r="AY120" s="23" t="s">
        <v>133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24</v>
      </c>
      <c r="BK120" s="231">
        <f>ROUND(I120*H120,2)</f>
        <v>0</v>
      </c>
      <c r="BL120" s="23" t="s">
        <v>140</v>
      </c>
      <c r="BM120" s="23" t="s">
        <v>182</v>
      </c>
    </row>
    <row r="121" spans="2:51" s="12" customFormat="1" ht="13.5">
      <c r="B121" s="244"/>
      <c r="C121" s="245"/>
      <c r="D121" s="234" t="s">
        <v>142</v>
      </c>
      <c r="E121" s="246" t="s">
        <v>22</v>
      </c>
      <c r="F121" s="247" t="s">
        <v>183</v>
      </c>
      <c r="G121" s="245"/>
      <c r="H121" s="246" t="s">
        <v>22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142</v>
      </c>
      <c r="AU121" s="253" t="s">
        <v>84</v>
      </c>
      <c r="AV121" s="12" t="s">
        <v>24</v>
      </c>
      <c r="AW121" s="12" t="s">
        <v>39</v>
      </c>
      <c r="AX121" s="12" t="s">
        <v>75</v>
      </c>
      <c r="AY121" s="253" t="s">
        <v>133</v>
      </c>
    </row>
    <row r="122" spans="2:51" s="11" customFormat="1" ht="13.5">
      <c r="B122" s="232"/>
      <c r="C122" s="233"/>
      <c r="D122" s="234" t="s">
        <v>142</v>
      </c>
      <c r="E122" s="235" t="s">
        <v>22</v>
      </c>
      <c r="F122" s="236" t="s">
        <v>184</v>
      </c>
      <c r="G122" s="233"/>
      <c r="H122" s="237">
        <v>30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142</v>
      </c>
      <c r="AU122" s="243" t="s">
        <v>84</v>
      </c>
      <c r="AV122" s="11" t="s">
        <v>84</v>
      </c>
      <c r="AW122" s="11" t="s">
        <v>39</v>
      </c>
      <c r="AX122" s="11" t="s">
        <v>75</v>
      </c>
      <c r="AY122" s="243" t="s">
        <v>133</v>
      </c>
    </row>
    <row r="123" spans="2:51" s="12" customFormat="1" ht="13.5">
      <c r="B123" s="244"/>
      <c r="C123" s="245"/>
      <c r="D123" s="234" t="s">
        <v>142</v>
      </c>
      <c r="E123" s="246" t="s">
        <v>22</v>
      </c>
      <c r="F123" s="247" t="s">
        <v>144</v>
      </c>
      <c r="G123" s="245"/>
      <c r="H123" s="246" t="s">
        <v>22</v>
      </c>
      <c r="I123" s="248"/>
      <c r="J123" s="245"/>
      <c r="K123" s="245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142</v>
      </c>
      <c r="AU123" s="253" t="s">
        <v>84</v>
      </c>
      <c r="AV123" s="12" t="s">
        <v>24</v>
      </c>
      <c r="AW123" s="12" t="s">
        <v>39</v>
      </c>
      <c r="AX123" s="12" t="s">
        <v>75</v>
      </c>
      <c r="AY123" s="253" t="s">
        <v>133</v>
      </c>
    </row>
    <row r="124" spans="2:51" s="13" customFormat="1" ht="13.5">
      <c r="B124" s="254"/>
      <c r="C124" s="255"/>
      <c r="D124" s="234" t="s">
        <v>142</v>
      </c>
      <c r="E124" s="256" t="s">
        <v>22</v>
      </c>
      <c r="F124" s="257" t="s">
        <v>145</v>
      </c>
      <c r="G124" s="255"/>
      <c r="H124" s="258">
        <v>30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142</v>
      </c>
      <c r="AU124" s="264" t="s">
        <v>84</v>
      </c>
      <c r="AV124" s="13" t="s">
        <v>140</v>
      </c>
      <c r="AW124" s="13" t="s">
        <v>39</v>
      </c>
      <c r="AX124" s="13" t="s">
        <v>24</v>
      </c>
      <c r="AY124" s="264" t="s">
        <v>133</v>
      </c>
    </row>
    <row r="125" spans="2:65" s="1" customFormat="1" ht="16.5" customHeight="1">
      <c r="B125" s="45"/>
      <c r="C125" s="220" t="s">
        <v>185</v>
      </c>
      <c r="D125" s="220" t="s">
        <v>135</v>
      </c>
      <c r="E125" s="221" t="s">
        <v>186</v>
      </c>
      <c r="F125" s="222" t="s">
        <v>187</v>
      </c>
      <c r="G125" s="223" t="s">
        <v>188</v>
      </c>
      <c r="H125" s="224">
        <v>540</v>
      </c>
      <c r="I125" s="225"/>
      <c r="J125" s="226">
        <f>ROUND(I125*H125,2)</f>
        <v>0</v>
      </c>
      <c r="K125" s="222" t="s">
        <v>139</v>
      </c>
      <c r="L125" s="71"/>
      <c r="M125" s="227" t="s">
        <v>22</v>
      </c>
      <c r="N125" s="228" t="s">
        <v>46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140</v>
      </c>
      <c r="AT125" s="23" t="s">
        <v>135</v>
      </c>
      <c r="AU125" s="23" t="s">
        <v>84</v>
      </c>
      <c r="AY125" s="23" t="s">
        <v>133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24</v>
      </c>
      <c r="BK125" s="231">
        <f>ROUND(I125*H125,2)</f>
        <v>0</v>
      </c>
      <c r="BL125" s="23" t="s">
        <v>140</v>
      </c>
      <c r="BM125" s="23" t="s">
        <v>189</v>
      </c>
    </row>
    <row r="126" spans="2:51" s="11" customFormat="1" ht="13.5">
      <c r="B126" s="232"/>
      <c r="C126" s="233"/>
      <c r="D126" s="234" t="s">
        <v>142</v>
      </c>
      <c r="E126" s="235" t="s">
        <v>22</v>
      </c>
      <c r="F126" s="236" t="s">
        <v>190</v>
      </c>
      <c r="G126" s="233"/>
      <c r="H126" s="237">
        <v>540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142</v>
      </c>
      <c r="AU126" s="243" t="s">
        <v>84</v>
      </c>
      <c r="AV126" s="11" t="s">
        <v>84</v>
      </c>
      <c r="AW126" s="11" t="s">
        <v>39</v>
      </c>
      <c r="AX126" s="11" t="s">
        <v>75</v>
      </c>
      <c r="AY126" s="243" t="s">
        <v>133</v>
      </c>
    </row>
    <row r="127" spans="2:51" s="12" customFormat="1" ht="13.5">
      <c r="B127" s="244"/>
      <c r="C127" s="245"/>
      <c r="D127" s="234" t="s">
        <v>142</v>
      </c>
      <c r="E127" s="246" t="s">
        <v>22</v>
      </c>
      <c r="F127" s="247" t="s">
        <v>191</v>
      </c>
      <c r="G127" s="245"/>
      <c r="H127" s="246" t="s">
        <v>22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142</v>
      </c>
      <c r="AU127" s="253" t="s">
        <v>84</v>
      </c>
      <c r="AV127" s="12" t="s">
        <v>24</v>
      </c>
      <c r="AW127" s="12" t="s">
        <v>39</v>
      </c>
      <c r="AX127" s="12" t="s">
        <v>75</v>
      </c>
      <c r="AY127" s="253" t="s">
        <v>133</v>
      </c>
    </row>
    <row r="128" spans="2:51" s="13" customFormat="1" ht="13.5">
      <c r="B128" s="254"/>
      <c r="C128" s="255"/>
      <c r="D128" s="234" t="s">
        <v>142</v>
      </c>
      <c r="E128" s="256" t="s">
        <v>22</v>
      </c>
      <c r="F128" s="257" t="s">
        <v>145</v>
      </c>
      <c r="G128" s="255"/>
      <c r="H128" s="258">
        <v>540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142</v>
      </c>
      <c r="AU128" s="264" t="s">
        <v>84</v>
      </c>
      <c r="AV128" s="13" t="s">
        <v>140</v>
      </c>
      <c r="AW128" s="13" t="s">
        <v>39</v>
      </c>
      <c r="AX128" s="13" t="s">
        <v>24</v>
      </c>
      <c r="AY128" s="264" t="s">
        <v>133</v>
      </c>
    </row>
    <row r="129" spans="2:65" s="1" customFormat="1" ht="25.5" customHeight="1">
      <c r="B129" s="45"/>
      <c r="C129" s="220" t="s">
        <v>29</v>
      </c>
      <c r="D129" s="220" t="s">
        <v>135</v>
      </c>
      <c r="E129" s="221" t="s">
        <v>192</v>
      </c>
      <c r="F129" s="222" t="s">
        <v>193</v>
      </c>
      <c r="G129" s="223" t="s">
        <v>194</v>
      </c>
      <c r="H129" s="224">
        <v>70</v>
      </c>
      <c r="I129" s="225"/>
      <c r="J129" s="226">
        <f>ROUND(I129*H129,2)</f>
        <v>0</v>
      </c>
      <c r="K129" s="222" t="s">
        <v>139</v>
      </c>
      <c r="L129" s="71"/>
      <c r="M129" s="227" t="s">
        <v>22</v>
      </c>
      <c r="N129" s="228" t="s">
        <v>46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140</v>
      </c>
      <c r="AT129" s="23" t="s">
        <v>135</v>
      </c>
      <c r="AU129" s="23" t="s">
        <v>84</v>
      </c>
      <c r="AY129" s="23" t="s">
        <v>133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24</v>
      </c>
      <c r="BK129" s="231">
        <f>ROUND(I129*H129,2)</f>
        <v>0</v>
      </c>
      <c r="BL129" s="23" t="s">
        <v>140</v>
      </c>
      <c r="BM129" s="23" t="s">
        <v>195</v>
      </c>
    </row>
    <row r="130" spans="2:51" s="11" customFormat="1" ht="13.5">
      <c r="B130" s="232"/>
      <c r="C130" s="233"/>
      <c r="D130" s="234" t="s">
        <v>142</v>
      </c>
      <c r="E130" s="235" t="s">
        <v>22</v>
      </c>
      <c r="F130" s="236" t="s">
        <v>196</v>
      </c>
      <c r="G130" s="233"/>
      <c r="H130" s="237">
        <v>70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142</v>
      </c>
      <c r="AU130" s="243" t="s">
        <v>84</v>
      </c>
      <c r="AV130" s="11" t="s">
        <v>84</v>
      </c>
      <c r="AW130" s="11" t="s">
        <v>39</v>
      </c>
      <c r="AX130" s="11" t="s">
        <v>75</v>
      </c>
      <c r="AY130" s="243" t="s">
        <v>133</v>
      </c>
    </row>
    <row r="131" spans="2:51" s="12" customFormat="1" ht="13.5">
      <c r="B131" s="244"/>
      <c r="C131" s="245"/>
      <c r="D131" s="234" t="s">
        <v>142</v>
      </c>
      <c r="E131" s="246" t="s">
        <v>22</v>
      </c>
      <c r="F131" s="247" t="s">
        <v>152</v>
      </c>
      <c r="G131" s="245"/>
      <c r="H131" s="246" t="s">
        <v>22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142</v>
      </c>
      <c r="AU131" s="253" t="s">
        <v>84</v>
      </c>
      <c r="AV131" s="12" t="s">
        <v>24</v>
      </c>
      <c r="AW131" s="12" t="s">
        <v>39</v>
      </c>
      <c r="AX131" s="12" t="s">
        <v>75</v>
      </c>
      <c r="AY131" s="253" t="s">
        <v>133</v>
      </c>
    </row>
    <row r="132" spans="2:51" s="13" customFormat="1" ht="13.5">
      <c r="B132" s="254"/>
      <c r="C132" s="255"/>
      <c r="D132" s="234" t="s">
        <v>142</v>
      </c>
      <c r="E132" s="256" t="s">
        <v>22</v>
      </c>
      <c r="F132" s="257" t="s">
        <v>145</v>
      </c>
      <c r="G132" s="255"/>
      <c r="H132" s="258">
        <v>70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142</v>
      </c>
      <c r="AU132" s="264" t="s">
        <v>84</v>
      </c>
      <c r="AV132" s="13" t="s">
        <v>140</v>
      </c>
      <c r="AW132" s="13" t="s">
        <v>39</v>
      </c>
      <c r="AX132" s="13" t="s">
        <v>24</v>
      </c>
      <c r="AY132" s="264" t="s">
        <v>133</v>
      </c>
    </row>
    <row r="133" spans="2:65" s="1" customFormat="1" ht="16.5" customHeight="1">
      <c r="B133" s="45"/>
      <c r="C133" s="220" t="s">
        <v>197</v>
      </c>
      <c r="D133" s="220" t="s">
        <v>135</v>
      </c>
      <c r="E133" s="221" t="s">
        <v>198</v>
      </c>
      <c r="F133" s="222" t="s">
        <v>199</v>
      </c>
      <c r="G133" s="223" t="s">
        <v>200</v>
      </c>
      <c r="H133" s="224">
        <v>21.7</v>
      </c>
      <c r="I133" s="225"/>
      <c r="J133" s="226">
        <f>ROUND(I133*H133,2)</f>
        <v>0</v>
      </c>
      <c r="K133" s="222" t="s">
        <v>139</v>
      </c>
      <c r="L133" s="71"/>
      <c r="M133" s="227" t="s">
        <v>22</v>
      </c>
      <c r="N133" s="228" t="s">
        <v>46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140</v>
      </c>
      <c r="AT133" s="23" t="s">
        <v>135</v>
      </c>
      <c r="AU133" s="23" t="s">
        <v>84</v>
      </c>
      <c r="AY133" s="23" t="s">
        <v>133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24</v>
      </c>
      <c r="BK133" s="231">
        <f>ROUND(I133*H133,2)</f>
        <v>0</v>
      </c>
      <c r="BL133" s="23" t="s">
        <v>140</v>
      </c>
      <c r="BM133" s="23" t="s">
        <v>201</v>
      </c>
    </row>
    <row r="134" spans="2:51" s="11" customFormat="1" ht="13.5">
      <c r="B134" s="232"/>
      <c r="C134" s="233"/>
      <c r="D134" s="234" t="s">
        <v>142</v>
      </c>
      <c r="E134" s="235" t="s">
        <v>22</v>
      </c>
      <c r="F134" s="236" t="s">
        <v>202</v>
      </c>
      <c r="G134" s="233"/>
      <c r="H134" s="237">
        <v>21.7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142</v>
      </c>
      <c r="AU134" s="243" t="s">
        <v>84</v>
      </c>
      <c r="AV134" s="11" t="s">
        <v>84</v>
      </c>
      <c r="AW134" s="11" t="s">
        <v>39</v>
      </c>
      <c r="AX134" s="11" t="s">
        <v>75</v>
      </c>
      <c r="AY134" s="243" t="s">
        <v>133</v>
      </c>
    </row>
    <row r="135" spans="2:51" s="12" customFormat="1" ht="13.5">
      <c r="B135" s="244"/>
      <c r="C135" s="245"/>
      <c r="D135" s="234" t="s">
        <v>142</v>
      </c>
      <c r="E135" s="246" t="s">
        <v>22</v>
      </c>
      <c r="F135" s="247" t="s">
        <v>203</v>
      </c>
      <c r="G135" s="245"/>
      <c r="H135" s="246" t="s">
        <v>22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142</v>
      </c>
      <c r="AU135" s="253" t="s">
        <v>84</v>
      </c>
      <c r="AV135" s="12" t="s">
        <v>24</v>
      </c>
      <c r="AW135" s="12" t="s">
        <v>39</v>
      </c>
      <c r="AX135" s="12" t="s">
        <v>75</v>
      </c>
      <c r="AY135" s="253" t="s">
        <v>133</v>
      </c>
    </row>
    <row r="136" spans="2:51" s="13" customFormat="1" ht="13.5">
      <c r="B136" s="254"/>
      <c r="C136" s="255"/>
      <c r="D136" s="234" t="s">
        <v>142</v>
      </c>
      <c r="E136" s="256" t="s">
        <v>22</v>
      </c>
      <c r="F136" s="257" t="s">
        <v>145</v>
      </c>
      <c r="G136" s="255"/>
      <c r="H136" s="258">
        <v>21.7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142</v>
      </c>
      <c r="AU136" s="264" t="s">
        <v>84</v>
      </c>
      <c r="AV136" s="13" t="s">
        <v>140</v>
      </c>
      <c r="AW136" s="13" t="s">
        <v>39</v>
      </c>
      <c r="AX136" s="13" t="s">
        <v>24</v>
      </c>
      <c r="AY136" s="264" t="s">
        <v>133</v>
      </c>
    </row>
    <row r="137" spans="2:65" s="1" customFormat="1" ht="25.5" customHeight="1">
      <c r="B137" s="45"/>
      <c r="C137" s="220" t="s">
        <v>204</v>
      </c>
      <c r="D137" s="220" t="s">
        <v>135</v>
      </c>
      <c r="E137" s="221" t="s">
        <v>205</v>
      </c>
      <c r="F137" s="222" t="s">
        <v>206</v>
      </c>
      <c r="G137" s="223" t="s">
        <v>200</v>
      </c>
      <c r="H137" s="224">
        <v>70.2</v>
      </c>
      <c r="I137" s="225"/>
      <c r="J137" s="226">
        <f>ROUND(I137*H137,2)</f>
        <v>0</v>
      </c>
      <c r="K137" s="222" t="s">
        <v>139</v>
      </c>
      <c r="L137" s="71"/>
      <c r="M137" s="227" t="s">
        <v>22</v>
      </c>
      <c r="N137" s="228" t="s">
        <v>46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140</v>
      </c>
      <c r="AT137" s="23" t="s">
        <v>135</v>
      </c>
      <c r="AU137" s="23" t="s">
        <v>84</v>
      </c>
      <c r="AY137" s="23" t="s">
        <v>133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24</v>
      </c>
      <c r="BK137" s="231">
        <f>ROUND(I137*H137,2)</f>
        <v>0</v>
      </c>
      <c r="BL137" s="23" t="s">
        <v>140</v>
      </c>
      <c r="BM137" s="23" t="s">
        <v>207</v>
      </c>
    </row>
    <row r="138" spans="2:51" s="11" customFormat="1" ht="13.5">
      <c r="B138" s="232"/>
      <c r="C138" s="233"/>
      <c r="D138" s="234" t="s">
        <v>142</v>
      </c>
      <c r="E138" s="235" t="s">
        <v>22</v>
      </c>
      <c r="F138" s="236" t="s">
        <v>208</v>
      </c>
      <c r="G138" s="233"/>
      <c r="H138" s="237">
        <v>5.2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142</v>
      </c>
      <c r="AU138" s="243" t="s">
        <v>84</v>
      </c>
      <c r="AV138" s="11" t="s">
        <v>84</v>
      </c>
      <c r="AW138" s="11" t="s">
        <v>39</v>
      </c>
      <c r="AX138" s="11" t="s">
        <v>75</v>
      </c>
      <c r="AY138" s="243" t="s">
        <v>133</v>
      </c>
    </row>
    <row r="139" spans="2:51" s="11" customFormat="1" ht="13.5">
      <c r="B139" s="232"/>
      <c r="C139" s="233"/>
      <c r="D139" s="234" t="s">
        <v>142</v>
      </c>
      <c r="E139" s="235" t="s">
        <v>22</v>
      </c>
      <c r="F139" s="236" t="s">
        <v>209</v>
      </c>
      <c r="G139" s="233"/>
      <c r="H139" s="237">
        <v>65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142</v>
      </c>
      <c r="AU139" s="243" t="s">
        <v>84</v>
      </c>
      <c r="AV139" s="11" t="s">
        <v>84</v>
      </c>
      <c r="AW139" s="11" t="s">
        <v>39</v>
      </c>
      <c r="AX139" s="11" t="s">
        <v>75</v>
      </c>
      <c r="AY139" s="243" t="s">
        <v>133</v>
      </c>
    </row>
    <row r="140" spans="2:51" s="12" customFormat="1" ht="13.5">
      <c r="B140" s="244"/>
      <c r="C140" s="245"/>
      <c r="D140" s="234" t="s">
        <v>142</v>
      </c>
      <c r="E140" s="246" t="s">
        <v>22</v>
      </c>
      <c r="F140" s="247" t="s">
        <v>210</v>
      </c>
      <c r="G140" s="245"/>
      <c r="H140" s="246" t="s">
        <v>22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142</v>
      </c>
      <c r="AU140" s="253" t="s">
        <v>84</v>
      </c>
      <c r="AV140" s="12" t="s">
        <v>24</v>
      </c>
      <c r="AW140" s="12" t="s">
        <v>39</v>
      </c>
      <c r="AX140" s="12" t="s">
        <v>75</v>
      </c>
      <c r="AY140" s="253" t="s">
        <v>133</v>
      </c>
    </row>
    <row r="141" spans="2:51" s="13" customFormat="1" ht="13.5">
      <c r="B141" s="254"/>
      <c r="C141" s="255"/>
      <c r="D141" s="234" t="s">
        <v>142</v>
      </c>
      <c r="E141" s="256" t="s">
        <v>22</v>
      </c>
      <c r="F141" s="257" t="s">
        <v>145</v>
      </c>
      <c r="G141" s="255"/>
      <c r="H141" s="258">
        <v>70.2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142</v>
      </c>
      <c r="AU141" s="264" t="s">
        <v>84</v>
      </c>
      <c r="AV141" s="13" t="s">
        <v>140</v>
      </c>
      <c r="AW141" s="13" t="s">
        <v>39</v>
      </c>
      <c r="AX141" s="13" t="s">
        <v>24</v>
      </c>
      <c r="AY141" s="264" t="s">
        <v>133</v>
      </c>
    </row>
    <row r="142" spans="2:65" s="1" customFormat="1" ht="25.5" customHeight="1">
      <c r="B142" s="45"/>
      <c r="C142" s="220" t="s">
        <v>211</v>
      </c>
      <c r="D142" s="220" t="s">
        <v>135</v>
      </c>
      <c r="E142" s="221" t="s">
        <v>212</v>
      </c>
      <c r="F142" s="222" t="s">
        <v>213</v>
      </c>
      <c r="G142" s="223" t="s">
        <v>200</v>
      </c>
      <c r="H142" s="224">
        <v>35.1</v>
      </c>
      <c r="I142" s="225"/>
      <c r="J142" s="226">
        <f>ROUND(I142*H142,2)</f>
        <v>0</v>
      </c>
      <c r="K142" s="222" t="s">
        <v>139</v>
      </c>
      <c r="L142" s="71"/>
      <c r="M142" s="227" t="s">
        <v>22</v>
      </c>
      <c r="N142" s="228" t="s">
        <v>46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140</v>
      </c>
      <c r="AT142" s="23" t="s">
        <v>135</v>
      </c>
      <c r="AU142" s="23" t="s">
        <v>84</v>
      </c>
      <c r="AY142" s="23" t="s">
        <v>133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24</v>
      </c>
      <c r="BK142" s="231">
        <f>ROUND(I142*H142,2)</f>
        <v>0</v>
      </c>
      <c r="BL142" s="23" t="s">
        <v>140</v>
      </c>
      <c r="BM142" s="23" t="s">
        <v>214</v>
      </c>
    </row>
    <row r="143" spans="2:51" s="11" customFormat="1" ht="13.5">
      <c r="B143" s="232"/>
      <c r="C143" s="233"/>
      <c r="D143" s="234" t="s">
        <v>142</v>
      </c>
      <c r="E143" s="235" t="s">
        <v>22</v>
      </c>
      <c r="F143" s="236" t="s">
        <v>215</v>
      </c>
      <c r="G143" s="233"/>
      <c r="H143" s="237">
        <v>35.1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142</v>
      </c>
      <c r="AU143" s="243" t="s">
        <v>84</v>
      </c>
      <c r="AV143" s="11" t="s">
        <v>84</v>
      </c>
      <c r="AW143" s="11" t="s">
        <v>39</v>
      </c>
      <c r="AX143" s="11" t="s">
        <v>75</v>
      </c>
      <c r="AY143" s="243" t="s">
        <v>133</v>
      </c>
    </row>
    <row r="144" spans="2:51" s="13" customFormat="1" ht="13.5">
      <c r="B144" s="254"/>
      <c r="C144" s="255"/>
      <c r="D144" s="234" t="s">
        <v>142</v>
      </c>
      <c r="E144" s="256" t="s">
        <v>22</v>
      </c>
      <c r="F144" s="257" t="s">
        <v>145</v>
      </c>
      <c r="G144" s="255"/>
      <c r="H144" s="258">
        <v>35.1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142</v>
      </c>
      <c r="AU144" s="264" t="s">
        <v>84</v>
      </c>
      <c r="AV144" s="13" t="s">
        <v>140</v>
      </c>
      <c r="AW144" s="13" t="s">
        <v>39</v>
      </c>
      <c r="AX144" s="13" t="s">
        <v>24</v>
      </c>
      <c r="AY144" s="264" t="s">
        <v>133</v>
      </c>
    </row>
    <row r="145" spans="2:65" s="1" customFormat="1" ht="25.5" customHeight="1">
      <c r="B145" s="45"/>
      <c r="C145" s="220" t="s">
        <v>216</v>
      </c>
      <c r="D145" s="220" t="s">
        <v>135</v>
      </c>
      <c r="E145" s="221" t="s">
        <v>217</v>
      </c>
      <c r="F145" s="222" t="s">
        <v>218</v>
      </c>
      <c r="G145" s="223" t="s">
        <v>200</v>
      </c>
      <c r="H145" s="224">
        <v>42</v>
      </c>
      <c r="I145" s="225"/>
      <c r="J145" s="226">
        <f>ROUND(I145*H145,2)</f>
        <v>0</v>
      </c>
      <c r="K145" s="222" t="s">
        <v>139</v>
      </c>
      <c r="L145" s="71"/>
      <c r="M145" s="227" t="s">
        <v>22</v>
      </c>
      <c r="N145" s="228" t="s">
        <v>46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140</v>
      </c>
      <c r="AT145" s="23" t="s">
        <v>135</v>
      </c>
      <c r="AU145" s="23" t="s">
        <v>84</v>
      </c>
      <c r="AY145" s="23" t="s">
        <v>133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24</v>
      </c>
      <c r="BK145" s="231">
        <f>ROUND(I145*H145,2)</f>
        <v>0</v>
      </c>
      <c r="BL145" s="23" t="s">
        <v>140</v>
      </c>
      <c r="BM145" s="23" t="s">
        <v>219</v>
      </c>
    </row>
    <row r="146" spans="2:51" s="11" customFormat="1" ht="13.5">
      <c r="B146" s="232"/>
      <c r="C146" s="233"/>
      <c r="D146" s="234" t="s">
        <v>142</v>
      </c>
      <c r="E146" s="235" t="s">
        <v>22</v>
      </c>
      <c r="F146" s="236" t="s">
        <v>220</v>
      </c>
      <c r="G146" s="233"/>
      <c r="H146" s="237">
        <v>42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142</v>
      </c>
      <c r="AU146" s="243" t="s">
        <v>84</v>
      </c>
      <c r="AV146" s="11" t="s">
        <v>84</v>
      </c>
      <c r="AW146" s="11" t="s">
        <v>39</v>
      </c>
      <c r="AX146" s="11" t="s">
        <v>75</v>
      </c>
      <c r="AY146" s="243" t="s">
        <v>133</v>
      </c>
    </row>
    <row r="147" spans="2:51" s="13" customFormat="1" ht="13.5">
      <c r="B147" s="254"/>
      <c r="C147" s="255"/>
      <c r="D147" s="234" t="s">
        <v>142</v>
      </c>
      <c r="E147" s="256" t="s">
        <v>22</v>
      </c>
      <c r="F147" s="257" t="s">
        <v>145</v>
      </c>
      <c r="G147" s="255"/>
      <c r="H147" s="258">
        <v>42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142</v>
      </c>
      <c r="AU147" s="264" t="s">
        <v>84</v>
      </c>
      <c r="AV147" s="13" t="s">
        <v>140</v>
      </c>
      <c r="AW147" s="13" t="s">
        <v>39</v>
      </c>
      <c r="AX147" s="13" t="s">
        <v>24</v>
      </c>
      <c r="AY147" s="264" t="s">
        <v>133</v>
      </c>
    </row>
    <row r="148" spans="2:65" s="1" customFormat="1" ht="16.5" customHeight="1">
      <c r="B148" s="45"/>
      <c r="C148" s="220" t="s">
        <v>10</v>
      </c>
      <c r="D148" s="220" t="s">
        <v>135</v>
      </c>
      <c r="E148" s="221" t="s">
        <v>221</v>
      </c>
      <c r="F148" s="222" t="s">
        <v>222</v>
      </c>
      <c r="G148" s="223" t="s">
        <v>200</v>
      </c>
      <c r="H148" s="224">
        <v>21</v>
      </c>
      <c r="I148" s="225"/>
      <c r="J148" s="226">
        <f>ROUND(I148*H148,2)</f>
        <v>0</v>
      </c>
      <c r="K148" s="222" t="s">
        <v>139</v>
      </c>
      <c r="L148" s="71"/>
      <c r="M148" s="227" t="s">
        <v>22</v>
      </c>
      <c r="N148" s="228" t="s">
        <v>46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140</v>
      </c>
      <c r="AT148" s="23" t="s">
        <v>135</v>
      </c>
      <c r="AU148" s="23" t="s">
        <v>84</v>
      </c>
      <c r="AY148" s="23" t="s">
        <v>133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24</v>
      </c>
      <c r="BK148" s="231">
        <f>ROUND(I148*H148,2)</f>
        <v>0</v>
      </c>
      <c r="BL148" s="23" t="s">
        <v>140</v>
      </c>
      <c r="BM148" s="23" t="s">
        <v>223</v>
      </c>
    </row>
    <row r="149" spans="2:51" s="11" customFormat="1" ht="13.5">
      <c r="B149" s="232"/>
      <c r="C149" s="233"/>
      <c r="D149" s="234" t="s">
        <v>142</v>
      </c>
      <c r="E149" s="235" t="s">
        <v>22</v>
      </c>
      <c r="F149" s="236" t="s">
        <v>224</v>
      </c>
      <c r="G149" s="233"/>
      <c r="H149" s="237">
        <v>21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142</v>
      </c>
      <c r="AU149" s="243" t="s">
        <v>84</v>
      </c>
      <c r="AV149" s="11" t="s">
        <v>84</v>
      </c>
      <c r="AW149" s="11" t="s">
        <v>39</v>
      </c>
      <c r="AX149" s="11" t="s">
        <v>75</v>
      </c>
      <c r="AY149" s="243" t="s">
        <v>133</v>
      </c>
    </row>
    <row r="150" spans="2:51" s="13" customFormat="1" ht="13.5">
      <c r="B150" s="254"/>
      <c r="C150" s="255"/>
      <c r="D150" s="234" t="s">
        <v>142</v>
      </c>
      <c r="E150" s="256" t="s">
        <v>22</v>
      </c>
      <c r="F150" s="257" t="s">
        <v>145</v>
      </c>
      <c r="G150" s="255"/>
      <c r="H150" s="258">
        <v>21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142</v>
      </c>
      <c r="AU150" s="264" t="s">
        <v>84</v>
      </c>
      <c r="AV150" s="13" t="s">
        <v>140</v>
      </c>
      <c r="AW150" s="13" t="s">
        <v>39</v>
      </c>
      <c r="AX150" s="13" t="s">
        <v>24</v>
      </c>
      <c r="AY150" s="264" t="s">
        <v>133</v>
      </c>
    </row>
    <row r="151" spans="2:65" s="1" customFormat="1" ht="16.5" customHeight="1">
      <c r="B151" s="45"/>
      <c r="C151" s="220" t="s">
        <v>225</v>
      </c>
      <c r="D151" s="220" t="s">
        <v>135</v>
      </c>
      <c r="E151" s="221" t="s">
        <v>226</v>
      </c>
      <c r="F151" s="222" t="s">
        <v>227</v>
      </c>
      <c r="G151" s="223" t="s">
        <v>200</v>
      </c>
      <c r="H151" s="224">
        <v>243.75</v>
      </c>
      <c r="I151" s="225"/>
      <c r="J151" s="226">
        <f>ROUND(I151*H151,2)</f>
        <v>0</v>
      </c>
      <c r="K151" s="222" t="s">
        <v>139</v>
      </c>
      <c r="L151" s="71"/>
      <c r="M151" s="227" t="s">
        <v>22</v>
      </c>
      <c r="N151" s="228" t="s">
        <v>46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140</v>
      </c>
      <c r="AT151" s="23" t="s">
        <v>135</v>
      </c>
      <c r="AU151" s="23" t="s">
        <v>84</v>
      </c>
      <c r="AY151" s="23" t="s">
        <v>133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24</v>
      </c>
      <c r="BK151" s="231">
        <f>ROUND(I151*H151,2)</f>
        <v>0</v>
      </c>
      <c r="BL151" s="23" t="s">
        <v>140</v>
      </c>
      <c r="BM151" s="23" t="s">
        <v>228</v>
      </c>
    </row>
    <row r="152" spans="2:51" s="11" customFormat="1" ht="13.5">
      <c r="B152" s="232"/>
      <c r="C152" s="233"/>
      <c r="D152" s="234" t="s">
        <v>142</v>
      </c>
      <c r="E152" s="235" t="s">
        <v>22</v>
      </c>
      <c r="F152" s="236" t="s">
        <v>229</v>
      </c>
      <c r="G152" s="233"/>
      <c r="H152" s="237">
        <v>243.75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142</v>
      </c>
      <c r="AU152" s="243" t="s">
        <v>84</v>
      </c>
      <c r="AV152" s="11" t="s">
        <v>84</v>
      </c>
      <c r="AW152" s="11" t="s">
        <v>39</v>
      </c>
      <c r="AX152" s="11" t="s">
        <v>75</v>
      </c>
      <c r="AY152" s="243" t="s">
        <v>133</v>
      </c>
    </row>
    <row r="153" spans="2:51" s="12" customFormat="1" ht="13.5">
      <c r="B153" s="244"/>
      <c r="C153" s="245"/>
      <c r="D153" s="234" t="s">
        <v>142</v>
      </c>
      <c r="E153" s="246" t="s">
        <v>22</v>
      </c>
      <c r="F153" s="247" t="s">
        <v>230</v>
      </c>
      <c r="G153" s="245"/>
      <c r="H153" s="246" t="s">
        <v>22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142</v>
      </c>
      <c r="AU153" s="253" t="s">
        <v>84</v>
      </c>
      <c r="AV153" s="12" t="s">
        <v>24</v>
      </c>
      <c r="AW153" s="12" t="s">
        <v>39</v>
      </c>
      <c r="AX153" s="12" t="s">
        <v>75</v>
      </c>
      <c r="AY153" s="253" t="s">
        <v>133</v>
      </c>
    </row>
    <row r="154" spans="2:51" s="13" customFormat="1" ht="13.5">
      <c r="B154" s="254"/>
      <c r="C154" s="255"/>
      <c r="D154" s="234" t="s">
        <v>142</v>
      </c>
      <c r="E154" s="256" t="s">
        <v>22</v>
      </c>
      <c r="F154" s="257" t="s">
        <v>145</v>
      </c>
      <c r="G154" s="255"/>
      <c r="H154" s="258">
        <v>243.75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142</v>
      </c>
      <c r="AU154" s="264" t="s">
        <v>84</v>
      </c>
      <c r="AV154" s="13" t="s">
        <v>140</v>
      </c>
      <c r="AW154" s="13" t="s">
        <v>39</v>
      </c>
      <c r="AX154" s="13" t="s">
        <v>24</v>
      </c>
      <c r="AY154" s="264" t="s">
        <v>133</v>
      </c>
    </row>
    <row r="155" spans="2:65" s="1" customFormat="1" ht="16.5" customHeight="1">
      <c r="B155" s="45"/>
      <c r="C155" s="220" t="s">
        <v>231</v>
      </c>
      <c r="D155" s="220" t="s">
        <v>135</v>
      </c>
      <c r="E155" s="221" t="s">
        <v>226</v>
      </c>
      <c r="F155" s="222" t="s">
        <v>227</v>
      </c>
      <c r="G155" s="223" t="s">
        <v>200</v>
      </c>
      <c r="H155" s="224">
        <v>443.75</v>
      </c>
      <c r="I155" s="225"/>
      <c r="J155" s="226">
        <f>ROUND(I155*H155,2)</f>
        <v>0</v>
      </c>
      <c r="K155" s="222" t="s">
        <v>139</v>
      </c>
      <c r="L155" s="71"/>
      <c r="M155" s="227" t="s">
        <v>22</v>
      </c>
      <c r="N155" s="228" t="s">
        <v>46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140</v>
      </c>
      <c r="AT155" s="23" t="s">
        <v>135</v>
      </c>
      <c r="AU155" s="23" t="s">
        <v>84</v>
      </c>
      <c r="AY155" s="23" t="s">
        <v>133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24</v>
      </c>
      <c r="BK155" s="231">
        <f>ROUND(I155*H155,2)</f>
        <v>0</v>
      </c>
      <c r="BL155" s="23" t="s">
        <v>140</v>
      </c>
      <c r="BM155" s="23" t="s">
        <v>232</v>
      </c>
    </row>
    <row r="156" spans="2:51" s="11" customFormat="1" ht="13.5">
      <c r="B156" s="232"/>
      <c r="C156" s="233"/>
      <c r="D156" s="234" t="s">
        <v>142</v>
      </c>
      <c r="E156" s="235" t="s">
        <v>22</v>
      </c>
      <c r="F156" s="236" t="s">
        <v>233</v>
      </c>
      <c r="G156" s="233"/>
      <c r="H156" s="237">
        <v>117.5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142</v>
      </c>
      <c r="AU156" s="243" t="s">
        <v>84</v>
      </c>
      <c r="AV156" s="11" t="s">
        <v>84</v>
      </c>
      <c r="AW156" s="11" t="s">
        <v>39</v>
      </c>
      <c r="AX156" s="11" t="s">
        <v>75</v>
      </c>
      <c r="AY156" s="243" t="s">
        <v>133</v>
      </c>
    </row>
    <row r="157" spans="2:51" s="12" customFormat="1" ht="13.5">
      <c r="B157" s="244"/>
      <c r="C157" s="245"/>
      <c r="D157" s="234" t="s">
        <v>142</v>
      </c>
      <c r="E157" s="246" t="s">
        <v>22</v>
      </c>
      <c r="F157" s="247" t="s">
        <v>234</v>
      </c>
      <c r="G157" s="245"/>
      <c r="H157" s="246" t="s">
        <v>22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142</v>
      </c>
      <c r="AU157" s="253" t="s">
        <v>84</v>
      </c>
      <c r="AV157" s="12" t="s">
        <v>24</v>
      </c>
      <c r="AW157" s="12" t="s">
        <v>39</v>
      </c>
      <c r="AX157" s="12" t="s">
        <v>75</v>
      </c>
      <c r="AY157" s="253" t="s">
        <v>133</v>
      </c>
    </row>
    <row r="158" spans="2:51" s="11" customFormat="1" ht="13.5">
      <c r="B158" s="232"/>
      <c r="C158" s="233"/>
      <c r="D158" s="234" t="s">
        <v>142</v>
      </c>
      <c r="E158" s="235" t="s">
        <v>22</v>
      </c>
      <c r="F158" s="236" t="s">
        <v>235</v>
      </c>
      <c r="G158" s="233"/>
      <c r="H158" s="237">
        <v>60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142</v>
      </c>
      <c r="AU158" s="243" t="s">
        <v>84</v>
      </c>
      <c r="AV158" s="11" t="s">
        <v>84</v>
      </c>
      <c r="AW158" s="11" t="s">
        <v>39</v>
      </c>
      <c r="AX158" s="11" t="s">
        <v>75</v>
      </c>
      <c r="AY158" s="243" t="s">
        <v>133</v>
      </c>
    </row>
    <row r="159" spans="2:51" s="12" customFormat="1" ht="13.5">
      <c r="B159" s="244"/>
      <c r="C159" s="245"/>
      <c r="D159" s="234" t="s">
        <v>142</v>
      </c>
      <c r="E159" s="246" t="s">
        <v>22</v>
      </c>
      <c r="F159" s="247" t="s">
        <v>236</v>
      </c>
      <c r="G159" s="245"/>
      <c r="H159" s="246" t="s">
        <v>22</v>
      </c>
      <c r="I159" s="248"/>
      <c r="J159" s="245"/>
      <c r="K159" s="245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142</v>
      </c>
      <c r="AU159" s="253" t="s">
        <v>84</v>
      </c>
      <c r="AV159" s="12" t="s">
        <v>24</v>
      </c>
      <c r="AW159" s="12" t="s">
        <v>39</v>
      </c>
      <c r="AX159" s="12" t="s">
        <v>75</v>
      </c>
      <c r="AY159" s="253" t="s">
        <v>133</v>
      </c>
    </row>
    <row r="160" spans="2:51" s="11" customFormat="1" ht="13.5">
      <c r="B160" s="232"/>
      <c r="C160" s="233"/>
      <c r="D160" s="234" t="s">
        <v>142</v>
      </c>
      <c r="E160" s="235" t="s">
        <v>22</v>
      </c>
      <c r="F160" s="236" t="s">
        <v>237</v>
      </c>
      <c r="G160" s="233"/>
      <c r="H160" s="237">
        <v>266.25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142</v>
      </c>
      <c r="AU160" s="243" t="s">
        <v>84</v>
      </c>
      <c r="AV160" s="11" t="s">
        <v>84</v>
      </c>
      <c r="AW160" s="11" t="s">
        <v>39</v>
      </c>
      <c r="AX160" s="11" t="s">
        <v>75</v>
      </c>
      <c r="AY160" s="243" t="s">
        <v>133</v>
      </c>
    </row>
    <row r="161" spans="2:51" s="12" customFormat="1" ht="13.5">
      <c r="B161" s="244"/>
      <c r="C161" s="245"/>
      <c r="D161" s="234" t="s">
        <v>142</v>
      </c>
      <c r="E161" s="246" t="s">
        <v>22</v>
      </c>
      <c r="F161" s="247" t="s">
        <v>238</v>
      </c>
      <c r="G161" s="245"/>
      <c r="H161" s="246" t="s">
        <v>22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142</v>
      </c>
      <c r="AU161" s="253" t="s">
        <v>84</v>
      </c>
      <c r="AV161" s="12" t="s">
        <v>24</v>
      </c>
      <c r="AW161" s="12" t="s">
        <v>39</v>
      </c>
      <c r="AX161" s="12" t="s">
        <v>75</v>
      </c>
      <c r="AY161" s="253" t="s">
        <v>133</v>
      </c>
    </row>
    <row r="162" spans="2:51" s="13" customFormat="1" ht="13.5">
      <c r="B162" s="254"/>
      <c r="C162" s="255"/>
      <c r="D162" s="234" t="s">
        <v>142</v>
      </c>
      <c r="E162" s="256" t="s">
        <v>22</v>
      </c>
      <c r="F162" s="257" t="s">
        <v>145</v>
      </c>
      <c r="G162" s="255"/>
      <c r="H162" s="258">
        <v>443.75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AT162" s="264" t="s">
        <v>142</v>
      </c>
      <c r="AU162" s="264" t="s">
        <v>84</v>
      </c>
      <c r="AV162" s="13" t="s">
        <v>140</v>
      </c>
      <c r="AW162" s="13" t="s">
        <v>39</v>
      </c>
      <c r="AX162" s="13" t="s">
        <v>24</v>
      </c>
      <c r="AY162" s="264" t="s">
        <v>133</v>
      </c>
    </row>
    <row r="163" spans="2:65" s="1" customFormat="1" ht="16.5" customHeight="1">
      <c r="B163" s="45"/>
      <c r="C163" s="220" t="s">
        <v>239</v>
      </c>
      <c r="D163" s="220" t="s">
        <v>135</v>
      </c>
      <c r="E163" s="221" t="s">
        <v>240</v>
      </c>
      <c r="F163" s="222" t="s">
        <v>241</v>
      </c>
      <c r="G163" s="223" t="s">
        <v>200</v>
      </c>
      <c r="H163" s="224">
        <v>121.875</v>
      </c>
      <c r="I163" s="225"/>
      <c r="J163" s="226">
        <f>ROUND(I163*H163,2)</f>
        <v>0</v>
      </c>
      <c r="K163" s="222" t="s">
        <v>139</v>
      </c>
      <c r="L163" s="71"/>
      <c r="M163" s="227" t="s">
        <v>22</v>
      </c>
      <c r="N163" s="228" t="s">
        <v>46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140</v>
      </c>
      <c r="AT163" s="23" t="s">
        <v>135</v>
      </c>
      <c r="AU163" s="23" t="s">
        <v>84</v>
      </c>
      <c r="AY163" s="23" t="s">
        <v>133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24</v>
      </c>
      <c r="BK163" s="231">
        <f>ROUND(I163*H163,2)</f>
        <v>0</v>
      </c>
      <c r="BL163" s="23" t="s">
        <v>140</v>
      </c>
      <c r="BM163" s="23" t="s">
        <v>242</v>
      </c>
    </row>
    <row r="164" spans="2:51" s="11" customFormat="1" ht="13.5">
      <c r="B164" s="232"/>
      <c r="C164" s="233"/>
      <c r="D164" s="234" t="s">
        <v>142</v>
      </c>
      <c r="E164" s="235" t="s">
        <v>22</v>
      </c>
      <c r="F164" s="236" t="s">
        <v>243</v>
      </c>
      <c r="G164" s="233"/>
      <c r="H164" s="237">
        <v>121.875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142</v>
      </c>
      <c r="AU164" s="243" t="s">
        <v>84</v>
      </c>
      <c r="AV164" s="11" t="s">
        <v>84</v>
      </c>
      <c r="AW164" s="11" t="s">
        <v>39</v>
      </c>
      <c r="AX164" s="11" t="s">
        <v>75</v>
      </c>
      <c r="AY164" s="243" t="s">
        <v>133</v>
      </c>
    </row>
    <row r="165" spans="2:51" s="13" customFormat="1" ht="13.5">
      <c r="B165" s="254"/>
      <c r="C165" s="255"/>
      <c r="D165" s="234" t="s">
        <v>142</v>
      </c>
      <c r="E165" s="256" t="s">
        <v>22</v>
      </c>
      <c r="F165" s="257" t="s">
        <v>145</v>
      </c>
      <c r="G165" s="255"/>
      <c r="H165" s="258">
        <v>121.875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142</v>
      </c>
      <c r="AU165" s="264" t="s">
        <v>84</v>
      </c>
      <c r="AV165" s="13" t="s">
        <v>140</v>
      </c>
      <c r="AW165" s="13" t="s">
        <v>39</v>
      </c>
      <c r="AX165" s="13" t="s">
        <v>24</v>
      </c>
      <c r="AY165" s="264" t="s">
        <v>133</v>
      </c>
    </row>
    <row r="166" spans="2:65" s="1" customFormat="1" ht="16.5" customHeight="1">
      <c r="B166" s="45"/>
      <c r="C166" s="220" t="s">
        <v>244</v>
      </c>
      <c r="D166" s="220" t="s">
        <v>135</v>
      </c>
      <c r="E166" s="221" t="s">
        <v>240</v>
      </c>
      <c r="F166" s="222" t="s">
        <v>241</v>
      </c>
      <c r="G166" s="223" t="s">
        <v>200</v>
      </c>
      <c r="H166" s="224">
        <v>221.875</v>
      </c>
      <c r="I166" s="225"/>
      <c r="J166" s="226">
        <f>ROUND(I166*H166,2)</f>
        <v>0</v>
      </c>
      <c r="K166" s="222" t="s">
        <v>139</v>
      </c>
      <c r="L166" s="71"/>
      <c r="M166" s="227" t="s">
        <v>22</v>
      </c>
      <c r="N166" s="228" t="s">
        <v>46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140</v>
      </c>
      <c r="AT166" s="23" t="s">
        <v>135</v>
      </c>
      <c r="AU166" s="23" t="s">
        <v>84</v>
      </c>
      <c r="AY166" s="23" t="s">
        <v>133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24</v>
      </c>
      <c r="BK166" s="231">
        <f>ROUND(I166*H166,2)</f>
        <v>0</v>
      </c>
      <c r="BL166" s="23" t="s">
        <v>140</v>
      </c>
      <c r="BM166" s="23" t="s">
        <v>245</v>
      </c>
    </row>
    <row r="167" spans="2:51" s="11" customFormat="1" ht="13.5">
      <c r="B167" s="232"/>
      <c r="C167" s="233"/>
      <c r="D167" s="234" t="s">
        <v>142</v>
      </c>
      <c r="E167" s="235" t="s">
        <v>22</v>
      </c>
      <c r="F167" s="236" t="s">
        <v>246</v>
      </c>
      <c r="G167" s="233"/>
      <c r="H167" s="237">
        <v>221.875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142</v>
      </c>
      <c r="AU167" s="243" t="s">
        <v>84</v>
      </c>
      <c r="AV167" s="11" t="s">
        <v>84</v>
      </c>
      <c r="AW167" s="11" t="s">
        <v>39</v>
      </c>
      <c r="AX167" s="11" t="s">
        <v>75</v>
      </c>
      <c r="AY167" s="243" t="s">
        <v>133</v>
      </c>
    </row>
    <row r="168" spans="2:51" s="13" customFormat="1" ht="13.5">
      <c r="B168" s="254"/>
      <c r="C168" s="255"/>
      <c r="D168" s="234" t="s">
        <v>142</v>
      </c>
      <c r="E168" s="256" t="s">
        <v>22</v>
      </c>
      <c r="F168" s="257" t="s">
        <v>145</v>
      </c>
      <c r="G168" s="255"/>
      <c r="H168" s="258">
        <v>221.875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142</v>
      </c>
      <c r="AU168" s="264" t="s">
        <v>84</v>
      </c>
      <c r="AV168" s="13" t="s">
        <v>140</v>
      </c>
      <c r="AW168" s="13" t="s">
        <v>39</v>
      </c>
      <c r="AX168" s="13" t="s">
        <v>24</v>
      </c>
      <c r="AY168" s="264" t="s">
        <v>133</v>
      </c>
    </row>
    <row r="169" spans="2:65" s="1" customFormat="1" ht="16.5" customHeight="1">
      <c r="B169" s="45"/>
      <c r="C169" s="220" t="s">
        <v>247</v>
      </c>
      <c r="D169" s="220" t="s">
        <v>135</v>
      </c>
      <c r="E169" s="221" t="s">
        <v>248</v>
      </c>
      <c r="F169" s="222" t="s">
        <v>249</v>
      </c>
      <c r="G169" s="223" t="s">
        <v>138</v>
      </c>
      <c r="H169" s="224">
        <v>87.5</v>
      </c>
      <c r="I169" s="225"/>
      <c r="J169" s="226">
        <f>ROUND(I169*H169,2)</f>
        <v>0</v>
      </c>
      <c r="K169" s="222" t="s">
        <v>139</v>
      </c>
      <c r="L169" s="71"/>
      <c r="M169" s="227" t="s">
        <v>22</v>
      </c>
      <c r="N169" s="228" t="s">
        <v>46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140</v>
      </c>
      <c r="AT169" s="23" t="s">
        <v>135</v>
      </c>
      <c r="AU169" s="23" t="s">
        <v>84</v>
      </c>
      <c r="AY169" s="23" t="s">
        <v>133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24</v>
      </c>
      <c r="BK169" s="231">
        <f>ROUND(I169*H169,2)</f>
        <v>0</v>
      </c>
      <c r="BL169" s="23" t="s">
        <v>140</v>
      </c>
      <c r="BM169" s="23" t="s">
        <v>250</v>
      </c>
    </row>
    <row r="170" spans="2:65" s="1" customFormat="1" ht="25.5" customHeight="1">
      <c r="B170" s="45"/>
      <c r="C170" s="220" t="s">
        <v>9</v>
      </c>
      <c r="D170" s="220" t="s">
        <v>135</v>
      </c>
      <c r="E170" s="221" t="s">
        <v>251</v>
      </c>
      <c r="F170" s="222" t="s">
        <v>252</v>
      </c>
      <c r="G170" s="223" t="s">
        <v>138</v>
      </c>
      <c r="H170" s="224">
        <v>87.5</v>
      </c>
      <c r="I170" s="225"/>
      <c r="J170" s="226">
        <f>ROUND(I170*H170,2)</f>
        <v>0</v>
      </c>
      <c r="K170" s="222" t="s">
        <v>139</v>
      </c>
      <c r="L170" s="71"/>
      <c r="M170" s="227" t="s">
        <v>22</v>
      </c>
      <c r="N170" s="228" t="s">
        <v>46</v>
      </c>
      <c r="O170" s="46"/>
      <c r="P170" s="229">
        <f>O170*H170</f>
        <v>0</v>
      </c>
      <c r="Q170" s="229">
        <v>0.04009</v>
      </c>
      <c r="R170" s="229">
        <f>Q170*H170</f>
        <v>3.507875</v>
      </c>
      <c r="S170" s="229">
        <v>0</v>
      </c>
      <c r="T170" s="230">
        <f>S170*H170</f>
        <v>0</v>
      </c>
      <c r="AR170" s="23" t="s">
        <v>140</v>
      </c>
      <c r="AT170" s="23" t="s">
        <v>135</v>
      </c>
      <c r="AU170" s="23" t="s">
        <v>84</v>
      </c>
      <c r="AY170" s="23" t="s">
        <v>133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24</v>
      </c>
      <c r="BK170" s="231">
        <f>ROUND(I170*H170,2)</f>
        <v>0</v>
      </c>
      <c r="BL170" s="23" t="s">
        <v>140</v>
      </c>
      <c r="BM170" s="23" t="s">
        <v>253</v>
      </c>
    </row>
    <row r="171" spans="2:51" s="11" customFormat="1" ht="13.5">
      <c r="B171" s="232"/>
      <c r="C171" s="233"/>
      <c r="D171" s="234" t="s">
        <v>142</v>
      </c>
      <c r="E171" s="235" t="s">
        <v>22</v>
      </c>
      <c r="F171" s="236" t="s">
        <v>254</v>
      </c>
      <c r="G171" s="233"/>
      <c r="H171" s="237">
        <v>87.5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142</v>
      </c>
      <c r="AU171" s="243" t="s">
        <v>84</v>
      </c>
      <c r="AV171" s="11" t="s">
        <v>84</v>
      </c>
      <c r="AW171" s="11" t="s">
        <v>39</v>
      </c>
      <c r="AX171" s="11" t="s">
        <v>75</v>
      </c>
      <c r="AY171" s="243" t="s">
        <v>133</v>
      </c>
    </row>
    <row r="172" spans="2:51" s="13" customFormat="1" ht="13.5">
      <c r="B172" s="254"/>
      <c r="C172" s="255"/>
      <c r="D172" s="234" t="s">
        <v>142</v>
      </c>
      <c r="E172" s="256" t="s">
        <v>22</v>
      </c>
      <c r="F172" s="257" t="s">
        <v>145</v>
      </c>
      <c r="G172" s="255"/>
      <c r="H172" s="258">
        <v>87.5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142</v>
      </c>
      <c r="AU172" s="264" t="s">
        <v>84</v>
      </c>
      <c r="AV172" s="13" t="s">
        <v>140</v>
      </c>
      <c r="AW172" s="13" t="s">
        <v>39</v>
      </c>
      <c r="AX172" s="13" t="s">
        <v>24</v>
      </c>
      <c r="AY172" s="264" t="s">
        <v>133</v>
      </c>
    </row>
    <row r="173" spans="2:65" s="1" customFormat="1" ht="16.5" customHeight="1">
      <c r="B173" s="45"/>
      <c r="C173" s="220" t="s">
        <v>255</v>
      </c>
      <c r="D173" s="220" t="s">
        <v>135</v>
      </c>
      <c r="E173" s="221" t="s">
        <v>256</v>
      </c>
      <c r="F173" s="222" t="s">
        <v>257</v>
      </c>
      <c r="G173" s="223" t="s">
        <v>138</v>
      </c>
      <c r="H173" s="224">
        <v>87.5</v>
      </c>
      <c r="I173" s="225"/>
      <c r="J173" s="226">
        <f>ROUND(I173*H173,2)</f>
        <v>0</v>
      </c>
      <c r="K173" s="222" t="s">
        <v>22</v>
      </c>
      <c r="L173" s="71"/>
      <c r="M173" s="227" t="s">
        <v>22</v>
      </c>
      <c r="N173" s="228" t="s">
        <v>46</v>
      </c>
      <c r="O173" s="46"/>
      <c r="P173" s="229">
        <f>O173*H173</f>
        <v>0</v>
      </c>
      <c r="Q173" s="229">
        <v>0.00496</v>
      </c>
      <c r="R173" s="229">
        <f>Q173*H173</f>
        <v>0.434</v>
      </c>
      <c r="S173" s="229">
        <v>0</v>
      </c>
      <c r="T173" s="230">
        <f>S173*H173</f>
        <v>0</v>
      </c>
      <c r="AR173" s="23" t="s">
        <v>140</v>
      </c>
      <c r="AT173" s="23" t="s">
        <v>135</v>
      </c>
      <c r="AU173" s="23" t="s">
        <v>84</v>
      </c>
      <c r="AY173" s="23" t="s">
        <v>133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24</v>
      </c>
      <c r="BK173" s="231">
        <f>ROUND(I173*H173,2)</f>
        <v>0</v>
      </c>
      <c r="BL173" s="23" t="s">
        <v>140</v>
      </c>
      <c r="BM173" s="23" t="s">
        <v>258</v>
      </c>
    </row>
    <row r="174" spans="2:51" s="11" customFormat="1" ht="13.5">
      <c r="B174" s="232"/>
      <c r="C174" s="233"/>
      <c r="D174" s="234" t="s">
        <v>142</v>
      </c>
      <c r="E174" s="235" t="s">
        <v>22</v>
      </c>
      <c r="F174" s="236" t="s">
        <v>254</v>
      </c>
      <c r="G174" s="233"/>
      <c r="H174" s="237">
        <v>87.5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142</v>
      </c>
      <c r="AU174" s="243" t="s">
        <v>84</v>
      </c>
      <c r="AV174" s="11" t="s">
        <v>84</v>
      </c>
      <c r="AW174" s="11" t="s">
        <v>39</v>
      </c>
      <c r="AX174" s="11" t="s">
        <v>24</v>
      </c>
      <c r="AY174" s="243" t="s">
        <v>133</v>
      </c>
    </row>
    <row r="175" spans="2:65" s="1" customFormat="1" ht="16.5" customHeight="1">
      <c r="B175" s="45"/>
      <c r="C175" s="220" t="s">
        <v>259</v>
      </c>
      <c r="D175" s="220" t="s">
        <v>135</v>
      </c>
      <c r="E175" s="221" t="s">
        <v>260</v>
      </c>
      <c r="F175" s="222" t="s">
        <v>261</v>
      </c>
      <c r="G175" s="223" t="s">
        <v>138</v>
      </c>
      <c r="H175" s="224">
        <v>87.5</v>
      </c>
      <c r="I175" s="225"/>
      <c r="J175" s="226">
        <f>ROUND(I175*H175,2)</f>
        <v>0</v>
      </c>
      <c r="K175" s="222" t="s">
        <v>22</v>
      </c>
      <c r="L175" s="71"/>
      <c r="M175" s="227" t="s">
        <v>22</v>
      </c>
      <c r="N175" s="228" t="s">
        <v>46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140</v>
      </c>
      <c r="AT175" s="23" t="s">
        <v>135</v>
      </c>
      <c r="AU175" s="23" t="s">
        <v>84</v>
      </c>
      <c r="AY175" s="23" t="s">
        <v>133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24</v>
      </c>
      <c r="BK175" s="231">
        <f>ROUND(I175*H175,2)</f>
        <v>0</v>
      </c>
      <c r="BL175" s="23" t="s">
        <v>140</v>
      </c>
      <c r="BM175" s="23" t="s">
        <v>262</v>
      </c>
    </row>
    <row r="176" spans="2:65" s="1" customFormat="1" ht="16.5" customHeight="1">
      <c r="B176" s="45"/>
      <c r="C176" s="220" t="s">
        <v>263</v>
      </c>
      <c r="D176" s="220" t="s">
        <v>135</v>
      </c>
      <c r="E176" s="221" t="s">
        <v>264</v>
      </c>
      <c r="F176" s="222" t="s">
        <v>265</v>
      </c>
      <c r="G176" s="223" t="s">
        <v>200</v>
      </c>
      <c r="H176" s="224">
        <v>166.995</v>
      </c>
      <c r="I176" s="225"/>
      <c r="J176" s="226">
        <f>ROUND(I176*H176,2)</f>
        <v>0</v>
      </c>
      <c r="K176" s="222" t="s">
        <v>139</v>
      </c>
      <c r="L176" s="71"/>
      <c r="M176" s="227" t="s">
        <v>22</v>
      </c>
      <c r="N176" s="228" t="s">
        <v>46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140</v>
      </c>
      <c r="AT176" s="23" t="s">
        <v>135</v>
      </c>
      <c r="AU176" s="23" t="s">
        <v>84</v>
      </c>
      <c r="AY176" s="23" t="s">
        <v>133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24</v>
      </c>
      <c r="BK176" s="231">
        <f>ROUND(I176*H176,2)</f>
        <v>0</v>
      </c>
      <c r="BL176" s="23" t="s">
        <v>140</v>
      </c>
      <c r="BM176" s="23" t="s">
        <v>266</v>
      </c>
    </row>
    <row r="177" spans="2:51" s="11" customFormat="1" ht="13.5">
      <c r="B177" s="232"/>
      <c r="C177" s="233"/>
      <c r="D177" s="234" t="s">
        <v>142</v>
      </c>
      <c r="E177" s="235" t="s">
        <v>22</v>
      </c>
      <c r="F177" s="236" t="s">
        <v>267</v>
      </c>
      <c r="G177" s="233"/>
      <c r="H177" s="237">
        <v>166.995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142</v>
      </c>
      <c r="AU177" s="243" t="s">
        <v>84</v>
      </c>
      <c r="AV177" s="11" t="s">
        <v>84</v>
      </c>
      <c r="AW177" s="11" t="s">
        <v>39</v>
      </c>
      <c r="AX177" s="11" t="s">
        <v>75</v>
      </c>
      <c r="AY177" s="243" t="s">
        <v>133</v>
      </c>
    </row>
    <row r="178" spans="2:51" s="12" customFormat="1" ht="13.5">
      <c r="B178" s="244"/>
      <c r="C178" s="245"/>
      <c r="D178" s="234" t="s">
        <v>142</v>
      </c>
      <c r="E178" s="246" t="s">
        <v>22</v>
      </c>
      <c r="F178" s="247" t="s">
        <v>268</v>
      </c>
      <c r="G178" s="245"/>
      <c r="H178" s="246" t="s">
        <v>22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142</v>
      </c>
      <c r="AU178" s="253" t="s">
        <v>84</v>
      </c>
      <c r="AV178" s="12" t="s">
        <v>24</v>
      </c>
      <c r="AW178" s="12" t="s">
        <v>39</v>
      </c>
      <c r="AX178" s="12" t="s">
        <v>75</v>
      </c>
      <c r="AY178" s="253" t="s">
        <v>133</v>
      </c>
    </row>
    <row r="179" spans="2:51" s="13" customFormat="1" ht="13.5">
      <c r="B179" s="254"/>
      <c r="C179" s="255"/>
      <c r="D179" s="234" t="s">
        <v>142</v>
      </c>
      <c r="E179" s="256" t="s">
        <v>22</v>
      </c>
      <c r="F179" s="257" t="s">
        <v>145</v>
      </c>
      <c r="G179" s="255"/>
      <c r="H179" s="258">
        <v>166.995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142</v>
      </c>
      <c r="AU179" s="264" t="s">
        <v>84</v>
      </c>
      <c r="AV179" s="13" t="s">
        <v>140</v>
      </c>
      <c r="AW179" s="13" t="s">
        <v>39</v>
      </c>
      <c r="AX179" s="13" t="s">
        <v>24</v>
      </c>
      <c r="AY179" s="264" t="s">
        <v>133</v>
      </c>
    </row>
    <row r="180" spans="2:65" s="1" customFormat="1" ht="16.5" customHeight="1">
      <c r="B180" s="45"/>
      <c r="C180" s="220" t="s">
        <v>269</v>
      </c>
      <c r="D180" s="220" t="s">
        <v>135</v>
      </c>
      <c r="E180" s="221" t="s">
        <v>270</v>
      </c>
      <c r="F180" s="222" t="s">
        <v>271</v>
      </c>
      <c r="G180" s="223" t="s">
        <v>138</v>
      </c>
      <c r="H180" s="224">
        <v>70</v>
      </c>
      <c r="I180" s="225"/>
      <c r="J180" s="226">
        <f>ROUND(I180*H180,2)</f>
        <v>0</v>
      </c>
      <c r="K180" s="222" t="s">
        <v>139</v>
      </c>
      <c r="L180" s="71"/>
      <c r="M180" s="227" t="s">
        <v>22</v>
      </c>
      <c r="N180" s="228" t="s">
        <v>46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140</v>
      </c>
      <c r="AT180" s="23" t="s">
        <v>135</v>
      </c>
      <c r="AU180" s="23" t="s">
        <v>84</v>
      </c>
      <c r="AY180" s="23" t="s">
        <v>133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24</v>
      </c>
      <c r="BK180" s="231">
        <f>ROUND(I180*H180,2)</f>
        <v>0</v>
      </c>
      <c r="BL180" s="23" t="s">
        <v>140</v>
      </c>
      <c r="BM180" s="23" t="s">
        <v>272</v>
      </c>
    </row>
    <row r="181" spans="2:65" s="1" customFormat="1" ht="16.5" customHeight="1">
      <c r="B181" s="45"/>
      <c r="C181" s="220" t="s">
        <v>273</v>
      </c>
      <c r="D181" s="220" t="s">
        <v>135</v>
      </c>
      <c r="E181" s="221" t="s">
        <v>274</v>
      </c>
      <c r="F181" s="222" t="s">
        <v>275</v>
      </c>
      <c r="G181" s="223" t="s">
        <v>200</v>
      </c>
      <c r="H181" s="224">
        <v>672.57</v>
      </c>
      <c r="I181" s="225"/>
      <c r="J181" s="226">
        <f>ROUND(I181*H181,2)</f>
        <v>0</v>
      </c>
      <c r="K181" s="222" t="s">
        <v>139</v>
      </c>
      <c r="L181" s="71"/>
      <c r="M181" s="227" t="s">
        <v>22</v>
      </c>
      <c r="N181" s="228" t="s">
        <v>46</v>
      </c>
      <c r="O181" s="4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" t="s">
        <v>140</v>
      </c>
      <c r="AT181" s="23" t="s">
        <v>135</v>
      </c>
      <c r="AU181" s="23" t="s">
        <v>84</v>
      </c>
      <c r="AY181" s="23" t="s">
        <v>133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24</v>
      </c>
      <c r="BK181" s="231">
        <f>ROUND(I181*H181,2)</f>
        <v>0</v>
      </c>
      <c r="BL181" s="23" t="s">
        <v>140</v>
      </c>
      <c r="BM181" s="23" t="s">
        <v>276</v>
      </c>
    </row>
    <row r="182" spans="2:51" s="12" customFormat="1" ht="13.5">
      <c r="B182" s="244"/>
      <c r="C182" s="245"/>
      <c r="D182" s="234" t="s">
        <v>142</v>
      </c>
      <c r="E182" s="246" t="s">
        <v>22</v>
      </c>
      <c r="F182" s="247" t="s">
        <v>277</v>
      </c>
      <c r="G182" s="245"/>
      <c r="H182" s="246" t="s">
        <v>22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142</v>
      </c>
      <c r="AU182" s="253" t="s">
        <v>84</v>
      </c>
      <c r="AV182" s="12" t="s">
        <v>24</v>
      </c>
      <c r="AW182" s="12" t="s">
        <v>39</v>
      </c>
      <c r="AX182" s="12" t="s">
        <v>75</v>
      </c>
      <c r="AY182" s="253" t="s">
        <v>133</v>
      </c>
    </row>
    <row r="183" spans="2:51" s="11" customFormat="1" ht="13.5">
      <c r="B183" s="232"/>
      <c r="C183" s="233"/>
      <c r="D183" s="234" t="s">
        <v>142</v>
      </c>
      <c r="E183" s="235" t="s">
        <v>22</v>
      </c>
      <c r="F183" s="236" t="s">
        <v>278</v>
      </c>
      <c r="G183" s="233"/>
      <c r="H183" s="237">
        <v>39.865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142</v>
      </c>
      <c r="AU183" s="243" t="s">
        <v>84</v>
      </c>
      <c r="AV183" s="11" t="s">
        <v>84</v>
      </c>
      <c r="AW183" s="11" t="s">
        <v>39</v>
      </c>
      <c r="AX183" s="11" t="s">
        <v>75</v>
      </c>
      <c r="AY183" s="243" t="s">
        <v>133</v>
      </c>
    </row>
    <row r="184" spans="2:51" s="11" customFormat="1" ht="13.5">
      <c r="B184" s="232"/>
      <c r="C184" s="233"/>
      <c r="D184" s="234" t="s">
        <v>142</v>
      </c>
      <c r="E184" s="235" t="s">
        <v>22</v>
      </c>
      <c r="F184" s="236" t="s">
        <v>279</v>
      </c>
      <c r="G184" s="233"/>
      <c r="H184" s="237">
        <v>632.705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142</v>
      </c>
      <c r="AU184" s="243" t="s">
        <v>84</v>
      </c>
      <c r="AV184" s="11" t="s">
        <v>84</v>
      </c>
      <c r="AW184" s="11" t="s">
        <v>39</v>
      </c>
      <c r="AX184" s="11" t="s">
        <v>75</v>
      </c>
      <c r="AY184" s="243" t="s">
        <v>133</v>
      </c>
    </row>
    <row r="185" spans="2:51" s="12" customFormat="1" ht="13.5">
      <c r="B185" s="244"/>
      <c r="C185" s="245"/>
      <c r="D185" s="234" t="s">
        <v>142</v>
      </c>
      <c r="E185" s="246" t="s">
        <v>22</v>
      </c>
      <c r="F185" s="247" t="s">
        <v>280</v>
      </c>
      <c r="G185" s="245"/>
      <c r="H185" s="246" t="s">
        <v>22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142</v>
      </c>
      <c r="AU185" s="253" t="s">
        <v>84</v>
      </c>
      <c r="AV185" s="12" t="s">
        <v>24</v>
      </c>
      <c r="AW185" s="12" t="s">
        <v>39</v>
      </c>
      <c r="AX185" s="12" t="s">
        <v>75</v>
      </c>
      <c r="AY185" s="253" t="s">
        <v>133</v>
      </c>
    </row>
    <row r="186" spans="2:51" s="11" customFormat="1" ht="13.5">
      <c r="B186" s="232"/>
      <c r="C186" s="233"/>
      <c r="D186" s="234" t="s">
        <v>142</v>
      </c>
      <c r="E186" s="235" t="s">
        <v>22</v>
      </c>
      <c r="F186" s="236" t="s">
        <v>22</v>
      </c>
      <c r="G186" s="233"/>
      <c r="H186" s="237">
        <v>0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142</v>
      </c>
      <c r="AU186" s="243" t="s">
        <v>84</v>
      </c>
      <c r="AV186" s="11" t="s">
        <v>84</v>
      </c>
      <c r="AW186" s="11" t="s">
        <v>39</v>
      </c>
      <c r="AX186" s="11" t="s">
        <v>75</v>
      </c>
      <c r="AY186" s="243" t="s">
        <v>133</v>
      </c>
    </row>
    <row r="187" spans="2:51" s="13" customFormat="1" ht="13.5">
      <c r="B187" s="254"/>
      <c r="C187" s="255"/>
      <c r="D187" s="234" t="s">
        <v>142</v>
      </c>
      <c r="E187" s="256" t="s">
        <v>22</v>
      </c>
      <c r="F187" s="257" t="s">
        <v>145</v>
      </c>
      <c r="G187" s="255"/>
      <c r="H187" s="258">
        <v>672.57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142</v>
      </c>
      <c r="AU187" s="264" t="s">
        <v>84</v>
      </c>
      <c r="AV187" s="13" t="s">
        <v>140</v>
      </c>
      <c r="AW187" s="13" t="s">
        <v>39</v>
      </c>
      <c r="AX187" s="13" t="s">
        <v>24</v>
      </c>
      <c r="AY187" s="264" t="s">
        <v>133</v>
      </c>
    </row>
    <row r="188" spans="2:65" s="1" customFormat="1" ht="25.5" customHeight="1">
      <c r="B188" s="45"/>
      <c r="C188" s="220" t="s">
        <v>281</v>
      </c>
      <c r="D188" s="220" t="s">
        <v>135</v>
      </c>
      <c r="E188" s="221" t="s">
        <v>282</v>
      </c>
      <c r="F188" s="222" t="s">
        <v>283</v>
      </c>
      <c r="G188" s="223" t="s">
        <v>200</v>
      </c>
      <c r="H188" s="224">
        <v>3362.85</v>
      </c>
      <c r="I188" s="225"/>
      <c r="J188" s="226">
        <f>ROUND(I188*H188,2)</f>
        <v>0</v>
      </c>
      <c r="K188" s="222" t="s">
        <v>139</v>
      </c>
      <c r="L188" s="71"/>
      <c r="M188" s="227" t="s">
        <v>22</v>
      </c>
      <c r="N188" s="228" t="s">
        <v>46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140</v>
      </c>
      <c r="AT188" s="23" t="s">
        <v>135</v>
      </c>
      <c r="AU188" s="23" t="s">
        <v>84</v>
      </c>
      <c r="AY188" s="23" t="s">
        <v>133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24</v>
      </c>
      <c r="BK188" s="231">
        <f>ROUND(I188*H188,2)</f>
        <v>0</v>
      </c>
      <c r="BL188" s="23" t="s">
        <v>140</v>
      </c>
      <c r="BM188" s="23" t="s">
        <v>284</v>
      </c>
    </row>
    <row r="189" spans="2:51" s="11" customFormat="1" ht="13.5">
      <c r="B189" s="232"/>
      <c r="C189" s="233"/>
      <c r="D189" s="234" t="s">
        <v>142</v>
      </c>
      <c r="E189" s="235" t="s">
        <v>22</v>
      </c>
      <c r="F189" s="236" t="s">
        <v>285</v>
      </c>
      <c r="G189" s="233"/>
      <c r="H189" s="237">
        <v>3362.85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142</v>
      </c>
      <c r="AU189" s="243" t="s">
        <v>84</v>
      </c>
      <c r="AV189" s="11" t="s">
        <v>84</v>
      </c>
      <c r="AW189" s="11" t="s">
        <v>39</v>
      </c>
      <c r="AX189" s="11" t="s">
        <v>75</v>
      </c>
      <c r="AY189" s="243" t="s">
        <v>133</v>
      </c>
    </row>
    <row r="190" spans="2:51" s="13" customFormat="1" ht="13.5">
      <c r="B190" s="254"/>
      <c r="C190" s="255"/>
      <c r="D190" s="234" t="s">
        <v>142</v>
      </c>
      <c r="E190" s="256" t="s">
        <v>22</v>
      </c>
      <c r="F190" s="257" t="s">
        <v>145</v>
      </c>
      <c r="G190" s="255"/>
      <c r="H190" s="258">
        <v>3362.85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142</v>
      </c>
      <c r="AU190" s="264" t="s">
        <v>84</v>
      </c>
      <c r="AV190" s="13" t="s">
        <v>140</v>
      </c>
      <c r="AW190" s="13" t="s">
        <v>39</v>
      </c>
      <c r="AX190" s="13" t="s">
        <v>24</v>
      </c>
      <c r="AY190" s="264" t="s">
        <v>133</v>
      </c>
    </row>
    <row r="191" spans="2:65" s="1" customFormat="1" ht="16.5" customHeight="1">
      <c r="B191" s="45"/>
      <c r="C191" s="220" t="s">
        <v>286</v>
      </c>
      <c r="D191" s="220" t="s">
        <v>135</v>
      </c>
      <c r="E191" s="221" t="s">
        <v>287</v>
      </c>
      <c r="F191" s="222" t="s">
        <v>288</v>
      </c>
      <c r="G191" s="223" t="s">
        <v>200</v>
      </c>
      <c r="H191" s="224">
        <v>166.995</v>
      </c>
      <c r="I191" s="225"/>
      <c r="J191" s="226">
        <f>ROUND(I191*H191,2)</f>
        <v>0</v>
      </c>
      <c r="K191" s="222" t="s">
        <v>139</v>
      </c>
      <c r="L191" s="71"/>
      <c r="M191" s="227" t="s">
        <v>22</v>
      </c>
      <c r="N191" s="228" t="s">
        <v>46</v>
      </c>
      <c r="O191" s="4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" t="s">
        <v>140</v>
      </c>
      <c r="AT191" s="23" t="s">
        <v>135</v>
      </c>
      <c r="AU191" s="23" t="s">
        <v>84</v>
      </c>
      <c r="AY191" s="23" t="s">
        <v>133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24</v>
      </c>
      <c r="BK191" s="231">
        <f>ROUND(I191*H191,2)</f>
        <v>0</v>
      </c>
      <c r="BL191" s="23" t="s">
        <v>140</v>
      </c>
      <c r="BM191" s="23" t="s">
        <v>289</v>
      </c>
    </row>
    <row r="192" spans="2:65" s="1" customFormat="1" ht="25.5" customHeight="1">
      <c r="B192" s="45"/>
      <c r="C192" s="220" t="s">
        <v>290</v>
      </c>
      <c r="D192" s="220" t="s">
        <v>135</v>
      </c>
      <c r="E192" s="221" t="s">
        <v>291</v>
      </c>
      <c r="F192" s="222" t="s">
        <v>292</v>
      </c>
      <c r="G192" s="223" t="s">
        <v>200</v>
      </c>
      <c r="H192" s="224">
        <v>15</v>
      </c>
      <c r="I192" s="225"/>
      <c r="J192" s="226">
        <f>ROUND(I192*H192,2)</f>
        <v>0</v>
      </c>
      <c r="K192" s="222" t="s">
        <v>139</v>
      </c>
      <c r="L192" s="71"/>
      <c r="M192" s="227" t="s">
        <v>22</v>
      </c>
      <c r="N192" s="228" t="s">
        <v>46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140</v>
      </c>
      <c r="AT192" s="23" t="s">
        <v>135</v>
      </c>
      <c r="AU192" s="23" t="s">
        <v>84</v>
      </c>
      <c r="AY192" s="23" t="s">
        <v>133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24</v>
      </c>
      <c r="BK192" s="231">
        <f>ROUND(I192*H192,2)</f>
        <v>0</v>
      </c>
      <c r="BL192" s="23" t="s">
        <v>140</v>
      </c>
      <c r="BM192" s="23" t="s">
        <v>293</v>
      </c>
    </row>
    <row r="193" spans="2:51" s="11" customFormat="1" ht="13.5">
      <c r="B193" s="232"/>
      <c r="C193" s="233"/>
      <c r="D193" s="234" t="s">
        <v>142</v>
      </c>
      <c r="E193" s="235" t="s">
        <v>22</v>
      </c>
      <c r="F193" s="236" t="s">
        <v>294</v>
      </c>
      <c r="G193" s="233"/>
      <c r="H193" s="237">
        <v>15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142</v>
      </c>
      <c r="AU193" s="243" t="s">
        <v>84</v>
      </c>
      <c r="AV193" s="11" t="s">
        <v>84</v>
      </c>
      <c r="AW193" s="11" t="s">
        <v>39</v>
      </c>
      <c r="AX193" s="11" t="s">
        <v>24</v>
      </c>
      <c r="AY193" s="243" t="s">
        <v>133</v>
      </c>
    </row>
    <row r="194" spans="2:65" s="1" customFormat="1" ht="16.5" customHeight="1">
      <c r="B194" s="45"/>
      <c r="C194" s="220" t="s">
        <v>184</v>
      </c>
      <c r="D194" s="220" t="s">
        <v>135</v>
      </c>
      <c r="E194" s="221" t="s">
        <v>295</v>
      </c>
      <c r="F194" s="222" t="s">
        <v>296</v>
      </c>
      <c r="G194" s="223" t="s">
        <v>200</v>
      </c>
      <c r="H194" s="224">
        <v>672.57</v>
      </c>
      <c r="I194" s="225"/>
      <c r="J194" s="226">
        <f>ROUND(I194*H194,2)</f>
        <v>0</v>
      </c>
      <c r="K194" s="222" t="s">
        <v>139</v>
      </c>
      <c r="L194" s="71"/>
      <c r="M194" s="227" t="s">
        <v>22</v>
      </c>
      <c r="N194" s="228" t="s">
        <v>46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140</v>
      </c>
      <c r="AT194" s="23" t="s">
        <v>135</v>
      </c>
      <c r="AU194" s="23" t="s">
        <v>84</v>
      </c>
      <c r="AY194" s="23" t="s">
        <v>133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24</v>
      </c>
      <c r="BK194" s="231">
        <f>ROUND(I194*H194,2)</f>
        <v>0</v>
      </c>
      <c r="BL194" s="23" t="s">
        <v>140</v>
      </c>
      <c r="BM194" s="23" t="s">
        <v>297</v>
      </c>
    </row>
    <row r="195" spans="2:65" s="1" customFormat="1" ht="16.5" customHeight="1">
      <c r="B195" s="45"/>
      <c r="C195" s="220" t="s">
        <v>298</v>
      </c>
      <c r="D195" s="220" t="s">
        <v>135</v>
      </c>
      <c r="E195" s="221" t="s">
        <v>299</v>
      </c>
      <c r="F195" s="222" t="s">
        <v>300</v>
      </c>
      <c r="G195" s="223" t="s">
        <v>301</v>
      </c>
      <c r="H195" s="224">
        <v>1143.369</v>
      </c>
      <c r="I195" s="225"/>
      <c r="J195" s="226">
        <f>ROUND(I195*H195,2)</f>
        <v>0</v>
      </c>
      <c r="K195" s="222" t="s">
        <v>139</v>
      </c>
      <c r="L195" s="71"/>
      <c r="M195" s="227" t="s">
        <v>22</v>
      </c>
      <c r="N195" s="228" t="s">
        <v>46</v>
      </c>
      <c r="O195" s="4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" t="s">
        <v>140</v>
      </c>
      <c r="AT195" s="23" t="s">
        <v>135</v>
      </c>
      <c r="AU195" s="23" t="s">
        <v>84</v>
      </c>
      <c r="AY195" s="23" t="s">
        <v>133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24</v>
      </c>
      <c r="BK195" s="231">
        <f>ROUND(I195*H195,2)</f>
        <v>0</v>
      </c>
      <c r="BL195" s="23" t="s">
        <v>140</v>
      </c>
      <c r="BM195" s="23" t="s">
        <v>302</v>
      </c>
    </row>
    <row r="196" spans="2:51" s="11" customFormat="1" ht="13.5">
      <c r="B196" s="232"/>
      <c r="C196" s="233"/>
      <c r="D196" s="234" t="s">
        <v>142</v>
      </c>
      <c r="E196" s="235" t="s">
        <v>22</v>
      </c>
      <c r="F196" s="236" t="s">
        <v>303</v>
      </c>
      <c r="G196" s="233"/>
      <c r="H196" s="237">
        <v>1143.369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142</v>
      </c>
      <c r="AU196" s="243" t="s">
        <v>84</v>
      </c>
      <c r="AV196" s="11" t="s">
        <v>84</v>
      </c>
      <c r="AW196" s="11" t="s">
        <v>39</v>
      </c>
      <c r="AX196" s="11" t="s">
        <v>75</v>
      </c>
      <c r="AY196" s="243" t="s">
        <v>133</v>
      </c>
    </row>
    <row r="197" spans="2:51" s="13" customFormat="1" ht="13.5">
      <c r="B197" s="254"/>
      <c r="C197" s="255"/>
      <c r="D197" s="234" t="s">
        <v>142</v>
      </c>
      <c r="E197" s="256" t="s">
        <v>22</v>
      </c>
      <c r="F197" s="257" t="s">
        <v>145</v>
      </c>
      <c r="G197" s="255"/>
      <c r="H197" s="258">
        <v>1143.369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142</v>
      </c>
      <c r="AU197" s="264" t="s">
        <v>84</v>
      </c>
      <c r="AV197" s="13" t="s">
        <v>140</v>
      </c>
      <c r="AW197" s="13" t="s">
        <v>39</v>
      </c>
      <c r="AX197" s="13" t="s">
        <v>24</v>
      </c>
      <c r="AY197" s="264" t="s">
        <v>133</v>
      </c>
    </row>
    <row r="198" spans="2:65" s="1" customFormat="1" ht="16.5" customHeight="1">
      <c r="B198" s="45"/>
      <c r="C198" s="220" t="s">
        <v>304</v>
      </c>
      <c r="D198" s="220" t="s">
        <v>135</v>
      </c>
      <c r="E198" s="221" t="s">
        <v>305</v>
      </c>
      <c r="F198" s="222" t="s">
        <v>306</v>
      </c>
      <c r="G198" s="223" t="s">
        <v>200</v>
      </c>
      <c r="H198" s="224">
        <v>243.75</v>
      </c>
      <c r="I198" s="225"/>
      <c r="J198" s="226">
        <f>ROUND(I198*H198,2)</f>
        <v>0</v>
      </c>
      <c r="K198" s="222" t="s">
        <v>139</v>
      </c>
      <c r="L198" s="71"/>
      <c r="M198" s="227" t="s">
        <v>22</v>
      </c>
      <c r="N198" s="228" t="s">
        <v>46</v>
      </c>
      <c r="O198" s="4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" t="s">
        <v>140</v>
      </c>
      <c r="AT198" s="23" t="s">
        <v>135</v>
      </c>
      <c r="AU198" s="23" t="s">
        <v>84</v>
      </c>
      <c r="AY198" s="23" t="s">
        <v>133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24</v>
      </c>
      <c r="BK198" s="231">
        <f>ROUND(I198*H198,2)</f>
        <v>0</v>
      </c>
      <c r="BL198" s="23" t="s">
        <v>140</v>
      </c>
      <c r="BM198" s="23" t="s">
        <v>307</v>
      </c>
    </row>
    <row r="199" spans="2:51" s="11" customFormat="1" ht="13.5">
      <c r="B199" s="232"/>
      <c r="C199" s="233"/>
      <c r="D199" s="234" t="s">
        <v>142</v>
      </c>
      <c r="E199" s="235" t="s">
        <v>22</v>
      </c>
      <c r="F199" s="236" t="s">
        <v>308</v>
      </c>
      <c r="G199" s="233"/>
      <c r="H199" s="237">
        <v>243.75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142</v>
      </c>
      <c r="AU199" s="243" t="s">
        <v>84</v>
      </c>
      <c r="AV199" s="11" t="s">
        <v>84</v>
      </c>
      <c r="AW199" s="11" t="s">
        <v>39</v>
      </c>
      <c r="AX199" s="11" t="s">
        <v>75</v>
      </c>
      <c r="AY199" s="243" t="s">
        <v>133</v>
      </c>
    </row>
    <row r="200" spans="2:51" s="12" customFormat="1" ht="13.5">
      <c r="B200" s="244"/>
      <c r="C200" s="245"/>
      <c r="D200" s="234" t="s">
        <v>142</v>
      </c>
      <c r="E200" s="246" t="s">
        <v>22</v>
      </c>
      <c r="F200" s="247" t="s">
        <v>309</v>
      </c>
      <c r="G200" s="245"/>
      <c r="H200" s="246" t="s">
        <v>22</v>
      </c>
      <c r="I200" s="248"/>
      <c r="J200" s="245"/>
      <c r="K200" s="245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142</v>
      </c>
      <c r="AU200" s="253" t="s">
        <v>84</v>
      </c>
      <c r="AV200" s="12" t="s">
        <v>24</v>
      </c>
      <c r="AW200" s="12" t="s">
        <v>39</v>
      </c>
      <c r="AX200" s="12" t="s">
        <v>75</v>
      </c>
      <c r="AY200" s="253" t="s">
        <v>133</v>
      </c>
    </row>
    <row r="201" spans="2:51" s="13" customFormat="1" ht="13.5">
      <c r="B201" s="254"/>
      <c r="C201" s="255"/>
      <c r="D201" s="234" t="s">
        <v>142</v>
      </c>
      <c r="E201" s="256" t="s">
        <v>22</v>
      </c>
      <c r="F201" s="257" t="s">
        <v>145</v>
      </c>
      <c r="G201" s="255"/>
      <c r="H201" s="258">
        <v>243.75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142</v>
      </c>
      <c r="AU201" s="264" t="s">
        <v>84</v>
      </c>
      <c r="AV201" s="13" t="s">
        <v>140</v>
      </c>
      <c r="AW201" s="13" t="s">
        <v>39</v>
      </c>
      <c r="AX201" s="13" t="s">
        <v>24</v>
      </c>
      <c r="AY201" s="264" t="s">
        <v>133</v>
      </c>
    </row>
    <row r="202" spans="2:65" s="1" customFormat="1" ht="16.5" customHeight="1">
      <c r="B202" s="45"/>
      <c r="C202" s="265" t="s">
        <v>310</v>
      </c>
      <c r="D202" s="265" t="s">
        <v>311</v>
      </c>
      <c r="E202" s="266" t="s">
        <v>312</v>
      </c>
      <c r="F202" s="267" t="s">
        <v>313</v>
      </c>
      <c r="G202" s="268" t="s">
        <v>301</v>
      </c>
      <c r="H202" s="269">
        <v>243.75</v>
      </c>
      <c r="I202" s="270"/>
      <c r="J202" s="271">
        <f>ROUND(I202*H202,2)</f>
        <v>0</v>
      </c>
      <c r="K202" s="267" t="s">
        <v>139</v>
      </c>
      <c r="L202" s="272"/>
      <c r="M202" s="273" t="s">
        <v>22</v>
      </c>
      <c r="N202" s="274" t="s">
        <v>46</v>
      </c>
      <c r="O202" s="46"/>
      <c r="P202" s="229">
        <f>O202*H202</f>
        <v>0</v>
      </c>
      <c r="Q202" s="229">
        <v>1</v>
      </c>
      <c r="R202" s="229">
        <f>Q202*H202</f>
        <v>243.75</v>
      </c>
      <c r="S202" s="229">
        <v>0</v>
      </c>
      <c r="T202" s="230">
        <f>S202*H202</f>
        <v>0</v>
      </c>
      <c r="AR202" s="23" t="s">
        <v>178</v>
      </c>
      <c r="AT202" s="23" t="s">
        <v>311</v>
      </c>
      <c r="AU202" s="23" t="s">
        <v>84</v>
      </c>
      <c r="AY202" s="23" t="s">
        <v>133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24</v>
      </c>
      <c r="BK202" s="231">
        <f>ROUND(I202*H202,2)</f>
        <v>0</v>
      </c>
      <c r="BL202" s="23" t="s">
        <v>140</v>
      </c>
      <c r="BM202" s="23" t="s">
        <v>314</v>
      </c>
    </row>
    <row r="203" spans="2:51" s="11" customFormat="1" ht="13.5">
      <c r="B203" s="232"/>
      <c r="C203" s="233"/>
      <c r="D203" s="234" t="s">
        <v>142</v>
      </c>
      <c r="E203" s="235" t="s">
        <v>22</v>
      </c>
      <c r="F203" s="236" t="s">
        <v>315</v>
      </c>
      <c r="G203" s="233"/>
      <c r="H203" s="237">
        <v>243.75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142</v>
      </c>
      <c r="AU203" s="243" t="s">
        <v>84</v>
      </c>
      <c r="AV203" s="11" t="s">
        <v>84</v>
      </c>
      <c r="AW203" s="11" t="s">
        <v>39</v>
      </c>
      <c r="AX203" s="11" t="s">
        <v>75</v>
      </c>
      <c r="AY203" s="243" t="s">
        <v>133</v>
      </c>
    </row>
    <row r="204" spans="2:51" s="13" customFormat="1" ht="13.5">
      <c r="B204" s="254"/>
      <c r="C204" s="255"/>
      <c r="D204" s="234" t="s">
        <v>142</v>
      </c>
      <c r="E204" s="256" t="s">
        <v>22</v>
      </c>
      <c r="F204" s="257" t="s">
        <v>145</v>
      </c>
      <c r="G204" s="255"/>
      <c r="H204" s="258">
        <v>243.75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142</v>
      </c>
      <c r="AU204" s="264" t="s">
        <v>84</v>
      </c>
      <c r="AV204" s="13" t="s">
        <v>140</v>
      </c>
      <c r="AW204" s="13" t="s">
        <v>39</v>
      </c>
      <c r="AX204" s="13" t="s">
        <v>24</v>
      </c>
      <c r="AY204" s="264" t="s">
        <v>133</v>
      </c>
    </row>
    <row r="205" spans="2:65" s="1" customFormat="1" ht="16.5" customHeight="1">
      <c r="B205" s="45"/>
      <c r="C205" s="220" t="s">
        <v>316</v>
      </c>
      <c r="D205" s="220" t="s">
        <v>135</v>
      </c>
      <c r="E205" s="221" t="s">
        <v>305</v>
      </c>
      <c r="F205" s="222" t="s">
        <v>306</v>
      </c>
      <c r="G205" s="223" t="s">
        <v>200</v>
      </c>
      <c r="H205" s="224">
        <v>140.12</v>
      </c>
      <c r="I205" s="225"/>
      <c r="J205" s="226">
        <f>ROUND(I205*H205,2)</f>
        <v>0</v>
      </c>
      <c r="K205" s="222" t="s">
        <v>139</v>
      </c>
      <c r="L205" s="71"/>
      <c r="M205" s="227" t="s">
        <v>22</v>
      </c>
      <c r="N205" s="228" t="s">
        <v>46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140</v>
      </c>
      <c r="AT205" s="23" t="s">
        <v>135</v>
      </c>
      <c r="AU205" s="23" t="s">
        <v>84</v>
      </c>
      <c r="AY205" s="23" t="s">
        <v>133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24</v>
      </c>
      <c r="BK205" s="231">
        <f>ROUND(I205*H205,2)</f>
        <v>0</v>
      </c>
      <c r="BL205" s="23" t="s">
        <v>140</v>
      </c>
      <c r="BM205" s="23" t="s">
        <v>317</v>
      </c>
    </row>
    <row r="206" spans="2:51" s="11" customFormat="1" ht="13.5">
      <c r="B206" s="232"/>
      <c r="C206" s="233"/>
      <c r="D206" s="234" t="s">
        <v>142</v>
      </c>
      <c r="E206" s="235" t="s">
        <v>22</v>
      </c>
      <c r="F206" s="236" t="s">
        <v>318</v>
      </c>
      <c r="G206" s="233"/>
      <c r="H206" s="237">
        <v>45.12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142</v>
      </c>
      <c r="AU206" s="243" t="s">
        <v>84</v>
      </c>
      <c r="AV206" s="11" t="s">
        <v>84</v>
      </c>
      <c r="AW206" s="11" t="s">
        <v>39</v>
      </c>
      <c r="AX206" s="11" t="s">
        <v>75</v>
      </c>
      <c r="AY206" s="243" t="s">
        <v>133</v>
      </c>
    </row>
    <row r="207" spans="2:51" s="12" customFormat="1" ht="13.5">
      <c r="B207" s="244"/>
      <c r="C207" s="245"/>
      <c r="D207" s="234" t="s">
        <v>142</v>
      </c>
      <c r="E207" s="246" t="s">
        <v>22</v>
      </c>
      <c r="F207" s="247" t="s">
        <v>319</v>
      </c>
      <c r="G207" s="245"/>
      <c r="H207" s="246" t="s">
        <v>22</v>
      </c>
      <c r="I207" s="248"/>
      <c r="J207" s="245"/>
      <c r="K207" s="245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142</v>
      </c>
      <c r="AU207" s="253" t="s">
        <v>84</v>
      </c>
      <c r="AV207" s="12" t="s">
        <v>24</v>
      </c>
      <c r="AW207" s="12" t="s">
        <v>39</v>
      </c>
      <c r="AX207" s="12" t="s">
        <v>75</v>
      </c>
      <c r="AY207" s="253" t="s">
        <v>133</v>
      </c>
    </row>
    <row r="208" spans="2:51" s="11" customFormat="1" ht="13.5">
      <c r="B208" s="232"/>
      <c r="C208" s="233"/>
      <c r="D208" s="234" t="s">
        <v>142</v>
      </c>
      <c r="E208" s="235" t="s">
        <v>22</v>
      </c>
      <c r="F208" s="236" t="s">
        <v>320</v>
      </c>
      <c r="G208" s="233"/>
      <c r="H208" s="237">
        <v>95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142</v>
      </c>
      <c r="AU208" s="243" t="s">
        <v>84</v>
      </c>
      <c r="AV208" s="11" t="s">
        <v>84</v>
      </c>
      <c r="AW208" s="11" t="s">
        <v>39</v>
      </c>
      <c r="AX208" s="11" t="s">
        <v>75</v>
      </c>
      <c r="AY208" s="243" t="s">
        <v>133</v>
      </c>
    </row>
    <row r="209" spans="2:51" s="12" customFormat="1" ht="13.5">
      <c r="B209" s="244"/>
      <c r="C209" s="245"/>
      <c r="D209" s="234" t="s">
        <v>142</v>
      </c>
      <c r="E209" s="246" t="s">
        <v>22</v>
      </c>
      <c r="F209" s="247" t="s">
        <v>321</v>
      </c>
      <c r="G209" s="245"/>
      <c r="H209" s="246" t="s">
        <v>22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142</v>
      </c>
      <c r="AU209" s="253" t="s">
        <v>84</v>
      </c>
      <c r="AV209" s="12" t="s">
        <v>24</v>
      </c>
      <c r="AW209" s="12" t="s">
        <v>39</v>
      </c>
      <c r="AX209" s="12" t="s">
        <v>75</v>
      </c>
      <c r="AY209" s="253" t="s">
        <v>133</v>
      </c>
    </row>
    <row r="210" spans="2:51" s="13" customFormat="1" ht="13.5">
      <c r="B210" s="254"/>
      <c r="C210" s="255"/>
      <c r="D210" s="234" t="s">
        <v>142</v>
      </c>
      <c r="E210" s="256" t="s">
        <v>22</v>
      </c>
      <c r="F210" s="257" t="s">
        <v>145</v>
      </c>
      <c r="G210" s="255"/>
      <c r="H210" s="258">
        <v>140.12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142</v>
      </c>
      <c r="AU210" s="264" t="s">
        <v>84</v>
      </c>
      <c r="AV210" s="13" t="s">
        <v>140</v>
      </c>
      <c r="AW210" s="13" t="s">
        <v>39</v>
      </c>
      <c r="AX210" s="13" t="s">
        <v>24</v>
      </c>
      <c r="AY210" s="264" t="s">
        <v>133</v>
      </c>
    </row>
    <row r="211" spans="2:65" s="1" customFormat="1" ht="16.5" customHeight="1">
      <c r="B211" s="45"/>
      <c r="C211" s="265" t="s">
        <v>322</v>
      </c>
      <c r="D211" s="265" t="s">
        <v>311</v>
      </c>
      <c r="E211" s="266" t="s">
        <v>312</v>
      </c>
      <c r="F211" s="267" t="s">
        <v>313</v>
      </c>
      <c r="G211" s="268" t="s">
        <v>301</v>
      </c>
      <c r="H211" s="269">
        <v>190</v>
      </c>
      <c r="I211" s="270"/>
      <c r="J211" s="271">
        <f>ROUND(I211*H211,2)</f>
        <v>0</v>
      </c>
      <c r="K211" s="267" t="s">
        <v>139</v>
      </c>
      <c r="L211" s="272"/>
      <c r="M211" s="273" t="s">
        <v>22</v>
      </c>
      <c r="N211" s="274" t="s">
        <v>46</v>
      </c>
      <c r="O211" s="46"/>
      <c r="P211" s="229">
        <f>O211*H211</f>
        <v>0</v>
      </c>
      <c r="Q211" s="229">
        <v>1</v>
      </c>
      <c r="R211" s="229">
        <f>Q211*H211</f>
        <v>190</v>
      </c>
      <c r="S211" s="229">
        <v>0</v>
      </c>
      <c r="T211" s="230">
        <f>S211*H211</f>
        <v>0</v>
      </c>
      <c r="AR211" s="23" t="s">
        <v>178</v>
      </c>
      <c r="AT211" s="23" t="s">
        <v>311</v>
      </c>
      <c r="AU211" s="23" t="s">
        <v>84</v>
      </c>
      <c r="AY211" s="23" t="s">
        <v>133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24</v>
      </c>
      <c r="BK211" s="231">
        <f>ROUND(I211*H211,2)</f>
        <v>0</v>
      </c>
      <c r="BL211" s="23" t="s">
        <v>140</v>
      </c>
      <c r="BM211" s="23" t="s">
        <v>323</v>
      </c>
    </row>
    <row r="212" spans="2:51" s="11" customFormat="1" ht="13.5">
      <c r="B212" s="232"/>
      <c r="C212" s="233"/>
      <c r="D212" s="234" t="s">
        <v>142</v>
      </c>
      <c r="E212" s="233"/>
      <c r="F212" s="236" t="s">
        <v>324</v>
      </c>
      <c r="G212" s="233"/>
      <c r="H212" s="237">
        <v>190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142</v>
      </c>
      <c r="AU212" s="243" t="s">
        <v>84</v>
      </c>
      <c r="AV212" s="11" t="s">
        <v>84</v>
      </c>
      <c r="AW212" s="11" t="s">
        <v>6</v>
      </c>
      <c r="AX212" s="11" t="s">
        <v>24</v>
      </c>
      <c r="AY212" s="243" t="s">
        <v>133</v>
      </c>
    </row>
    <row r="213" spans="2:65" s="1" customFormat="1" ht="25.5" customHeight="1">
      <c r="B213" s="45"/>
      <c r="C213" s="220" t="s">
        <v>325</v>
      </c>
      <c r="D213" s="220" t="s">
        <v>135</v>
      </c>
      <c r="E213" s="221" t="s">
        <v>326</v>
      </c>
      <c r="F213" s="222" t="s">
        <v>327</v>
      </c>
      <c r="G213" s="223" t="s">
        <v>138</v>
      </c>
      <c r="H213" s="224">
        <v>109</v>
      </c>
      <c r="I213" s="225"/>
      <c r="J213" s="226">
        <f>ROUND(I213*H213,2)</f>
        <v>0</v>
      </c>
      <c r="K213" s="222" t="s">
        <v>139</v>
      </c>
      <c r="L213" s="71"/>
      <c r="M213" s="227" t="s">
        <v>22</v>
      </c>
      <c r="N213" s="228" t="s">
        <v>46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140</v>
      </c>
      <c r="AT213" s="23" t="s">
        <v>135</v>
      </c>
      <c r="AU213" s="23" t="s">
        <v>84</v>
      </c>
      <c r="AY213" s="23" t="s">
        <v>133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24</v>
      </c>
      <c r="BK213" s="231">
        <f>ROUND(I213*H213,2)</f>
        <v>0</v>
      </c>
      <c r="BL213" s="23" t="s">
        <v>140</v>
      </c>
      <c r="BM213" s="23" t="s">
        <v>328</v>
      </c>
    </row>
    <row r="214" spans="2:51" s="11" customFormat="1" ht="13.5">
      <c r="B214" s="232"/>
      <c r="C214" s="233"/>
      <c r="D214" s="234" t="s">
        <v>142</v>
      </c>
      <c r="E214" s="235" t="s">
        <v>22</v>
      </c>
      <c r="F214" s="236" t="s">
        <v>329</v>
      </c>
      <c r="G214" s="233"/>
      <c r="H214" s="237">
        <v>76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142</v>
      </c>
      <c r="AU214" s="243" t="s">
        <v>84</v>
      </c>
      <c r="AV214" s="11" t="s">
        <v>84</v>
      </c>
      <c r="AW214" s="11" t="s">
        <v>39</v>
      </c>
      <c r="AX214" s="11" t="s">
        <v>75</v>
      </c>
      <c r="AY214" s="243" t="s">
        <v>133</v>
      </c>
    </row>
    <row r="215" spans="2:51" s="11" customFormat="1" ht="13.5">
      <c r="B215" s="232"/>
      <c r="C215" s="233"/>
      <c r="D215" s="234" t="s">
        <v>142</v>
      </c>
      <c r="E215" s="235" t="s">
        <v>22</v>
      </c>
      <c r="F215" s="236" t="s">
        <v>330</v>
      </c>
      <c r="G215" s="233"/>
      <c r="H215" s="237">
        <v>33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142</v>
      </c>
      <c r="AU215" s="243" t="s">
        <v>84</v>
      </c>
      <c r="AV215" s="11" t="s">
        <v>84</v>
      </c>
      <c r="AW215" s="11" t="s">
        <v>39</v>
      </c>
      <c r="AX215" s="11" t="s">
        <v>75</v>
      </c>
      <c r="AY215" s="243" t="s">
        <v>133</v>
      </c>
    </row>
    <row r="216" spans="2:51" s="12" customFormat="1" ht="13.5">
      <c r="B216" s="244"/>
      <c r="C216" s="245"/>
      <c r="D216" s="234" t="s">
        <v>142</v>
      </c>
      <c r="E216" s="246" t="s">
        <v>22</v>
      </c>
      <c r="F216" s="247" t="s">
        <v>331</v>
      </c>
      <c r="G216" s="245"/>
      <c r="H216" s="246" t="s">
        <v>22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142</v>
      </c>
      <c r="AU216" s="253" t="s">
        <v>84</v>
      </c>
      <c r="AV216" s="12" t="s">
        <v>24</v>
      </c>
      <c r="AW216" s="12" t="s">
        <v>39</v>
      </c>
      <c r="AX216" s="12" t="s">
        <v>75</v>
      </c>
      <c r="AY216" s="253" t="s">
        <v>133</v>
      </c>
    </row>
    <row r="217" spans="2:51" s="13" customFormat="1" ht="13.5">
      <c r="B217" s="254"/>
      <c r="C217" s="255"/>
      <c r="D217" s="234" t="s">
        <v>142</v>
      </c>
      <c r="E217" s="256" t="s">
        <v>22</v>
      </c>
      <c r="F217" s="257" t="s">
        <v>145</v>
      </c>
      <c r="G217" s="255"/>
      <c r="H217" s="258">
        <v>109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142</v>
      </c>
      <c r="AU217" s="264" t="s">
        <v>84</v>
      </c>
      <c r="AV217" s="13" t="s">
        <v>140</v>
      </c>
      <c r="AW217" s="13" t="s">
        <v>39</v>
      </c>
      <c r="AX217" s="13" t="s">
        <v>24</v>
      </c>
      <c r="AY217" s="264" t="s">
        <v>133</v>
      </c>
    </row>
    <row r="218" spans="2:65" s="1" customFormat="1" ht="25.5" customHeight="1">
      <c r="B218" s="45"/>
      <c r="C218" s="220" t="s">
        <v>332</v>
      </c>
      <c r="D218" s="220" t="s">
        <v>135</v>
      </c>
      <c r="E218" s="221" t="s">
        <v>333</v>
      </c>
      <c r="F218" s="222" t="s">
        <v>334</v>
      </c>
      <c r="G218" s="223" t="s">
        <v>138</v>
      </c>
      <c r="H218" s="224">
        <v>109</v>
      </c>
      <c r="I218" s="225"/>
      <c r="J218" s="226">
        <f>ROUND(I218*H218,2)</f>
        <v>0</v>
      </c>
      <c r="K218" s="222" t="s">
        <v>139</v>
      </c>
      <c r="L218" s="71"/>
      <c r="M218" s="227" t="s">
        <v>22</v>
      </c>
      <c r="N218" s="228" t="s">
        <v>46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140</v>
      </c>
      <c r="AT218" s="23" t="s">
        <v>135</v>
      </c>
      <c r="AU218" s="23" t="s">
        <v>84</v>
      </c>
      <c r="AY218" s="23" t="s">
        <v>133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24</v>
      </c>
      <c r="BK218" s="231">
        <f>ROUND(I218*H218,2)</f>
        <v>0</v>
      </c>
      <c r="BL218" s="23" t="s">
        <v>140</v>
      </c>
      <c r="BM218" s="23" t="s">
        <v>335</v>
      </c>
    </row>
    <row r="219" spans="2:51" s="11" customFormat="1" ht="13.5">
      <c r="B219" s="232"/>
      <c r="C219" s="233"/>
      <c r="D219" s="234" t="s">
        <v>142</v>
      </c>
      <c r="E219" s="235" t="s">
        <v>22</v>
      </c>
      <c r="F219" s="236" t="s">
        <v>336</v>
      </c>
      <c r="G219" s="233"/>
      <c r="H219" s="237">
        <v>109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142</v>
      </c>
      <c r="AU219" s="243" t="s">
        <v>84</v>
      </c>
      <c r="AV219" s="11" t="s">
        <v>84</v>
      </c>
      <c r="AW219" s="11" t="s">
        <v>39</v>
      </c>
      <c r="AX219" s="11" t="s">
        <v>75</v>
      </c>
      <c r="AY219" s="243" t="s">
        <v>133</v>
      </c>
    </row>
    <row r="220" spans="2:51" s="12" customFormat="1" ht="13.5">
      <c r="B220" s="244"/>
      <c r="C220" s="245"/>
      <c r="D220" s="234" t="s">
        <v>142</v>
      </c>
      <c r="E220" s="246" t="s">
        <v>22</v>
      </c>
      <c r="F220" s="247" t="s">
        <v>331</v>
      </c>
      <c r="G220" s="245"/>
      <c r="H220" s="246" t="s">
        <v>22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142</v>
      </c>
      <c r="AU220" s="253" t="s">
        <v>84</v>
      </c>
      <c r="AV220" s="12" t="s">
        <v>24</v>
      </c>
      <c r="AW220" s="12" t="s">
        <v>39</v>
      </c>
      <c r="AX220" s="12" t="s">
        <v>75</v>
      </c>
      <c r="AY220" s="253" t="s">
        <v>133</v>
      </c>
    </row>
    <row r="221" spans="2:51" s="13" customFormat="1" ht="13.5">
      <c r="B221" s="254"/>
      <c r="C221" s="255"/>
      <c r="D221" s="234" t="s">
        <v>142</v>
      </c>
      <c r="E221" s="256" t="s">
        <v>22</v>
      </c>
      <c r="F221" s="257" t="s">
        <v>145</v>
      </c>
      <c r="G221" s="255"/>
      <c r="H221" s="258">
        <v>109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142</v>
      </c>
      <c r="AU221" s="264" t="s">
        <v>84</v>
      </c>
      <c r="AV221" s="13" t="s">
        <v>140</v>
      </c>
      <c r="AW221" s="13" t="s">
        <v>39</v>
      </c>
      <c r="AX221" s="13" t="s">
        <v>24</v>
      </c>
      <c r="AY221" s="264" t="s">
        <v>133</v>
      </c>
    </row>
    <row r="222" spans="2:65" s="1" customFormat="1" ht="16.5" customHeight="1">
      <c r="B222" s="45"/>
      <c r="C222" s="265" t="s">
        <v>337</v>
      </c>
      <c r="D222" s="265" t="s">
        <v>311</v>
      </c>
      <c r="E222" s="266" t="s">
        <v>338</v>
      </c>
      <c r="F222" s="267" t="s">
        <v>339</v>
      </c>
      <c r="G222" s="268" t="s">
        <v>340</v>
      </c>
      <c r="H222" s="269">
        <v>1.635</v>
      </c>
      <c r="I222" s="270"/>
      <c r="J222" s="271">
        <f>ROUND(I222*H222,2)</f>
        <v>0</v>
      </c>
      <c r="K222" s="267" t="s">
        <v>139</v>
      </c>
      <c r="L222" s="272"/>
      <c r="M222" s="273" t="s">
        <v>22</v>
      </c>
      <c r="N222" s="274" t="s">
        <v>46</v>
      </c>
      <c r="O222" s="46"/>
      <c r="P222" s="229">
        <f>O222*H222</f>
        <v>0</v>
      </c>
      <c r="Q222" s="229">
        <v>0.001</v>
      </c>
      <c r="R222" s="229">
        <f>Q222*H222</f>
        <v>0.001635</v>
      </c>
      <c r="S222" s="229">
        <v>0</v>
      </c>
      <c r="T222" s="230">
        <f>S222*H222</f>
        <v>0</v>
      </c>
      <c r="AR222" s="23" t="s">
        <v>178</v>
      </c>
      <c r="AT222" s="23" t="s">
        <v>311</v>
      </c>
      <c r="AU222" s="23" t="s">
        <v>84</v>
      </c>
      <c r="AY222" s="23" t="s">
        <v>133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24</v>
      </c>
      <c r="BK222" s="231">
        <f>ROUND(I222*H222,2)</f>
        <v>0</v>
      </c>
      <c r="BL222" s="23" t="s">
        <v>140</v>
      </c>
      <c r="BM222" s="23" t="s">
        <v>341</v>
      </c>
    </row>
    <row r="223" spans="2:51" s="11" customFormat="1" ht="13.5">
      <c r="B223" s="232"/>
      <c r="C223" s="233"/>
      <c r="D223" s="234" t="s">
        <v>142</v>
      </c>
      <c r="E223" s="233"/>
      <c r="F223" s="236" t="s">
        <v>342</v>
      </c>
      <c r="G223" s="233"/>
      <c r="H223" s="237">
        <v>1.635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142</v>
      </c>
      <c r="AU223" s="243" t="s">
        <v>84</v>
      </c>
      <c r="AV223" s="11" t="s">
        <v>84</v>
      </c>
      <c r="AW223" s="11" t="s">
        <v>6</v>
      </c>
      <c r="AX223" s="11" t="s">
        <v>24</v>
      </c>
      <c r="AY223" s="243" t="s">
        <v>133</v>
      </c>
    </row>
    <row r="224" spans="2:65" s="1" customFormat="1" ht="16.5" customHeight="1">
      <c r="B224" s="45"/>
      <c r="C224" s="220" t="s">
        <v>343</v>
      </c>
      <c r="D224" s="220" t="s">
        <v>135</v>
      </c>
      <c r="E224" s="221" t="s">
        <v>344</v>
      </c>
      <c r="F224" s="222" t="s">
        <v>345</v>
      </c>
      <c r="G224" s="223" t="s">
        <v>138</v>
      </c>
      <c r="H224" s="224">
        <v>109</v>
      </c>
      <c r="I224" s="225"/>
      <c r="J224" s="226">
        <f>ROUND(I224*H224,2)</f>
        <v>0</v>
      </c>
      <c r="K224" s="222" t="s">
        <v>139</v>
      </c>
      <c r="L224" s="71"/>
      <c r="M224" s="227" t="s">
        <v>22</v>
      </c>
      <c r="N224" s="228" t="s">
        <v>46</v>
      </c>
      <c r="O224" s="4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AR224" s="23" t="s">
        <v>140</v>
      </c>
      <c r="AT224" s="23" t="s">
        <v>135</v>
      </c>
      <c r="AU224" s="23" t="s">
        <v>84</v>
      </c>
      <c r="AY224" s="23" t="s">
        <v>133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24</v>
      </c>
      <c r="BK224" s="231">
        <f>ROUND(I224*H224,2)</f>
        <v>0</v>
      </c>
      <c r="BL224" s="23" t="s">
        <v>140</v>
      </c>
      <c r="BM224" s="23" t="s">
        <v>346</v>
      </c>
    </row>
    <row r="225" spans="2:51" s="11" customFormat="1" ht="13.5">
      <c r="B225" s="232"/>
      <c r="C225" s="233"/>
      <c r="D225" s="234" t="s">
        <v>142</v>
      </c>
      <c r="E225" s="235" t="s">
        <v>22</v>
      </c>
      <c r="F225" s="236" t="s">
        <v>336</v>
      </c>
      <c r="G225" s="233"/>
      <c r="H225" s="237">
        <v>109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142</v>
      </c>
      <c r="AU225" s="243" t="s">
        <v>84</v>
      </c>
      <c r="AV225" s="11" t="s">
        <v>84</v>
      </c>
      <c r="AW225" s="11" t="s">
        <v>39</v>
      </c>
      <c r="AX225" s="11" t="s">
        <v>75</v>
      </c>
      <c r="AY225" s="243" t="s">
        <v>133</v>
      </c>
    </row>
    <row r="226" spans="2:51" s="12" customFormat="1" ht="13.5">
      <c r="B226" s="244"/>
      <c r="C226" s="245"/>
      <c r="D226" s="234" t="s">
        <v>142</v>
      </c>
      <c r="E226" s="246" t="s">
        <v>22</v>
      </c>
      <c r="F226" s="247" t="s">
        <v>331</v>
      </c>
      <c r="G226" s="245"/>
      <c r="H226" s="246" t="s">
        <v>22</v>
      </c>
      <c r="I226" s="248"/>
      <c r="J226" s="245"/>
      <c r="K226" s="245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142</v>
      </c>
      <c r="AU226" s="253" t="s">
        <v>84</v>
      </c>
      <c r="AV226" s="12" t="s">
        <v>24</v>
      </c>
      <c r="AW226" s="12" t="s">
        <v>39</v>
      </c>
      <c r="AX226" s="12" t="s">
        <v>75</v>
      </c>
      <c r="AY226" s="253" t="s">
        <v>133</v>
      </c>
    </row>
    <row r="227" spans="2:51" s="13" customFormat="1" ht="13.5">
      <c r="B227" s="254"/>
      <c r="C227" s="255"/>
      <c r="D227" s="234" t="s">
        <v>142</v>
      </c>
      <c r="E227" s="256" t="s">
        <v>22</v>
      </c>
      <c r="F227" s="257" t="s">
        <v>145</v>
      </c>
      <c r="G227" s="255"/>
      <c r="H227" s="258">
        <v>109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AT227" s="264" t="s">
        <v>142</v>
      </c>
      <c r="AU227" s="264" t="s">
        <v>84</v>
      </c>
      <c r="AV227" s="13" t="s">
        <v>140</v>
      </c>
      <c r="AW227" s="13" t="s">
        <v>39</v>
      </c>
      <c r="AX227" s="13" t="s">
        <v>24</v>
      </c>
      <c r="AY227" s="264" t="s">
        <v>133</v>
      </c>
    </row>
    <row r="228" spans="2:65" s="1" customFormat="1" ht="16.5" customHeight="1">
      <c r="B228" s="45"/>
      <c r="C228" s="220" t="s">
        <v>347</v>
      </c>
      <c r="D228" s="220" t="s">
        <v>135</v>
      </c>
      <c r="E228" s="221" t="s">
        <v>348</v>
      </c>
      <c r="F228" s="222" t="s">
        <v>349</v>
      </c>
      <c r="G228" s="223" t="s">
        <v>138</v>
      </c>
      <c r="H228" s="224">
        <v>130</v>
      </c>
      <c r="I228" s="225"/>
      <c r="J228" s="226">
        <f>ROUND(I228*H228,2)</f>
        <v>0</v>
      </c>
      <c r="K228" s="222" t="s">
        <v>139</v>
      </c>
      <c r="L228" s="71"/>
      <c r="M228" s="227" t="s">
        <v>22</v>
      </c>
      <c r="N228" s="228" t="s">
        <v>46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140</v>
      </c>
      <c r="AT228" s="23" t="s">
        <v>135</v>
      </c>
      <c r="AU228" s="23" t="s">
        <v>84</v>
      </c>
      <c r="AY228" s="23" t="s">
        <v>133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24</v>
      </c>
      <c r="BK228" s="231">
        <f>ROUND(I228*H228,2)</f>
        <v>0</v>
      </c>
      <c r="BL228" s="23" t="s">
        <v>140</v>
      </c>
      <c r="BM228" s="23" t="s">
        <v>350</v>
      </c>
    </row>
    <row r="229" spans="2:65" s="1" customFormat="1" ht="16.5" customHeight="1">
      <c r="B229" s="45"/>
      <c r="C229" s="220" t="s">
        <v>351</v>
      </c>
      <c r="D229" s="220" t="s">
        <v>135</v>
      </c>
      <c r="E229" s="221" t="s">
        <v>352</v>
      </c>
      <c r="F229" s="222" t="s">
        <v>353</v>
      </c>
      <c r="G229" s="223" t="s">
        <v>138</v>
      </c>
      <c r="H229" s="224">
        <v>74</v>
      </c>
      <c r="I229" s="225"/>
      <c r="J229" s="226">
        <f>ROUND(I229*H229,2)</f>
        <v>0</v>
      </c>
      <c r="K229" s="222" t="s">
        <v>139</v>
      </c>
      <c r="L229" s="71"/>
      <c r="M229" s="227" t="s">
        <v>22</v>
      </c>
      <c r="N229" s="228" t="s">
        <v>46</v>
      </c>
      <c r="O229" s="4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" t="s">
        <v>140</v>
      </c>
      <c r="AT229" s="23" t="s">
        <v>135</v>
      </c>
      <c r="AU229" s="23" t="s">
        <v>84</v>
      </c>
      <c r="AY229" s="23" t="s">
        <v>133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24</v>
      </c>
      <c r="BK229" s="231">
        <f>ROUND(I229*H229,2)</f>
        <v>0</v>
      </c>
      <c r="BL229" s="23" t="s">
        <v>140</v>
      </c>
      <c r="BM229" s="23" t="s">
        <v>354</v>
      </c>
    </row>
    <row r="230" spans="2:51" s="11" customFormat="1" ht="13.5">
      <c r="B230" s="232"/>
      <c r="C230" s="233"/>
      <c r="D230" s="234" t="s">
        <v>142</v>
      </c>
      <c r="E230" s="235" t="s">
        <v>22</v>
      </c>
      <c r="F230" s="236" t="s">
        <v>355</v>
      </c>
      <c r="G230" s="233"/>
      <c r="H230" s="237">
        <v>74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142</v>
      </c>
      <c r="AU230" s="243" t="s">
        <v>84</v>
      </c>
      <c r="AV230" s="11" t="s">
        <v>84</v>
      </c>
      <c r="AW230" s="11" t="s">
        <v>39</v>
      </c>
      <c r="AX230" s="11" t="s">
        <v>75</v>
      </c>
      <c r="AY230" s="243" t="s">
        <v>133</v>
      </c>
    </row>
    <row r="231" spans="2:51" s="12" customFormat="1" ht="13.5">
      <c r="B231" s="244"/>
      <c r="C231" s="245"/>
      <c r="D231" s="234" t="s">
        <v>142</v>
      </c>
      <c r="E231" s="246" t="s">
        <v>22</v>
      </c>
      <c r="F231" s="247" t="s">
        <v>144</v>
      </c>
      <c r="G231" s="245"/>
      <c r="H231" s="246" t="s">
        <v>22</v>
      </c>
      <c r="I231" s="248"/>
      <c r="J231" s="245"/>
      <c r="K231" s="245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142</v>
      </c>
      <c r="AU231" s="253" t="s">
        <v>84</v>
      </c>
      <c r="AV231" s="12" t="s">
        <v>24</v>
      </c>
      <c r="AW231" s="12" t="s">
        <v>39</v>
      </c>
      <c r="AX231" s="12" t="s">
        <v>75</v>
      </c>
      <c r="AY231" s="253" t="s">
        <v>133</v>
      </c>
    </row>
    <row r="232" spans="2:51" s="13" customFormat="1" ht="13.5">
      <c r="B232" s="254"/>
      <c r="C232" s="255"/>
      <c r="D232" s="234" t="s">
        <v>142</v>
      </c>
      <c r="E232" s="256" t="s">
        <v>22</v>
      </c>
      <c r="F232" s="257" t="s">
        <v>145</v>
      </c>
      <c r="G232" s="255"/>
      <c r="H232" s="258">
        <v>74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142</v>
      </c>
      <c r="AU232" s="264" t="s">
        <v>84</v>
      </c>
      <c r="AV232" s="13" t="s">
        <v>140</v>
      </c>
      <c r="AW232" s="13" t="s">
        <v>39</v>
      </c>
      <c r="AX232" s="13" t="s">
        <v>24</v>
      </c>
      <c r="AY232" s="264" t="s">
        <v>133</v>
      </c>
    </row>
    <row r="233" spans="2:63" s="10" customFormat="1" ht="29.85" customHeight="1">
      <c r="B233" s="204"/>
      <c r="C233" s="205"/>
      <c r="D233" s="206" t="s">
        <v>74</v>
      </c>
      <c r="E233" s="218" t="s">
        <v>84</v>
      </c>
      <c r="F233" s="218" t="s">
        <v>356</v>
      </c>
      <c r="G233" s="205"/>
      <c r="H233" s="205"/>
      <c r="I233" s="208"/>
      <c r="J233" s="219">
        <f>BK233</f>
        <v>0</v>
      </c>
      <c r="K233" s="205"/>
      <c r="L233" s="210"/>
      <c r="M233" s="211"/>
      <c r="N233" s="212"/>
      <c r="O233" s="212"/>
      <c r="P233" s="213">
        <f>SUM(P234:P305)</f>
        <v>0</v>
      </c>
      <c r="Q233" s="212"/>
      <c r="R233" s="213">
        <f>SUM(R234:R305)</f>
        <v>105.26202871999999</v>
      </c>
      <c r="S233" s="212"/>
      <c r="T233" s="214">
        <f>SUM(T234:T305)</f>
        <v>1.699</v>
      </c>
      <c r="AR233" s="215" t="s">
        <v>24</v>
      </c>
      <c r="AT233" s="216" t="s">
        <v>74</v>
      </c>
      <c r="AU233" s="216" t="s">
        <v>24</v>
      </c>
      <c r="AY233" s="215" t="s">
        <v>133</v>
      </c>
      <c r="BK233" s="217">
        <f>SUM(BK234:BK305)</f>
        <v>0</v>
      </c>
    </row>
    <row r="234" spans="2:65" s="1" customFormat="1" ht="16.5" customHeight="1">
      <c r="B234" s="45"/>
      <c r="C234" s="220" t="s">
        <v>357</v>
      </c>
      <c r="D234" s="220" t="s">
        <v>135</v>
      </c>
      <c r="E234" s="221" t="s">
        <v>358</v>
      </c>
      <c r="F234" s="222" t="s">
        <v>359</v>
      </c>
      <c r="G234" s="223" t="s">
        <v>181</v>
      </c>
      <c r="H234" s="224">
        <v>37.5</v>
      </c>
      <c r="I234" s="225"/>
      <c r="J234" s="226">
        <f>ROUND(I234*H234,2)</f>
        <v>0</v>
      </c>
      <c r="K234" s="222" t="s">
        <v>139</v>
      </c>
      <c r="L234" s="71"/>
      <c r="M234" s="227" t="s">
        <v>22</v>
      </c>
      <c r="N234" s="228" t="s">
        <v>46</v>
      </c>
      <c r="O234" s="46"/>
      <c r="P234" s="229">
        <f>O234*H234</f>
        <v>0</v>
      </c>
      <c r="Q234" s="229">
        <v>0.00114</v>
      </c>
      <c r="R234" s="229">
        <f>Q234*H234</f>
        <v>0.042749999999999996</v>
      </c>
      <c r="S234" s="229">
        <v>0</v>
      </c>
      <c r="T234" s="230">
        <f>S234*H234</f>
        <v>0</v>
      </c>
      <c r="AR234" s="23" t="s">
        <v>140</v>
      </c>
      <c r="AT234" s="23" t="s">
        <v>135</v>
      </c>
      <c r="AU234" s="23" t="s">
        <v>84</v>
      </c>
      <c r="AY234" s="23" t="s">
        <v>133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24</v>
      </c>
      <c r="BK234" s="231">
        <f>ROUND(I234*H234,2)</f>
        <v>0</v>
      </c>
      <c r="BL234" s="23" t="s">
        <v>140</v>
      </c>
      <c r="BM234" s="23" t="s">
        <v>360</v>
      </c>
    </row>
    <row r="235" spans="2:51" s="11" customFormat="1" ht="13.5">
      <c r="B235" s="232"/>
      <c r="C235" s="233"/>
      <c r="D235" s="234" t="s">
        <v>142</v>
      </c>
      <c r="E235" s="235" t="s">
        <v>22</v>
      </c>
      <c r="F235" s="236" t="s">
        <v>361</v>
      </c>
      <c r="G235" s="233"/>
      <c r="H235" s="237">
        <v>37.5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142</v>
      </c>
      <c r="AU235" s="243" t="s">
        <v>84</v>
      </c>
      <c r="AV235" s="11" t="s">
        <v>84</v>
      </c>
      <c r="AW235" s="11" t="s">
        <v>39</v>
      </c>
      <c r="AX235" s="11" t="s">
        <v>75</v>
      </c>
      <c r="AY235" s="243" t="s">
        <v>133</v>
      </c>
    </row>
    <row r="236" spans="2:51" s="12" customFormat="1" ht="13.5">
      <c r="B236" s="244"/>
      <c r="C236" s="245"/>
      <c r="D236" s="234" t="s">
        <v>142</v>
      </c>
      <c r="E236" s="246" t="s">
        <v>22</v>
      </c>
      <c r="F236" s="247" t="s">
        <v>144</v>
      </c>
      <c r="G236" s="245"/>
      <c r="H236" s="246" t="s">
        <v>22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142</v>
      </c>
      <c r="AU236" s="253" t="s">
        <v>84</v>
      </c>
      <c r="AV236" s="12" t="s">
        <v>24</v>
      </c>
      <c r="AW236" s="12" t="s">
        <v>39</v>
      </c>
      <c r="AX236" s="12" t="s">
        <v>75</v>
      </c>
      <c r="AY236" s="253" t="s">
        <v>133</v>
      </c>
    </row>
    <row r="237" spans="2:51" s="13" customFormat="1" ht="13.5">
      <c r="B237" s="254"/>
      <c r="C237" s="255"/>
      <c r="D237" s="234" t="s">
        <v>142</v>
      </c>
      <c r="E237" s="256" t="s">
        <v>22</v>
      </c>
      <c r="F237" s="257" t="s">
        <v>145</v>
      </c>
      <c r="G237" s="255"/>
      <c r="H237" s="258">
        <v>37.5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142</v>
      </c>
      <c r="AU237" s="264" t="s">
        <v>84</v>
      </c>
      <c r="AV237" s="13" t="s">
        <v>140</v>
      </c>
      <c r="AW237" s="13" t="s">
        <v>39</v>
      </c>
      <c r="AX237" s="13" t="s">
        <v>24</v>
      </c>
      <c r="AY237" s="264" t="s">
        <v>133</v>
      </c>
    </row>
    <row r="238" spans="2:65" s="1" customFormat="1" ht="16.5" customHeight="1">
      <c r="B238" s="45"/>
      <c r="C238" s="220" t="s">
        <v>362</v>
      </c>
      <c r="D238" s="220" t="s">
        <v>135</v>
      </c>
      <c r="E238" s="221" t="s">
        <v>363</v>
      </c>
      <c r="F238" s="222" t="s">
        <v>364</v>
      </c>
      <c r="G238" s="223" t="s">
        <v>181</v>
      </c>
      <c r="H238" s="224">
        <v>5</v>
      </c>
      <c r="I238" s="225"/>
      <c r="J238" s="226">
        <f>ROUND(I238*H238,2)</f>
        <v>0</v>
      </c>
      <c r="K238" s="222" t="s">
        <v>139</v>
      </c>
      <c r="L238" s="71"/>
      <c r="M238" s="227" t="s">
        <v>22</v>
      </c>
      <c r="N238" s="228" t="s">
        <v>46</v>
      </c>
      <c r="O238" s="46"/>
      <c r="P238" s="229">
        <f>O238*H238</f>
        <v>0</v>
      </c>
      <c r="Q238" s="229">
        <v>0.00092</v>
      </c>
      <c r="R238" s="229">
        <f>Q238*H238</f>
        <v>0.0046</v>
      </c>
      <c r="S238" s="229">
        <v>0</v>
      </c>
      <c r="T238" s="230">
        <f>S238*H238</f>
        <v>0</v>
      </c>
      <c r="AR238" s="23" t="s">
        <v>140</v>
      </c>
      <c r="AT238" s="23" t="s">
        <v>135</v>
      </c>
      <c r="AU238" s="23" t="s">
        <v>84</v>
      </c>
      <c r="AY238" s="23" t="s">
        <v>133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24</v>
      </c>
      <c r="BK238" s="231">
        <f>ROUND(I238*H238,2)</f>
        <v>0</v>
      </c>
      <c r="BL238" s="23" t="s">
        <v>140</v>
      </c>
      <c r="BM238" s="23" t="s">
        <v>365</v>
      </c>
    </row>
    <row r="239" spans="2:51" s="11" customFormat="1" ht="13.5">
      <c r="B239" s="232"/>
      <c r="C239" s="233"/>
      <c r="D239" s="234" t="s">
        <v>142</v>
      </c>
      <c r="E239" s="235" t="s">
        <v>22</v>
      </c>
      <c r="F239" s="236" t="s">
        <v>366</v>
      </c>
      <c r="G239" s="233"/>
      <c r="H239" s="237">
        <v>5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142</v>
      </c>
      <c r="AU239" s="243" t="s">
        <v>84</v>
      </c>
      <c r="AV239" s="11" t="s">
        <v>84</v>
      </c>
      <c r="AW239" s="11" t="s">
        <v>39</v>
      </c>
      <c r="AX239" s="11" t="s">
        <v>75</v>
      </c>
      <c r="AY239" s="243" t="s">
        <v>133</v>
      </c>
    </row>
    <row r="240" spans="2:51" s="12" customFormat="1" ht="13.5">
      <c r="B240" s="244"/>
      <c r="C240" s="245"/>
      <c r="D240" s="234" t="s">
        <v>142</v>
      </c>
      <c r="E240" s="246" t="s">
        <v>22</v>
      </c>
      <c r="F240" s="247" t="s">
        <v>367</v>
      </c>
      <c r="G240" s="245"/>
      <c r="H240" s="246" t="s">
        <v>22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142</v>
      </c>
      <c r="AU240" s="253" t="s">
        <v>84</v>
      </c>
      <c r="AV240" s="12" t="s">
        <v>24</v>
      </c>
      <c r="AW240" s="12" t="s">
        <v>39</v>
      </c>
      <c r="AX240" s="12" t="s">
        <v>75</v>
      </c>
      <c r="AY240" s="253" t="s">
        <v>133</v>
      </c>
    </row>
    <row r="241" spans="2:51" s="13" customFormat="1" ht="13.5">
      <c r="B241" s="254"/>
      <c r="C241" s="255"/>
      <c r="D241" s="234" t="s">
        <v>142</v>
      </c>
      <c r="E241" s="256" t="s">
        <v>22</v>
      </c>
      <c r="F241" s="257" t="s">
        <v>145</v>
      </c>
      <c r="G241" s="255"/>
      <c r="H241" s="258">
        <v>5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142</v>
      </c>
      <c r="AU241" s="264" t="s">
        <v>84</v>
      </c>
      <c r="AV241" s="13" t="s">
        <v>140</v>
      </c>
      <c r="AW241" s="13" t="s">
        <v>39</v>
      </c>
      <c r="AX241" s="13" t="s">
        <v>24</v>
      </c>
      <c r="AY241" s="264" t="s">
        <v>133</v>
      </c>
    </row>
    <row r="242" spans="2:65" s="1" customFormat="1" ht="16.5" customHeight="1">
      <c r="B242" s="45"/>
      <c r="C242" s="220" t="s">
        <v>161</v>
      </c>
      <c r="D242" s="220" t="s">
        <v>135</v>
      </c>
      <c r="E242" s="221" t="s">
        <v>368</v>
      </c>
      <c r="F242" s="222" t="s">
        <v>369</v>
      </c>
      <c r="G242" s="223" t="s">
        <v>181</v>
      </c>
      <c r="H242" s="224">
        <v>37.5</v>
      </c>
      <c r="I242" s="225"/>
      <c r="J242" s="226">
        <f>ROUND(I242*H242,2)</f>
        <v>0</v>
      </c>
      <c r="K242" s="222" t="s">
        <v>139</v>
      </c>
      <c r="L242" s="71"/>
      <c r="M242" s="227" t="s">
        <v>22</v>
      </c>
      <c r="N242" s="228" t="s">
        <v>46</v>
      </c>
      <c r="O242" s="46"/>
      <c r="P242" s="229">
        <f>O242*H242</f>
        <v>0</v>
      </c>
      <c r="Q242" s="229">
        <v>8E-05</v>
      </c>
      <c r="R242" s="229">
        <f>Q242*H242</f>
        <v>0.003</v>
      </c>
      <c r="S242" s="229">
        <v>0</v>
      </c>
      <c r="T242" s="230">
        <f>S242*H242</f>
        <v>0</v>
      </c>
      <c r="AR242" s="23" t="s">
        <v>140</v>
      </c>
      <c r="AT242" s="23" t="s">
        <v>135</v>
      </c>
      <c r="AU242" s="23" t="s">
        <v>84</v>
      </c>
      <c r="AY242" s="23" t="s">
        <v>133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24</v>
      </c>
      <c r="BK242" s="231">
        <f>ROUND(I242*H242,2)</f>
        <v>0</v>
      </c>
      <c r="BL242" s="23" t="s">
        <v>140</v>
      </c>
      <c r="BM242" s="23" t="s">
        <v>370</v>
      </c>
    </row>
    <row r="243" spans="2:51" s="11" customFormat="1" ht="13.5">
      <c r="B243" s="232"/>
      <c r="C243" s="233"/>
      <c r="D243" s="234" t="s">
        <v>142</v>
      </c>
      <c r="E243" s="235" t="s">
        <v>22</v>
      </c>
      <c r="F243" s="236" t="s">
        <v>361</v>
      </c>
      <c r="G243" s="233"/>
      <c r="H243" s="237">
        <v>37.5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142</v>
      </c>
      <c r="AU243" s="243" t="s">
        <v>84</v>
      </c>
      <c r="AV243" s="11" t="s">
        <v>84</v>
      </c>
      <c r="AW243" s="11" t="s">
        <v>39</v>
      </c>
      <c r="AX243" s="11" t="s">
        <v>75</v>
      </c>
      <c r="AY243" s="243" t="s">
        <v>133</v>
      </c>
    </row>
    <row r="244" spans="2:51" s="13" customFormat="1" ht="13.5">
      <c r="B244" s="254"/>
      <c r="C244" s="255"/>
      <c r="D244" s="234" t="s">
        <v>142</v>
      </c>
      <c r="E244" s="256" t="s">
        <v>22</v>
      </c>
      <c r="F244" s="257" t="s">
        <v>145</v>
      </c>
      <c r="G244" s="255"/>
      <c r="H244" s="258">
        <v>37.5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142</v>
      </c>
      <c r="AU244" s="264" t="s">
        <v>84</v>
      </c>
      <c r="AV244" s="13" t="s">
        <v>140</v>
      </c>
      <c r="AW244" s="13" t="s">
        <v>39</v>
      </c>
      <c r="AX244" s="13" t="s">
        <v>24</v>
      </c>
      <c r="AY244" s="264" t="s">
        <v>133</v>
      </c>
    </row>
    <row r="245" spans="2:65" s="1" customFormat="1" ht="16.5" customHeight="1">
      <c r="B245" s="45"/>
      <c r="C245" s="220" t="s">
        <v>371</v>
      </c>
      <c r="D245" s="220" t="s">
        <v>135</v>
      </c>
      <c r="E245" s="221" t="s">
        <v>372</v>
      </c>
      <c r="F245" s="222" t="s">
        <v>373</v>
      </c>
      <c r="G245" s="223" t="s">
        <v>138</v>
      </c>
      <c r="H245" s="224">
        <v>42.4</v>
      </c>
      <c r="I245" s="225"/>
      <c r="J245" s="226">
        <f>ROUND(I245*H245,2)</f>
        <v>0</v>
      </c>
      <c r="K245" s="222" t="s">
        <v>139</v>
      </c>
      <c r="L245" s="71"/>
      <c r="M245" s="227" t="s">
        <v>22</v>
      </c>
      <c r="N245" s="228" t="s">
        <v>46</v>
      </c>
      <c r="O245" s="46"/>
      <c r="P245" s="229">
        <f>O245*H245</f>
        <v>0</v>
      </c>
      <c r="Q245" s="229">
        <v>0.0001</v>
      </c>
      <c r="R245" s="229">
        <f>Q245*H245</f>
        <v>0.00424</v>
      </c>
      <c r="S245" s="229">
        <v>0</v>
      </c>
      <c r="T245" s="230">
        <f>S245*H245</f>
        <v>0</v>
      </c>
      <c r="AR245" s="23" t="s">
        <v>140</v>
      </c>
      <c r="AT245" s="23" t="s">
        <v>135</v>
      </c>
      <c r="AU245" s="23" t="s">
        <v>84</v>
      </c>
      <c r="AY245" s="23" t="s">
        <v>133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24</v>
      </c>
      <c r="BK245" s="231">
        <f>ROUND(I245*H245,2)</f>
        <v>0</v>
      </c>
      <c r="BL245" s="23" t="s">
        <v>140</v>
      </c>
      <c r="BM245" s="23" t="s">
        <v>374</v>
      </c>
    </row>
    <row r="246" spans="2:51" s="11" customFormat="1" ht="13.5">
      <c r="B246" s="232"/>
      <c r="C246" s="233"/>
      <c r="D246" s="234" t="s">
        <v>142</v>
      </c>
      <c r="E246" s="235" t="s">
        <v>22</v>
      </c>
      <c r="F246" s="236" t="s">
        <v>375</v>
      </c>
      <c r="G246" s="233"/>
      <c r="H246" s="237">
        <v>42.4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142</v>
      </c>
      <c r="AU246" s="243" t="s">
        <v>84</v>
      </c>
      <c r="AV246" s="11" t="s">
        <v>84</v>
      </c>
      <c r="AW246" s="11" t="s">
        <v>39</v>
      </c>
      <c r="AX246" s="11" t="s">
        <v>75</v>
      </c>
      <c r="AY246" s="243" t="s">
        <v>133</v>
      </c>
    </row>
    <row r="247" spans="2:51" s="13" customFormat="1" ht="13.5">
      <c r="B247" s="254"/>
      <c r="C247" s="255"/>
      <c r="D247" s="234" t="s">
        <v>142</v>
      </c>
      <c r="E247" s="256" t="s">
        <v>22</v>
      </c>
      <c r="F247" s="257" t="s">
        <v>145</v>
      </c>
      <c r="G247" s="255"/>
      <c r="H247" s="258">
        <v>42.4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142</v>
      </c>
      <c r="AU247" s="264" t="s">
        <v>84</v>
      </c>
      <c r="AV247" s="13" t="s">
        <v>140</v>
      </c>
      <c r="AW247" s="13" t="s">
        <v>39</v>
      </c>
      <c r="AX247" s="13" t="s">
        <v>24</v>
      </c>
      <c r="AY247" s="264" t="s">
        <v>133</v>
      </c>
    </row>
    <row r="248" spans="2:65" s="1" customFormat="1" ht="16.5" customHeight="1">
      <c r="B248" s="45"/>
      <c r="C248" s="265" t="s">
        <v>376</v>
      </c>
      <c r="D248" s="265" t="s">
        <v>311</v>
      </c>
      <c r="E248" s="266" t="s">
        <v>377</v>
      </c>
      <c r="F248" s="267" t="s">
        <v>378</v>
      </c>
      <c r="G248" s="268" t="s">
        <v>138</v>
      </c>
      <c r="H248" s="269">
        <v>48.76</v>
      </c>
      <c r="I248" s="270"/>
      <c r="J248" s="271">
        <f>ROUND(I248*H248,2)</f>
        <v>0</v>
      </c>
      <c r="K248" s="267" t="s">
        <v>139</v>
      </c>
      <c r="L248" s="272"/>
      <c r="M248" s="273" t="s">
        <v>22</v>
      </c>
      <c r="N248" s="274" t="s">
        <v>46</v>
      </c>
      <c r="O248" s="46"/>
      <c r="P248" s="229">
        <f>O248*H248</f>
        <v>0</v>
      </c>
      <c r="Q248" s="229">
        <v>0.0003</v>
      </c>
      <c r="R248" s="229">
        <f>Q248*H248</f>
        <v>0.014627999999999999</v>
      </c>
      <c r="S248" s="229">
        <v>0</v>
      </c>
      <c r="T248" s="230">
        <f>S248*H248</f>
        <v>0</v>
      </c>
      <c r="AR248" s="23" t="s">
        <v>178</v>
      </c>
      <c r="AT248" s="23" t="s">
        <v>311</v>
      </c>
      <c r="AU248" s="23" t="s">
        <v>84</v>
      </c>
      <c r="AY248" s="23" t="s">
        <v>133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24</v>
      </c>
      <c r="BK248" s="231">
        <f>ROUND(I248*H248,2)</f>
        <v>0</v>
      </c>
      <c r="BL248" s="23" t="s">
        <v>140</v>
      </c>
      <c r="BM248" s="23" t="s">
        <v>379</v>
      </c>
    </row>
    <row r="249" spans="2:47" s="1" customFormat="1" ht="13.5">
      <c r="B249" s="45"/>
      <c r="C249" s="73"/>
      <c r="D249" s="234" t="s">
        <v>380</v>
      </c>
      <c r="E249" s="73"/>
      <c r="F249" s="275" t="s">
        <v>381</v>
      </c>
      <c r="G249" s="73"/>
      <c r="H249" s="73"/>
      <c r="I249" s="190"/>
      <c r="J249" s="73"/>
      <c r="K249" s="73"/>
      <c r="L249" s="71"/>
      <c r="M249" s="276"/>
      <c r="N249" s="46"/>
      <c r="O249" s="46"/>
      <c r="P249" s="46"/>
      <c r="Q249" s="46"/>
      <c r="R249" s="46"/>
      <c r="S249" s="46"/>
      <c r="T249" s="94"/>
      <c r="AT249" s="23" t="s">
        <v>380</v>
      </c>
      <c r="AU249" s="23" t="s">
        <v>84</v>
      </c>
    </row>
    <row r="250" spans="2:51" s="11" customFormat="1" ht="13.5">
      <c r="B250" s="232"/>
      <c r="C250" s="233"/>
      <c r="D250" s="234" t="s">
        <v>142</v>
      </c>
      <c r="E250" s="233"/>
      <c r="F250" s="236" t="s">
        <v>382</v>
      </c>
      <c r="G250" s="233"/>
      <c r="H250" s="237">
        <v>48.76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142</v>
      </c>
      <c r="AU250" s="243" t="s">
        <v>84</v>
      </c>
      <c r="AV250" s="11" t="s">
        <v>84</v>
      </c>
      <c r="AW250" s="11" t="s">
        <v>6</v>
      </c>
      <c r="AX250" s="11" t="s">
        <v>24</v>
      </c>
      <c r="AY250" s="243" t="s">
        <v>133</v>
      </c>
    </row>
    <row r="251" spans="2:65" s="1" customFormat="1" ht="16.5" customHeight="1">
      <c r="B251" s="45"/>
      <c r="C251" s="220" t="s">
        <v>383</v>
      </c>
      <c r="D251" s="220" t="s">
        <v>135</v>
      </c>
      <c r="E251" s="221" t="s">
        <v>384</v>
      </c>
      <c r="F251" s="222" t="s">
        <v>385</v>
      </c>
      <c r="G251" s="223" t="s">
        <v>138</v>
      </c>
      <c r="H251" s="224">
        <v>27</v>
      </c>
      <c r="I251" s="225"/>
      <c r="J251" s="226">
        <f>ROUND(I251*H251,2)</f>
        <v>0</v>
      </c>
      <c r="K251" s="222" t="s">
        <v>139</v>
      </c>
      <c r="L251" s="71"/>
      <c r="M251" s="227" t="s">
        <v>22</v>
      </c>
      <c r="N251" s="228" t="s">
        <v>46</v>
      </c>
      <c r="O251" s="4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AR251" s="23" t="s">
        <v>140</v>
      </c>
      <c r="AT251" s="23" t="s">
        <v>135</v>
      </c>
      <c r="AU251" s="23" t="s">
        <v>84</v>
      </c>
      <c r="AY251" s="23" t="s">
        <v>133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23" t="s">
        <v>24</v>
      </c>
      <c r="BK251" s="231">
        <f>ROUND(I251*H251,2)</f>
        <v>0</v>
      </c>
      <c r="BL251" s="23" t="s">
        <v>140</v>
      </c>
      <c r="BM251" s="23" t="s">
        <v>386</v>
      </c>
    </row>
    <row r="252" spans="2:51" s="11" customFormat="1" ht="13.5">
      <c r="B252" s="232"/>
      <c r="C252" s="233"/>
      <c r="D252" s="234" t="s">
        <v>142</v>
      </c>
      <c r="E252" s="235" t="s">
        <v>22</v>
      </c>
      <c r="F252" s="236" t="s">
        <v>281</v>
      </c>
      <c r="G252" s="233"/>
      <c r="H252" s="237">
        <v>27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142</v>
      </c>
      <c r="AU252" s="243" t="s">
        <v>84</v>
      </c>
      <c r="AV252" s="11" t="s">
        <v>84</v>
      </c>
      <c r="AW252" s="11" t="s">
        <v>39</v>
      </c>
      <c r="AX252" s="11" t="s">
        <v>75</v>
      </c>
      <c r="AY252" s="243" t="s">
        <v>133</v>
      </c>
    </row>
    <row r="253" spans="2:51" s="12" customFormat="1" ht="13.5">
      <c r="B253" s="244"/>
      <c r="C253" s="245"/>
      <c r="D253" s="234" t="s">
        <v>142</v>
      </c>
      <c r="E253" s="246" t="s">
        <v>22</v>
      </c>
      <c r="F253" s="247" t="s">
        <v>172</v>
      </c>
      <c r="G253" s="245"/>
      <c r="H253" s="246" t="s">
        <v>22</v>
      </c>
      <c r="I253" s="248"/>
      <c r="J253" s="245"/>
      <c r="K253" s="245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142</v>
      </c>
      <c r="AU253" s="253" t="s">
        <v>84</v>
      </c>
      <c r="AV253" s="12" t="s">
        <v>24</v>
      </c>
      <c r="AW253" s="12" t="s">
        <v>39</v>
      </c>
      <c r="AX253" s="12" t="s">
        <v>75</v>
      </c>
      <c r="AY253" s="253" t="s">
        <v>133</v>
      </c>
    </row>
    <row r="254" spans="2:51" s="13" customFormat="1" ht="13.5">
      <c r="B254" s="254"/>
      <c r="C254" s="255"/>
      <c r="D254" s="234" t="s">
        <v>142</v>
      </c>
      <c r="E254" s="256" t="s">
        <v>22</v>
      </c>
      <c r="F254" s="257" t="s">
        <v>145</v>
      </c>
      <c r="G254" s="255"/>
      <c r="H254" s="258">
        <v>27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AT254" s="264" t="s">
        <v>142</v>
      </c>
      <c r="AU254" s="264" t="s">
        <v>84</v>
      </c>
      <c r="AV254" s="13" t="s">
        <v>140</v>
      </c>
      <c r="AW254" s="13" t="s">
        <v>39</v>
      </c>
      <c r="AX254" s="13" t="s">
        <v>24</v>
      </c>
      <c r="AY254" s="264" t="s">
        <v>133</v>
      </c>
    </row>
    <row r="255" spans="2:65" s="1" customFormat="1" ht="16.5" customHeight="1">
      <c r="B255" s="45"/>
      <c r="C255" s="220" t="s">
        <v>387</v>
      </c>
      <c r="D255" s="220" t="s">
        <v>135</v>
      </c>
      <c r="E255" s="221" t="s">
        <v>388</v>
      </c>
      <c r="F255" s="222" t="s">
        <v>389</v>
      </c>
      <c r="G255" s="223" t="s">
        <v>181</v>
      </c>
      <c r="H255" s="224">
        <v>40</v>
      </c>
      <c r="I255" s="225"/>
      <c r="J255" s="226">
        <f>ROUND(I255*H255,2)</f>
        <v>0</v>
      </c>
      <c r="K255" s="222" t="s">
        <v>139</v>
      </c>
      <c r="L255" s="71"/>
      <c r="M255" s="227" t="s">
        <v>22</v>
      </c>
      <c r="N255" s="228" t="s">
        <v>46</v>
      </c>
      <c r="O255" s="46"/>
      <c r="P255" s="229">
        <f>O255*H255</f>
        <v>0</v>
      </c>
      <c r="Q255" s="229">
        <v>0.00015</v>
      </c>
      <c r="R255" s="229">
        <f>Q255*H255</f>
        <v>0.005999999999999999</v>
      </c>
      <c r="S255" s="229">
        <v>0</v>
      </c>
      <c r="T255" s="230">
        <f>S255*H255</f>
        <v>0</v>
      </c>
      <c r="AR255" s="23" t="s">
        <v>140</v>
      </c>
      <c r="AT255" s="23" t="s">
        <v>135</v>
      </c>
      <c r="AU255" s="23" t="s">
        <v>84</v>
      </c>
      <c r="AY255" s="23" t="s">
        <v>133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24</v>
      </c>
      <c r="BK255" s="231">
        <f>ROUND(I255*H255,2)</f>
        <v>0</v>
      </c>
      <c r="BL255" s="23" t="s">
        <v>140</v>
      </c>
      <c r="BM255" s="23" t="s">
        <v>390</v>
      </c>
    </row>
    <row r="256" spans="2:51" s="12" customFormat="1" ht="13.5">
      <c r="B256" s="244"/>
      <c r="C256" s="245"/>
      <c r="D256" s="234" t="s">
        <v>142</v>
      </c>
      <c r="E256" s="246" t="s">
        <v>22</v>
      </c>
      <c r="F256" s="247" t="s">
        <v>391</v>
      </c>
      <c r="G256" s="245"/>
      <c r="H256" s="246" t="s">
        <v>22</v>
      </c>
      <c r="I256" s="248"/>
      <c r="J256" s="245"/>
      <c r="K256" s="245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142</v>
      </c>
      <c r="AU256" s="253" t="s">
        <v>84</v>
      </c>
      <c r="AV256" s="12" t="s">
        <v>24</v>
      </c>
      <c r="AW256" s="12" t="s">
        <v>39</v>
      </c>
      <c r="AX256" s="12" t="s">
        <v>75</v>
      </c>
      <c r="AY256" s="253" t="s">
        <v>133</v>
      </c>
    </row>
    <row r="257" spans="2:51" s="11" customFormat="1" ht="13.5">
      <c r="B257" s="232"/>
      <c r="C257" s="233"/>
      <c r="D257" s="234" t="s">
        <v>142</v>
      </c>
      <c r="E257" s="235" t="s">
        <v>22</v>
      </c>
      <c r="F257" s="236" t="s">
        <v>347</v>
      </c>
      <c r="G257" s="233"/>
      <c r="H257" s="237">
        <v>40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142</v>
      </c>
      <c r="AU257" s="243" t="s">
        <v>84</v>
      </c>
      <c r="AV257" s="11" t="s">
        <v>84</v>
      </c>
      <c r="AW257" s="11" t="s">
        <v>39</v>
      </c>
      <c r="AX257" s="11" t="s">
        <v>75</v>
      </c>
      <c r="AY257" s="243" t="s">
        <v>133</v>
      </c>
    </row>
    <row r="258" spans="2:51" s="12" customFormat="1" ht="13.5">
      <c r="B258" s="244"/>
      <c r="C258" s="245"/>
      <c r="D258" s="234" t="s">
        <v>142</v>
      </c>
      <c r="E258" s="246" t="s">
        <v>22</v>
      </c>
      <c r="F258" s="247" t="s">
        <v>392</v>
      </c>
      <c r="G258" s="245"/>
      <c r="H258" s="246" t="s">
        <v>22</v>
      </c>
      <c r="I258" s="248"/>
      <c r="J258" s="245"/>
      <c r="K258" s="245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142</v>
      </c>
      <c r="AU258" s="253" t="s">
        <v>84</v>
      </c>
      <c r="AV258" s="12" t="s">
        <v>24</v>
      </c>
      <c r="AW258" s="12" t="s">
        <v>39</v>
      </c>
      <c r="AX258" s="12" t="s">
        <v>75</v>
      </c>
      <c r="AY258" s="253" t="s">
        <v>133</v>
      </c>
    </row>
    <row r="259" spans="2:51" s="13" customFormat="1" ht="13.5">
      <c r="B259" s="254"/>
      <c r="C259" s="255"/>
      <c r="D259" s="234" t="s">
        <v>142</v>
      </c>
      <c r="E259" s="256" t="s">
        <v>22</v>
      </c>
      <c r="F259" s="257" t="s">
        <v>145</v>
      </c>
      <c r="G259" s="255"/>
      <c r="H259" s="258">
        <v>40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142</v>
      </c>
      <c r="AU259" s="264" t="s">
        <v>84</v>
      </c>
      <c r="AV259" s="13" t="s">
        <v>140</v>
      </c>
      <c r="AW259" s="13" t="s">
        <v>39</v>
      </c>
      <c r="AX259" s="13" t="s">
        <v>24</v>
      </c>
      <c r="AY259" s="264" t="s">
        <v>133</v>
      </c>
    </row>
    <row r="260" spans="2:65" s="1" customFormat="1" ht="16.5" customHeight="1">
      <c r="B260" s="45"/>
      <c r="C260" s="220" t="s">
        <v>393</v>
      </c>
      <c r="D260" s="220" t="s">
        <v>135</v>
      </c>
      <c r="E260" s="221" t="s">
        <v>394</v>
      </c>
      <c r="F260" s="222" t="s">
        <v>395</v>
      </c>
      <c r="G260" s="223" t="s">
        <v>181</v>
      </c>
      <c r="H260" s="224">
        <v>20</v>
      </c>
      <c r="I260" s="225"/>
      <c r="J260" s="226">
        <f>ROUND(I260*H260,2)</f>
        <v>0</v>
      </c>
      <c r="K260" s="222" t="s">
        <v>139</v>
      </c>
      <c r="L260" s="71"/>
      <c r="M260" s="227" t="s">
        <v>22</v>
      </c>
      <c r="N260" s="228" t="s">
        <v>46</v>
      </c>
      <c r="O260" s="46"/>
      <c r="P260" s="229">
        <f>O260*H260</f>
        <v>0</v>
      </c>
      <c r="Q260" s="229">
        <v>0.00016</v>
      </c>
      <c r="R260" s="229">
        <f>Q260*H260</f>
        <v>0.0032</v>
      </c>
      <c r="S260" s="229">
        <v>0</v>
      </c>
      <c r="T260" s="230">
        <f>S260*H260</f>
        <v>0</v>
      </c>
      <c r="AR260" s="23" t="s">
        <v>140</v>
      </c>
      <c r="AT260" s="23" t="s">
        <v>135</v>
      </c>
      <c r="AU260" s="23" t="s">
        <v>84</v>
      </c>
      <c r="AY260" s="23" t="s">
        <v>133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24</v>
      </c>
      <c r="BK260" s="231">
        <f>ROUND(I260*H260,2)</f>
        <v>0</v>
      </c>
      <c r="BL260" s="23" t="s">
        <v>140</v>
      </c>
      <c r="BM260" s="23" t="s">
        <v>396</v>
      </c>
    </row>
    <row r="261" spans="2:51" s="11" customFormat="1" ht="13.5">
      <c r="B261" s="232"/>
      <c r="C261" s="233"/>
      <c r="D261" s="234" t="s">
        <v>142</v>
      </c>
      <c r="E261" s="235" t="s">
        <v>22</v>
      </c>
      <c r="F261" s="236" t="s">
        <v>247</v>
      </c>
      <c r="G261" s="233"/>
      <c r="H261" s="237">
        <v>20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142</v>
      </c>
      <c r="AU261" s="243" t="s">
        <v>84</v>
      </c>
      <c r="AV261" s="11" t="s">
        <v>84</v>
      </c>
      <c r="AW261" s="11" t="s">
        <v>39</v>
      </c>
      <c r="AX261" s="11" t="s">
        <v>75</v>
      </c>
      <c r="AY261" s="243" t="s">
        <v>133</v>
      </c>
    </row>
    <row r="262" spans="2:51" s="12" customFormat="1" ht="13.5">
      <c r="B262" s="244"/>
      <c r="C262" s="245"/>
      <c r="D262" s="234" t="s">
        <v>142</v>
      </c>
      <c r="E262" s="246" t="s">
        <v>22</v>
      </c>
      <c r="F262" s="247" t="s">
        <v>392</v>
      </c>
      <c r="G262" s="245"/>
      <c r="H262" s="246" t="s">
        <v>22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142</v>
      </c>
      <c r="AU262" s="253" t="s">
        <v>84</v>
      </c>
      <c r="AV262" s="12" t="s">
        <v>24</v>
      </c>
      <c r="AW262" s="12" t="s">
        <v>39</v>
      </c>
      <c r="AX262" s="12" t="s">
        <v>75</v>
      </c>
      <c r="AY262" s="253" t="s">
        <v>133</v>
      </c>
    </row>
    <row r="263" spans="2:51" s="13" customFormat="1" ht="13.5">
      <c r="B263" s="254"/>
      <c r="C263" s="255"/>
      <c r="D263" s="234" t="s">
        <v>142</v>
      </c>
      <c r="E263" s="256" t="s">
        <v>22</v>
      </c>
      <c r="F263" s="257" t="s">
        <v>145</v>
      </c>
      <c r="G263" s="255"/>
      <c r="H263" s="258">
        <v>20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AT263" s="264" t="s">
        <v>142</v>
      </c>
      <c r="AU263" s="264" t="s">
        <v>84</v>
      </c>
      <c r="AV263" s="13" t="s">
        <v>140</v>
      </c>
      <c r="AW263" s="13" t="s">
        <v>39</v>
      </c>
      <c r="AX263" s="13" t="s">
        <v>24</v>
      </c>
      <c r="AY263" s="264" t="s">
        <v>133</v>
      </c>
    </row>
    <row r="264" spans="2:65" s="1" customFormat="1" ht="16.5" customHeight="1">
      <c r="B264" s="45"/>
      <c r="C264" s="220" t="s">
        <v>397</v>
      </c>
      <c r="D264" s="220" t="s">
        <v>135</v>
      </c>
      <c r="E264" s="221" t="s">
        <v>398</v>
      </c>
      <c r="F264" s="222" t="s">
        <v>399</v>
      </c>
      <c r="G264" s="223" t="s">
        <v>181</v>
      </c>
      <c r="H264" s="224">
        <v>60</v>
      </c>
      <c r="I264" s="225"/>
      <c r="J264" s="226">
        <f>ROUND(I264*H264,2)</f>
        <v>0</v>
      </c>
      <c r="K264" s="222" t="s">
        <v>139</v>
      </c>
      <c r="L264" s="71"/>
      <c r="M264" s="227" t="s">
        <v>22</v>
      </c>
      <c r="N264" s="228" t="s">
        <v>46</v>
      </c>
      <c r="O264" s="4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AR264" s="23" t="s">
        <v>140</v>
      </c>
      <c r="AT264" s="23" t="s">
        <v>135</v>
      </c>
      <c r="AU264" s="23" t="s">
        <v>84</v>
      </c>
      <c r="AY264" s="23" t="s">
        <v>133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23" t="s">
        <v>24</v>
      </c>
      <c r="BK264" s="231">
        <f>ROUND(I264*H264,2)</f>
        <v>0</v>
      </c>
      <c r="BL264" s="23" t="s">
        <v>140</v>
      </c>
      <c r="BM264" s="23" t="s">
        <v>400</v>
      </c>
    </row>
    <row r="265" spans="2:51" s="11" customFormat="1" ht="13.5">
      <c r="B265" s="232"/>
      <c r="C265" s="233"/>
      <c r="D265" s="234" t="s">
        <v>142</v>
      </c>
      <c r="E265" s="235" t="s">
        <v>22</v>
      </c>
      <c r="F265" s="236" t="s">
        <v>401</v>
      </c>
      <c r="G265" s="233"/>
      <c r="H265" s="237">
        <v>60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142</v>
      </c>
      <c r="AU265" s="243" t="s">
        <v>84</v>
      </c>
      <c r="AV265" s="11" t="s">
        <v>84</v>
      </c>
      <c r="AW265" s="11" t="s">
        <v>39</v>
      </c>
      <c r="AX265" s="11" t="s">
        <v>75</v>
      </c>
      <c r="AY265" s="243" t="s">
        <v>133</v>
      </c>
    </row>
    <row r="266" spans="2:51" s="13" customFormat="1" ht="13.5">
      <c r="B266" s="254"/>
      <c r="C266" s="255"/>
      <c r="D266" s="234" t="s">
        <v>142</v>
      </c>
      <c r="E266" s="256" t="s">
        <v>22</v>
      </c>
      <c r="F266" s="257" t="s">
        <v>145</v>
      </c>
      <c r="G266" s="255"/>
      <c r="H266" s="258">
        <v>60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142</v>
      </c>
      <c r="AU266" s="264" t="s">
        <v>84</v>
      </c>
      <c r="AV266" s="13" t="s">
        <v>140</v>
      </c>
      <c r="AW266" s="13" t="s">
        <v>39</v>
      </c>
      <c r="AX266" s="13" t="s">
        <v>24</v>
      </c>
      <c r="AY266" s="264" t="s">
        <v>133</v>
      </c>
    </row>
    <row r="267" spans="2:65" s="1" customFormat="1" ht="25.5" customHeight="1">
      <c r="B267" s="45"/>
      <c r="C267" s="220" t="s">
        <v>402</v>
      </c>
      <c r="D267" s="220" t="s">
        <v>135</v>
      </c>
      <c r="E267" s="221" t="s">
        <v>403</v>
      </c>
      <c r="F267" s="222" t="s">
        <v>404</v>
      </c>
      <c r="G267" s="223" t="s">
        <v>181</v>
      </c>
      <c r="H267" s="224">
        <v>60</v>
      </c>
      <c r="I267" s="225"/>
      <c r="J267" s="226">
        <f>ROUND(I267*H267,2)</f>
        <v>0</v>
      </c>
      <c r="K267" s="222" t="s">
        <v>139</v>
      </c>
      <c r="L267" s="71"/>
      <c r="M267" s="227" t="s">
        <v>22</v>
      </c>
      <c r="N267" s="228" t="s">
        <v>46</v>
      </c>
      <c r="O267" s="4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AR267" s="23" t="s">
        <v>140</v>
      </c>
      <c r="AT267" s="23" t="s">
        <v>135</v>
      </c>
      <c r="AU267" s="23" t="s">
        <v>84</v>
      </c>
      <c r="AY267" s="23" t="s">
        <v>133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24</v>
      </c>
      <c r="BK267" s="231">
        <f>ROUND(I267*H267,2)</f>
        <v>0</v>
      </c>
      <c r="BL267" s="23" t="s">
        <v>140</v>
      </c>
      <c r="BM267" s="23" t="s">
        <v>405</v>
      </c>
    </row>
    <row r="268" spans="2:51" s="11" customFormat="1" ht="13.5">
      <c r="B268" s="232"/>
      <c r="C268" s="233"/>
      <c r="D268" s="234" t="s">
        <v>142</v>
      </c>
      <c r="E268" s="235" t="s">
        <v>22</v>
      </c>
      <c r="F268" s="236" t="s">
        <v>406</v>
      </c>
      <c r="G268" s="233"/>
      <c r="H268" s="237">
        <v>60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142</v>
      </c>
      <c r="AU268" s="243" t="s">
        <v>84</v>
      </c>
      <c r="AV268" s="11" t="s">
        <v>84</v>
      </c>
      <c r="AW268" s="11" t="s">
        <v>39</v>
      </c>
      <c r="AX268" s="11" t="s">
        <v>75</v>
      </c>
      <c r="AY268" s="243" t="s">
        <v>133</v>
      </c>
    </row>
    <row r="269" spans="2:51" s="12" customFormat="1" ht="13.5">
      <c r="B269" s="244"/>
      <c r="C269" s="245"/>
      <c r="D269" s="234" t="s">
        <v>142</v>
      </c>
      <c r="E269" s="246" t="s">
        <v>22</v>
      </c>
      <c r="F269" s="247" t="s">
        <v>407</v>
      </c>
      <c r="G269" s="245"/>
      <c r="H269" s="246" t="s">
        <v>22</v>
      </c>
      <c r="I269" s="248"/>
      <c r="J269" s="245"/>
      <c r="K269" s="245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142</v>
      </c>
      <c r="AU269" s="253" t="s">
        <v>84</v>
      </c>
      <c r="AV269" s="12" t="s">
        <v>24</v>
      </c>
      <c r="AW269" s="12" t="s">
        <v>39</v>
      </c>
      <c r="AX269" s="12" t="s">
        <v>75</v>
      </c>
      <c r="AY269" s="253" t="s">
        <v>133</v>
      </c>
    </row>
    <row r="270" spans="2:51" s="13" customFormat="1" ht="13.5">
      <c r="B270" s="254"/>
      <c r="C270" s="255"/>
      <c r="D270" s="234" t="s">
        <v>142</v>
      </c>
      <c r="E270" s="256" t="s">
        <v>22</v>
      </c>
      <c r="F270" s="257" t="s">
        <v>145</v>
      </c>
      <c r="G270" s="255"/>
      <c r="H270" s="258">
        <v>60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142</v>
      </c>
      <c r="AU270" s="264" t="s">
        <v>84</v>
      </c>
      <c r="AV270" s="13" t="s">
        <v>140</v>
      </c>
      <c r="AW270" s="13" t="s">
        <v>39</v>
      </c>
      <c r="AX270" s="13" t="s">
        <v>24</v>
      </c>
      <c r="AY270" s="264" t="s">
        <v>133</v>
      </c>
    </row>
    <row r="271" spans="2:65" s="1" customFormat="1" ht="16.5" customHeight="1">
      <c r="B271" s="45"/>
      <c r="C271" s="265" t="s">
        <v>408</v>
      </c>
      <c r="D271" s="265" t="s">
        <v>311</v>
      </c>
      <c r="E271" s="266" t="s">
        <v>409</v>
      </c>
      <c r="F271" s="267" t="s">
        <v>410</v>
      </c>
      <c r="G271" s="268" t="s">
        <v>200</v>
      </c>
      <c r="H271" s="269">
        <v>42</v>
      </c>
      <c r="I271" s="270"/>
      <c r="J271" s="271">
        <f>ROUND(I271*H271,2)</f>
        <v>0</v>
      </c>
      <c r="K271" s="267" t="s">
        <v>139</v>
      </c>
      <c r="L271" s="272"/>
      <c r="M271" s="273" t="s">
        <v>22</v>
      </c>
      <c r="N271" s="274" t="s">
        <v>46</v>
      </c>
      <c r="O271" s="46"/>
      <c r="P271" s="229">
        <f>O271*H271</f>
        <v>0</v>
      </c>
      <c r="Q271" s="229">
        <v>2.429</v>
      </c>
      <c r="R271" s="229">
        <f>Q271*H271</f>
        <v>102.01799999999999</v>
      </c>
      <c r="S271" s="229">
        <v>0</v>
      </c>
      <c r="T271" s="230">
        <f>S271*H271</f>
        <v>0</v>
      </c>
      <c r="AR271" s="23" t="s">
        <v>178</v>
      </c>
      <c r="AT271" s="23" t="s">
        <v>311</v>
      </c>
      <c r="AU271" s="23" t="s">
        <v>84</v>
      </c>
      <c r="AY271" s="23" t="s">
        <v>133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23" t="s">
        <v>24</v>
      </c>
      <c r="BK271" s="231">
        <f>ROUND(I271*H271,2)</f>
        <v>0</v>
      </c>
      <c r="BL271" s="23" t="s">
        <v>140</v>
      </c>
      <c r="BM271" s="23" t="s">
        <v>411</v>
      </c>
    </row>
    <row r="272" spans="2:51" s="11" customFormat="1" ht="13.5">
      <c r="B272" s="232"/>
      <c r="C272" s="233"/>
      <c r="D272" s="234" t="s">
        <v>142</v>
      </c>
      <c r="E272" s="235" t="s">
        <v>22</v>
      </c>
      <c r="F272" s="236" t="s">
        <v>357</v>
      </c>
      <c r="G272" s="233"/>
      <c r="H272" s="237">
        <v>42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142</v>
      </c>
      <c r="AU272" s="243" t="s">
        <v>84</v>
      </c>
      <c r="AV272" s="11" t="s">
        <v>84</v>
      </c>
      <c r="AW272" s="11" t="s">
        <v>39</v>
      </c>
      <c r="AX272" s="11" t="s">
        <v>75</v>
      </c>
      <c r="AY272" s="243" t="s">
        <v>133</v>
      </c>
    </row>
    <row r="273" spans="2:51" s="12" customFormat="1" ht="13.5">
      <c r="B273" s="244"/>
      <c r="C273" s="245"/>
      <c r="D273" s="234" t="s">
        <v>142</v>
      </c>
      <c r="E273" s="246" t="s">
        <v>22</v>
      </c>
      <c r="F273" s="247" t="s">
        <v>407</v>
      </c>
      <c r="G273" s="245"/>
      <c r="H273" s="246" t="s">
        <v>22</v>
      </c>
      <c r="I273" s="248"/>
      <c r="J273" s="245"/>
      <c r="K273" s="245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142</v>
      </c>
      <c r="AU273" s="253" t="s">
        <v>84</v>
      </c>
      <c r="AV273" s="12" t="s">
        <v>24</v>
      </c>
      <c r="AW273" s="12" t="s">
        <v>39</v>
      </c>
      <c r="AX273" s="12" t="s">
        <v>75</v>
      </c>
      <c r="AY273" s="253" t="s">
        <v>133</v>
      </c>
    </row>
    <row r="274" spans="2:51" s="13" customFormat="1" ht="13.5">
      <c r="B274" s="254"/>
      <c r="C274" s="255"/>
      <c r="D274" s="234" t="s">
        <v>142</v>
      </c>
      <c r="E274" s="256" t="s">
        <v>22</v>
      </c>
      <c r="F274" s="257" t="s">
        <v>145</v>
      </c>
      <c r="G274" s="255"/>
      <c r="H274" s="258">
        <v>42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142</v>
      </c>
      <c r="AU274" s="264" t="s">
        <v>84</v>
      </c>
      <c r="AV274" s="13" t="s">
        <v>140</v>
      </c>
      <c r="AW274" s="13" t="s">
        <v>39</v>
      </c>
      <c r="AX274" s="13" t="s">
        <v>24</v>
      </c>
      <c r="AY274" s="264" t="s">
        <v>133</v>
      </c>
    </row>
    <row r="275" spans="2:65" s="1" customFormat="1" ht="16.5" customHeight="1">
      <c r="B275" s="45"/>
      <c r="C275" s="220" t="s">
        <v>412</v>
      </c>
      <c r="D275" s="220" t="s">
        <v>135</v>
      </c>
      <c r="E275" s="221" t="s">
        <v>413</v>
      </c>
      <c r="F275" s="222" t="s">
        <v>414</v>
      </c>
      <c r="G275" s="223" t="s">
        <v>301</v>
      </c>
      <c r="H275" s="224">
        <v>2.7</v>
      </c>
      <c r="I275" s="225"/>
      <c r="J275" s="226">
        <f>ROUND(I275*H275,2)</f>
        <v>0</v>
      </c>
      <c r="K275" s="222" t="s">
        <v>139</v>
      </c>
      <c r="L275" s="71"/>
      <c r="M275" s="227" t="s">
        <v>22</v>
      </c>
      <c r="N275" s="228" t="s">
        <v>46</v>
      </c>
      <c r="O275" s="46"/>
      <c r="P275" s="229">
        <f>O275*H275</f>
        <v>0</v>
      </c>
      <c r="Q275" s="229">
        <v>1.11332</v>
      </c>
      <c r="R275" s="229">
        <f>Q275*H275</f>
        <v>3.0059640000000005</v>
      </c>
      <c r="S275" s="229">
        <v>0</v>
      </c>
      <c r="T275" s="230">
        <f>S275*H275</f>
        <v>0</v>
      </c>
      <c r="AR275" s="23" t="s">
        <v>140</v>
      </c>
      <c r="AT275" s="23" t="s">
        <v>135</v>
      </c>
      <c r="AU275" s="23" t="s">
        <v>84</v>
      </c>
      <c r="AY275" s="23" t="s">
        <v>133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23" t="s">
        <v>24</v>
      </c>
      <c r="BK275" s="231">
        <f>ROUND(I275*H275,2)</f>
        <v>0</v>
      </c>
      <c r="BL275" s="23" t="s">
        <v>140</v>
      </c>
      <c r="BM275" s="23" t="s">
        <v>415</v>
      </c>
    </row>
    <row r="276" spans="2:51" s="11" customFormat="1" ht="13.5">
      <c r="B276" s="232"/>
      <c r="C276" s="233"/>
      <c r="D276" s="234" t="s">
        <v>142</v>
      </c>
      <c r="E276" s="235" t="s">
        <v>22</v>
      </c>
      <c r="F276" s="236" t="s">
        <v>416</v>
      </c>
      <c r="G276" s="233"/>
      <c r="H276" s="237">
        <v>2.7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142</v>
      </c>
      <c r="AU276" s="243" t="s">
        <v>84</v>
      </c>
      <c r="AV276" s="11" t="s">
        <v>84</v>
      </c>
      <c r="AW276" s="11" t="s">
        <v>39</v>
      </c>
      <c r="AX276" s="11" t="s">
        <v>75</v>
      </c>
      <c r="AY276" s="243" t="s">
        <v>133</v>
      </c>
    </row>
    <row r="277" spans="2:51" s="12" customFormat="1" ht="13.5">
      <c r="B277" s="244"/>
      <c r="C277" s="245"/>
      <c r="D277" s="234" t="s">
        <v>142</v>
      </c>
      <c r="E277" s="246" t="s">
        <v>22</v>
      </c>
      <c r="F277" s="247" t="s">
        <v>407</v>
      </c>
      <c r="G277" s="245"/>
      <c r="H277" s="246" t="s">
        <v>22</v>
      </c>
      <c r="I277" s="248"/>
      <c r="J277" s="245"/>
      <c r="K277" s="245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142</v>
      </c>
      <c r="AU277" s="253" t="s">
        <v>84</v>
      </c>
      <c r="AV277" s="12" t="s">
        <v>24</v>
      </c>
      <c r="AW277" s="12" t="s">
        <v>39</v>
      </c>
      <c r="AX277" s="12" t="s">
        <v>75</v>
      </c>
      <c r="AY277" s="253" t="s">
        <v>133</v>
      </c>
    </row>
    <row r="278" spans="2:51" s="13" customFormat="1" ht="13.5">
      <c r="B278" s="254"/>
      <c r="C278" s="255"/>
      <c r="D278" s="234" t="s">
        <v>142</v>
      </c>
      <c r="E278" s="256" t="s">
        <v>22</v>
      </c>
      <c r="F278" s="257" t="s">
        <v>145</v>
      </c>
      <c r="G278" s="255"/>
      <c r="H278" s="258">
        <v>2.7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AT278" s="264" t="s">
        <v>142</v>
      </c>
      <c r="AU278" s="264" t="s">
        <v>84</v>
      </c>
      <c r="AV278" s="13" t="s">
        <v>140</v>
      </c>
      <c r="AW278" s="13" t="s">
        <v>39</v>
      </c>
      <c r="AX278" s="13" t="s">
        <v>24</v>
      </c>
      <c r="AY278" s="264" t="s">
        <v>133</v>
      </c>
    </row>
    <row r="279" spans="2:65" s="1" customFormat="1" ht="16.5" customHeight="1">
      <c r="B279" s="45"/>
      <c r="C279" s="220" t="s">
        <v>417</v>
      </c>
      <c r="D279" s="220" t="s">
        <v>135</v>
      </c>
      <c r="E279" s="221" t="s">
        <v>418</v>
      </c>
      <c r="F279" s="222" t="s">
        <v>419</v>
      </c>
      <c r="G279" s="223" t="s">
        <v>181</v>
      </c>
      <c r="H279" s="224">
        <v>1</v>
      </c>
      <c r="I279" s="225"/>
      <c r="J279" s="226">
        <f>ROUND(I279*H279,2)</f>
        <v>0</v>
      </c>
      <c r="K279" s="222" t="s">
        <v>139</v>
      </c>
      <c r="L279" s="71"/>
      <c r="M279" s="227" t="s">
        <v>22</v>
      </c>
      <c r="N279" s="228" t="s">
        <v>46</v>
      </c>
      <c r="O279" s="46"/>
      <c r="P279" s="229">
        <f>O279*H279</f>
        <v>0</v>
      </c>
      <c r="Q279" s="229">
        <v>0</v>
      </c>
      <c r="R279" s="229">
        <f>Q279*H279</f>
        <v>0</v>
      </c>
      <c r="S279" s="229">
        <v>1.699</v>
      </c>
      <c r="T279" s="230">
        <f>S279*H279</f>
        <v>1.699</v>
      </c>
      <c r="AR279" s="23" t="s">
        <v>140</v>
      </c>
      <c r="AT279" s="23" t="s">
        <v>135</v>
      </c>
      <c r="AU279" s="23" t="s">
        <v>84</v>
      </c>
      <c r="AY279" s="23" t="s">
        <v>133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24</v>
      </c>
      <c r="BK279" s="231">
        <f>ROUND(I279*H279,2)</f>
        <v>0</v>
      </c>
      <c r="BL279" s="23" t="s">
        <v>140</v>
      </c>
      <c r="BM279" s="23" t="s">
        <v>420</v>
      </c>
    </row>
    <row r="280" spans="2:51" s="11" customFormat="1" ht="13.5">
      <c r="B280" s="232"/>
      <c r="C280" s="233"/>
      <c r="D280" s="234" t="s">
        <v>142</v>
      </c>
      <c r="E280" s="235" t="s">
        <v>22</v>
      </c>
      <c r="F280" s="236" t="s">
        <v>24</v>
      </c>
      <c r="G280" s="233"/>
      <c r="H280" s="237">
        <v>1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142</v>
      </c>
      <c r="AU280" s="243" t="s">
        <v>84</v>
      </c>
      <c r="AV280" s="11" t="s">
        <v>84</v>
      </c>
      <c r="AW280" s="11" t="s">
        <v>39</v>
      </c>
      <c r="AX280" s="11" t="s">
        <v>75</v>
      </c>
      <c r="AY280" s="243" t="s">
        <v>133</v>
      </c>
    </row>
    <row r="281" spans="2:51" s="12" customFormat="1" ht="13.5">
      <c r="B281" s="244"/>
      <c r="C281" s="245"/>
      <c r="D281" s="234" t="s">
        <v>142</v>
      </c>
      <c r="E281" s="246" t="s">
        <v>22</v>
      </c>
      <c r="F281" s="247" t="s">
        <v>407</v>
      </c>
      <c r="G281" s="245"/>
      <c r="H281" s="246" t="s">
        <v>22</v>
      </c>
      <c r="I281" s="248"/>
      <c r="J281" s="245"/>
      <c r="K281" s="245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142</v>
      </c>
      <c r="AU281" s="253" t="s">
        <v>84</v>
      </c>
      <c r="AV281" s="12" t="s">
        <v>24</v>
      </c>
      <c r="AW281" s="12" t="s">
        <v>39</v>
      </c>
      <c r="AX281" s="12" t="s">
        <v>75</v>
      </c>
      <c r="AY281" s="253" t="s">
        <v>133</v>
      </c>
    </row>
    <row r="282" spans="2:51" s="13" customFormat="1" ht="13.5">
      <c r="B282" s="254"/>
      <c r="C282" s="255"/>
      <c r="D282" s="234" t="s">
        <v>142</v>
      </c>
      <c r="E282" s="256" t="s">
        <v>22</v>
      </c>
      <c r="F282" s="257" t="s">
        <v>145</v>
      </c>
      <c r="G282" s="255"/>
      <c r="H282" s="258">
        <v>1</v>
      </c>
      <c r="I282" s="259"/>
      <c r="J282" s="255"/>
      <c r="K282" s="255"/>
      <c r="L282" s="260"/>
      <c r="M282" s="261"/>
      <c r="N282" s="262"/>
      <c r="O282" s="262"/>
      <c r="P282" s="262"/>
      <c r="Q282" s="262"/>
      <c r="R282" s="262"/>
      <c r="S282" s="262"/>
      <c r="T282" s="263"/>
      <c r="AT282" s="264" t="s">
        <v>142</v>
      </c>
      <c r="AU282" s="264" t="s">
        <v>84</v>
      </c>
      <c r="AV282" s="13" t="s">
        <v>140</v>
      </c>
      <c r="AW282" s="13" t="s">
        <v>39</v>
      </c>
      <c r="AX282" s="13" t="s">
        <v>24</v>
      </c>
      <c r="AY282" s="264" t="s">
        <v>133</v>
      </c>
    </row>
    <row r="283" spans="2:65" s="1" customFormat="1" ht="16.5" customHeight="1">
      <c r="B283" s="45"/>
      <c r="C283" s="220" t="s">
        <v>421</v>
      </c>
      <c r="D283" s="220" t="s">
        <v>135</v>
      </c>
      <c r="E283" s="221" t="s">
        <v>422</v>
      </c>
      <c r="F283" s="222" t="s">
        <v>423</v>
      </c>
      <c r="G283" s="223" t="s">
        <v>200</v>
      </c>
      <c r="H283" s="224">
        <v>13.133</v>
      </c>
      <c r="I283" s="225"/>
      <c r="J283" s="226">
        <f>ROUND(I283*H283,2)</f>
        <v>0</v>
      </c>
      <c r="K283" s="222" t="s">
        <v>139</v>
      </c>
      <c r="L283" s="71"/>
      <c r="M283" s="227" t="s">
        <v>22</v>
      </c>
      <c r="N283" s="228" t="s">
        <v>46</v>
      </c>
      <c r="O283" s="4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AR283" s="23" t="s">
        <v>140</v>
      </c>
      <c r="AT283" s="23" t="s">
        <v>135</v>
      </c>
      <c r="AU283" s="23" t="s">
        <v>84</v>
      </c>
      <c r="AY283" s="23" t="s">
        <v>133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23" t="s">
        <v>24</v>
      </c>
      <c r="BK283" s="231">
        <f>ROUND(I283*H283,2)</f>
        <v>0</v>
      </c>
      <c r="BL283" s="23" t="s">
        <v>140</v>
      </c>
      <c r="BM283" s="23" t="s">
        <v>424</v>
      </c>
    </row>
    <row r="284" spans="2:51" s="12" customFormat="1" ht="13.5">
      <c r="B284" s="244"/>
      <c r="C284" s="245"/>
      <c r="D284" s="234" t="s">
        <v>142</v>
      </c>
      <c r="E284" s="246" t="s">
        <v>22</v>
      </c>
      <c r="F284" s="247" t="s">
        <v>425</v>
      </c>
      <c r="G284" s="245"/>
      <c r="H284" s="246" t="s">
        <v>22</v>
      </c>
      <c r="I284" s="248"/>
      <c r="J284" s="245"/>
      <c r="K284" s="245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142</v>
      </c>
      <c r="AU284" s="253" t="s">
        <v>84</v>
      </c>
      <c r="AV284" s="12" t="s">
        <v>24</v>
      </c>
      <c r="AW284" s="12" t="s">
        <v>39</v>
      </c>
      <c r="AX284" s="12" t="s">
        <v>75</v>
      </c>
      <c r="AY284" s="253" t="s">
        <v>133</v>
      </c>
    </row>
    <row r="285" spans="2:51" s="11" customFormat="1" ht="13.5">
      <c r="B285" s="232"/>
      <c r="C285" s="233"/>
      <c r="D285" s="234" t="s">
        <v>142</v>
      </c>
      <c r="E285" s="235" t="s">
        <v>22</v>
      </c>
      <c r="F285" s="236" t="s">
        <v>426</v>
      </c>
      <c r="G285" s="233"/>
      <c r="H285" s="237">
        <v>6.39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142</v>
      </c>
      <c r="AU285" s="243" t="s">
        <v>84</v>
      </c>
      <c r="AV285" s="11" t="s">
        <v>84</v>
      </c>
      <c r="AW285" s="11" t="s">
        <v>39</v>
      </c>
      <c r="AX285" s="11" t="s">
        <v>75</v>
      </c>
      <c r="AY285" s="243" t="s">
        <v>133</v>
      </c>
    </row>
    <row r="286" spans="2:51" s="11" customFormat="1" ht="13.5">
      <c r="B286" s="232"/>
      <c r="C286" s="233"/>
      <c r="D286" s="234" t="s">
        <v>142</v>
      </c>
      <c r="E286" s="235" t="s">
        <v>22</v>
      </c>
      <c r="F286" s="236" t="s">
        <v>427</v>
      </c>
      <c r="G286" s="233"/>
      <c r="H286" s="237">
        <v>6.743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142</v>
      </c>
      <c r="AU286" s="243" t="s">
        <v>84</v>
      </c>
      <c r="AV286" s="11" t="s">
        <v>84</v>
      </c>
      <c r="AW286" s="11" t="s">
        <v>39</v>
      </c>
      <c r="AX286" s="11" t="s">
        <v>75</v>
      </c>
      <c r="AY286" s="243" t="s">
        <v>133</v>
      </c>
    </row>
    <row r="287" spans="2:51" s="13" customFormat="1" ht="13.5">
      <c r="B287" s="254"/>
      <c r="C287" s="255"/>
      <c r="D287" s="234" t="s">
        <v>142</v>
      </c>
      <c r="E287" s="256" t="s">
        <v>22</v>
      </c>
      <c r="F287" s="257" t="s">
        <v>145</v>
      </c>
      <c r="G287" s="255"/>
      <c r="H287" s="258">
        <v>13.133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142</v>
      </c>
      <c r="AU287" s="264" t="s">
        <v>84</v>
      </c>
      <c r="AV287" s="13" t="s">
        <v>140</v>
      </c>
      <c r="AW287" s="13" t="s">
        <v>39</v>
      </c>
      <c r="AX287" s="13" t="s">
        <v>24</v>
      </c>
      <c r="AY287" s="264" t="s">
        <v>133</v>
      </c>
    </row>
    <row r="288" spans="2:65" s="1" customFormat="1" ht="16.5" customHeight="1">
      <c r="B288" s="45"/>
      <c r="C288" s="220" t="s">
        <v>428</v>
      </c>
      <c r="D288" s="220" t="s">
        <v>135</v>
      </c>
      <c r="E288" s="221" t="s">
        <v>429</v>
      </c>
      <c r="F288" s="222" t="s">
        <v>430</v>
      </c>
      <c r="G288" s="223" t="s">
        <v>200</v>
      </c>
      <c r="H288" s="224">
        <v>2.19</v>
      </c>
      <c r="I288" s="225"/>
      <c r="J288" s="226">
        <f>ROUND(I288*H288,2)</f>
        <v>0</v>
      </c>
      <c r="K288" s="222" t="s">
        <v>22</v>
      </c>
      <c r="L288" s="71"/>
      <c r="M288" s="227" t="s">
        <v>22</v>
      </c>
      <c r="N288" s="228" t="s">
        <v>46</v>
      </c>
      <c r="O288" s="4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AR288" s="23" t="s">
        <v>140</v>
      </c>
      <c r="AT288" s="23" t="s">
        <v>135</v>
      </c>
      <c r="AU288" s="23" t="s">
        <v>84</v>
      </c>
      <c r="AY288" s="23" t="s">
        <v>133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24</v>
      </c>
      <c r="BK288" s="231">
        <f>ROUND(I288*H288,2)</f>
        <v>0</v>
      </c>
      <c r="BL288" s="23" t="s">
        <v>140</v>
      </c>
      <c r="BM288" s="23" t="s">
        <v>431</v>
      </c>
    </row>
    <row r="289" spans="2:51" s="11" customFormat="1" ht="13.5">
      <c r="B289" s="232"/>
      <c r="C289" s="233"/>
      <c r="D289" s="234" t="s">
        <v>142</v>
      </c>
      <c r="E289" s="235" t="s">
        <v>22</v>
      </c>
      <c r="F289" s="236" t="s">
        <v>432</v>
      </c>
      <c r="G289" s="233"/>
      <c r="H289" s="237">
        <v>2.19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142</v>
      </c>
      <c r="AU289" s="243" t="s">
        <v>84</v>
      </c>
      <c r="AV289" s="11" t="s">
        <v>84</v>
      </c>
      <c r="AW289" s="11" t="s">
        <v>39</v>
      </c>
      <c r="AX289" s="11" t="s">
        <v>75</v>
      </c>
      <c r="AY289" s="243" t="s">
        <v>133</v>
      </c>
    </row>
    <row r="290" spans="2:51" s="13" customFormat="1" ht="13.5">
      <c r="B290" s="254"/>
      <c r="C290" s="255"/>
      <c r="D290" s="234" t="s">
        <v>142</v>
      </c>
      <c r="E290" s="256" t="s">
        <v>22</v>
      </c>
      <c r="F290" s="257" t="s">
        <v>145</v>
      </c>
      <c r="G290" s="255"/>
      <c r="H290" s="258">
        <v>2.19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AT290" s="264" t="s">
        <v>142</v>
      </c>
      <c r="AU290" s="264" t="s">
        <v>84</v>
      </c>
      <c r="AV290" s="13" t="s">
        <v>140</v>
      </c>
      <c r="AW290" s="13" t="s">
        <v>39</v>
      </c>
      <c r="AX290" s="13" t="s">
        <v>24</v>
      </c>
      <c r="AY290" s="264" t="s">
        <v>133</v>
      </c>
    </row>
    <row r="291" spans="2:65" s="1" customFormat="1" ht="16.5" customHeight="1">
      <c r="B291" s="45"/>
      <c r="C291" s="220" t="s">
        <v>433</v>
      </c>
      <c r="D291" s="220" t="s">
        <v>135</v>
      </c>
      <c r="E291" s="221" t="s">
        <v>434</v>
      </c>
      <c r="F291" s="222" t="s">
        <v>435</v>
      </c>
      <c r="G291" s="223" t="s">
        <v>138</v>
      </c>
      <c r="H291" s="224">
        <v>29.864</v>
      </c>
      <c r="I291" s="225"/>
      <c r="J291" s="226">
        <f>ROUND(I291*H291,2)</f>
        <v>0</v>
      </c>
      <c r="K291" s="222" t="s">
        <v>139</v>
      </c>
      <c r="L291" s="71"/>
      <c r="M291" s="227" t="s">
        <v>22</v>
      </c>
      <c r="N291" s="228" t="s">
        <v>46</v>
      </c>
      <c r="O291" s="46"/>
      <c r="P291" s="229">
        <f>O291*H291</f>
        <v>0</v>
      </c>
      <c r="Q291" s="229">
        <v>0.00144</v>
      </c>
      <c r="R291" s="229">
        <f>Q291*H291</f>
        <v>0.04300416000000001</v>
      </c>
      <c r="S291" s="229">
        <v>0</v>
      </c>
      <c r="T291" s="230">
        <f>S291*H291</f>
        <v>0</v>
      </c>
      <c r="AR291" s="23" t="s">
        <v>140</v>
      </c>
      <c r="AT291" s="23" t="s">
        <v>135</v>
      </c>
      <c r="AU291" s="23" t="s">
        <v>84</v>
      </c>
      <c r="AY291" s="23" t="s">
        <v>133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23" t="s">
        <v>24</v>
      </c>
      <c r="BK291" s="231">
        <f>ROUND(I291*H291,2)</f>
        <v>0</v>
      </c>
      <c r="BL291" s="23" t="s">
        <v>140</v>
      </c>
      <c r="BM291" s="23" t="s">
        <v>436</v>
      </c>
    </row>
    <row r="292" spans="2:51" s="11" customFormat="1" ht="13.5">
      <c r="B292" s="232"/>
      <c r="C292" s="233"/>
      <c r="D292" s="234" t="s">
        <v>142</v>
      </c>
      <c r="E292" s="235" t="s">
        <v>22</v>
      </c>
      <c r="F292" s="236" t="s">
        <v>437</v>
      </c>
      <c r="G292" s="233"/>
      <c r="H292" s="237">
        <v>7.64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142</v>
      </c>
      <c r="AU292" s="243" t="s">
        <v>84</v>
      </c>
      <c r="AV292" s="11" t="s">
        <v>84</v>
      </c>
      <c r="AW292" s="11" t="s">
        <v>39</v>
      </c>
      <c r="AX292" s="11" t="s">
        <v>75</v>
      </c>
      <c r="AY292" s="243" t="s">
        <v>133</v>
      </c>
    </row>
    <row r="293" spans="2:51" s="11" customFormat="1" ht="13.5">
      <c r="B293" s="232"/>
      <c r="C293" s="233"/>
      <c r="D293" s="234" t="s">
        <v>142</v>
      </c>
      <c r="E293" s="235" t="s">
        <v>22</v>
      </c>
      <c r="F293" s="236" t="s">
        <v>438</v>
      </c>
      <c r="G293" s="233"/>
      <c r="H293" s="237">
        <v>6.584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142</v>
      </c>
      <c r="AU293" s="243" t="s">
        <v>84</v>
      </c>
      <c r="AV293" s="11" t="s">
        <v>84</v>
      </c>
      <c r="AW293" s="11" t="s">
        <v>39</v>
      </c>
      <c r="AX293" s="11" t="s">
        <v>75</v>
      </c>
      <c r="AY293" s="243" t="s">
        <v>133</v>
      </c>
    </row>
    <row r="294" spans="2:51" s="11" customFormat="1" ht="13.5">
      <c r="B294" s="232"/>
      <c r="C294" s="233"/>
      <c r="D294" s="234" t="s">
        <v>142</v>
      </c>
      <c r="E294" s="235" t="s">
        <v>22</v>
      </c>
      <c r="F294" s="236" t="s">
        <v>439</v>
      </c>
      <c r="G294" s="233"/>
      <c r="H294" s="237">
        <v>7.256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142</v>
      </c>
      <c r="AU294" s="243" t="s">
        <v>84</v>
      </c>
      <c r="AV294" s="11" t="s">
        <v>84</v>
      </c>
      <c r="AW294" s="11" t="s">
        <v>39</v>
      </c>
      <c r="AX294" s="11" t="s">
        <v>75</v>
      </c>
      <c r="AY294" s="243" t="s">
        <v>133</v>
      </c>
    </row>
    <row r="295" spans="2:51" s="11" customFormat="1" ht="13.5">
      <c r="B295" s="232"/>
      <c r="C295" s="233"/>
      <c r="D295" s="234" t="s">
        <v>142</v>
      </c>
      <c r="E295" s="235" t="s">
        <v>22</v>
      </c>
      <c r="F295" s="236" t="s">
        <v>440</v>
      </c>
      <c r="G295" s="233"/>
      <c r="H295" s="237">
        <v>6.784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142</v>
      </c>
      <c r="AU295" s="243" t="s">
        <v>84</v>
      </c>
      <c r="AV295" s="11" t="s">
        <v>84</v>
      </c>
      <c r="AW295" s="11" t="s">
        <v>39</v>
      </c>
      <c r="AX295" s="11" t="s">
        <v>75</v>
      </c>
      <c r="AY295" s="243" t="s">
        <v>133</v>
      </c>
    </row>
    <row r="296" spans="2:51" s="11" customFormat="1" ht="13.5">
      <c r="B296" s="232"/>
      <c r="C296" s="233"/>
      <c r="D296" s="234" t="s">
        <v>142</v>
      </c>
      <c r="E296" s="235" t="s">
        <v>22</v>
      </c>
      <c r="F296" s="236" t="s">
        <v>441</v>
      </c>
      <c r="G296" s="233"/>
      <c r="H296" s="237">
        <v>1.6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142</v>
      </c>
      <c r="AU296" s="243" t="s">
        <v>84</v>
      </c>
      <c r="AV296" s="11" t="s">
        <v>84</v>
      </c>
      <c r="AW296" s="11" t="s">
        <v>39</v>
      </c>
      <c r="AX296" s="11" t="s">
        <v>75</v>
      </c>
      <c r="AY296" s="243" t="s">
        <v>133</v>
      </c>
    </row>
    <row r="297" spans="2:51" s="13" customFormat="1" ht="13.5">
      <c r="B297" s="254"/>
      <c r="C297" s="255"/>
      <c r="D297" s="234" t="s">
        <v>142</v>
      </c>
      <c r="E297" s="256" t="s">
        <v>22</v>
      </c>
      <c r="F297" s="257" t="s">
        <v>145</v>
      </c>
      <c r="G297" s="255"/>
      <c r="H297" s="258">
        <v>29.864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142</v>
      </c>
      <c r="AU297" s="264" t="s">
        <v>84</v>
      </c>
      <c r="AV297" s="13" t="s">
        <v>140</v>
      </c>
      <c r="AW297" s="13" t="s">
        <v>39</v>
      </c>
      <c r="AX297" s="13" t="s">
        <v>24</v>
      </c>
      <c r="AY297" s="264" t="s">
        <v>133</v>
      </c>
    </row>
    <row r="298" spans="2:65" s="1" customFormat="1" ht="16.5" customHeight="1">
      <c r="B298" s="45"/>
      <c r="C298" s="220" t="s">
        <v>442</v>
      </c>
      <c r="D298" s="220" t="s">
        <v>135</v>
      </c>
      <c r="E298" s="221" t="s">
        <v>443</v>
      </c>
      <c r="F298" s="222" t="s">
        <v>444</v>
      </c>
      <c r="G298" s="223" t="s">
        <v>138</v>
      </c>
      <c r="H298" s="224">
        <v>14.6</v>
      </c>
      <c r="I298" s="225"/>
      <c r="J298" s="226">
        <f>ROUND(I298*H298,2)</f>
        <v>0</v>
      </c>
      <c r="K298" s="222" t="s">
        <v>22</v>
      </c>
      <c r="L298" s="71"/>
      <c r="M298" s="227" t="s">
        <v>22</v>
      </c>
      <c r="N298" s="228" t="s">
        <v>46</v>
      </c>
      <c r="O298" s="46"/>
      <c r="P298" s="229">
        <f>O298*H298</f>
        <v>0</v>
      </c>
      <c r="Q298" s="229">
        <v>0.00144</v>
      </c>
      <c r="R298" s="229">
        <f>Q298*H298</f>
        <v>0.021024</v>
      </c>
      <c r="S298" s="229">
        <v>0</v>
      </c>
      <c r="T298" s="230">
        <f>S298*H298</f>
        <v>0</v>
      </c>
      <c r="AR298" s="23" t="s">
        <v>140</v>
      </c>
      <c r="AT298" s="23" t="s">
        <v>135</v>
      </c>
      <c r="AU298" s="23" t="s">
        <v>84</v>
      </c>
      <c r="AY298" s="23" t="s">
        <v>133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24</v>
      </c>
      <c r="BK298" s="231">
        <f>ROUND(I298*H298,2)</f>
        <v>0</v>
      </c>
      <c r="BL298" s="23" t="s">
        <v>140</v>
      </c>
      <c r="BM298" s="23" t="s">
        <v>445</v>
      </c>
    </row>
    <row r="299" spans="2:51" s="11" customFormat="1" ht="13.5">
      <c r="B299" s="232"/>
      <c r="C299" s="233"/>
      <c r="D299" s="234" t="s">
        <v>142</v>
      </c>
      <c r="E299" s="235" t="s">
        <v>22</v>
      </c>
      <c r="F299" s="236" t="s">
        <v>446</v>
      </c>
      <c r="G299" s="233"/>
      <c r="H299" s="237">
        <v>14.6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142</v>
      </c>
      <c r="AU299" s="243" t="s">
        <v>84</v>
      </c>
      <c r="AV299" s="11" t="s">
        <v>84</v>
      </c>
      <c r="AW299" s="11" t="s">
        <v>39</v>
      </c>
      <c r="AX299" s="11" t="s">
        <v>75</v>
      </c>
      <c r="AY299" s="243" t="s">
        <v>133</v>
      </c>
    </row>
    <row r="300" spans="2:51" s="13" customFormat="1" ht="13.5">
      <c r="B300" s="254"/>
      <c r="C300" s="255"/>
      <c r="D300" s="234" t="s">
        <v>142</v>
      </c>
      <c r="E300" s="256" t="s">
        <v>22</v>
      </c>
      <c r="F300" s="257" t="s">
        <v>145</v>
      </c>
      <c r="G300" s="255"/>
      <c r="H300" s="258">
        <v>14.6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AT300" s="264" t="s">
        <v>142</v>
      </c>
      <c r="AU300" s="264" t="s">
        <v>84</v>
      </c>
      <c r="AV300" s="13" t="s">
        <v>140</v>
      </c>
      <c r="AW300" s="13" t="s">
        <v>39</v>
      </c>
      <c r="AX300" s="13" t="s">
        <v>24</v>
      </c>
      <c r="AY300" s="264" t="s">
        <v>133</v>
      </c>
    </row>
    <row r="301" spans="2:65" s="1" customFormat="1" ht="25.5" customHeight="1">
      <c r="B301" s="45"/>
      <c r="C301" s="220" t="s">
        <v>447</v>
      </c>
      <c r="D301" s="220" t="s">
        <v>135</v>
      </c>
      <c r="E301" s="221" t="s">
        <v>448</v>
      </c>
      <c r="F301" s="222" t="s">
        <v>449</v>
      </c>
      <c r="G301" s="223" t="s">
        <v>138</v>
      </c>
      <c r="H301" s="224">
        <v>13.6</v>
      </c>
      <c r="I301" s="225"/>
      <c r="J301" s="226">
        <f>ROUND(I301*H301,2)</f>
        <v>0</v>
      </c>
      <c r="K301" s="222" t="s">
        <v>139</v>
      </c>
      <c r="L301" s="71"/>
      <c r="M301" s="227" t="s">
        <v>22</v>
      </c>
      <c r="N301" s="228" t="s">
        <v>46</v>
      </c>
      <c r="O301" s="46"/>
      <c r="P301" s="229">
        <f>O301*H301</f>
        <v>0</v>
      </c>
      <c r="Q301" s="229">
        <v>0.0069</v>
      </c>
      <c r="R301" s="229">
        <f>Q301*H301</f>
        <v>0.09383999999999999</v>
      </c>
      <c r="S301" s="229">
        <v>0</v>
      </c>
      <c r="T301" s="230">
        <f>S301*H301</f>
        <v>0</v>
      </c>
      <c r="AR301" s="23" t="s">
        <v>140</v>
      </c>
      <c r="AT301" s="23" t="s">
        <v>135</v>
      </c>
      <c r="AU301" s="23" t="s">
        <v>84</v>
      </c>
      <c r="AY301" s="23" t="s">
        <v>133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24</v>
      </c>
      <c r="BK301" s="231">
        <f>ROUND(I301*H301,2)</f>
        <v>0</v>
      </c>
      <c r="BL301" s="23" t="s">
        <v>140</v>
      </c>
      <c r="BM301" s="23" t="s">
        <v>450</v>
      </c>
    </row>
    <row r="302" spans="2:51" s="11" customFormat="1" ht="13.5">
      <c r="B302" s="232"/>
      <c r="C302" s="233"/>
      <c r="D302" s="234" t="s">
        <v>142</v>
      </c>
      <c r="E302" s="235" t="s">
        <v>22</v>
      </c>
      <c r="F302" s="236" t="s">
        <v>451</v>
      </c>
      <c r="G302" s="233"/>
      <c r="H302" s="237">
        <v>13.6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142</v>
      </c>
      <c r="AU302" s="243" t="s">
        <v>84</v>
      </c>
      <c r="AV302" s="11" t="s">
        <v>84</v>
      </c>
      <c r="AW302" s="11" t="s">
        <v>39</v>
      </c>
      <c r="AX302" s="11" t="s">
        <v>75</v>
      </c>
      <c r="AY302" s="243" t="s">
        <v>133</v>
      </c>
    </row>
    <row r="303" spans="2:51" s="13" customFormat="1" ht="13.5">
      <c r="B303" s="254"/>
      <c r="C303" s="255"/>
      <c r="D303" s="234" t="s">
        <v>142</v>
      </c>
      <c r="E303" s="256" t="s">
        <v>22</v>
      </c>
      <c r="F303" s="257" t="s">
        <v>145</v>
      </c>
      <c r="G303" s="255"/>
      <c r="H303" s="258">
        <v>13.6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AT303" s="264" t="s">
        <v>142</v>
      </c>
      <c r="AU303" s="264" t="s">
        <v>84</v>
      </c>
      <c r="AV303" s="13" t="s">
        <v>140</v>
      </c>
      <c r="AW303" s="13" t="s">
        <v>39</v>
      </c>
      <c r="AX303" s="13" t="s">
        <v>24</v>
      </c>
      <c r="AY303" s="264" t="s">
        <v>133</v>
      </c>
    </row>
    <row r="304" spans="2:65" s="1" customFormat="1" ht="16.5" customHeight="1">
      <c r="B304" s="45"/>
      <c r="C304" s="220" t="s">
        <v>406</v>
      </c>
      <c r="D304" s="220" t="s">
        <v>135</v>
      </c>
      <c r="E304" s="221" t="s">
        <v>452</v>
      </c>
      <c r="F304" s="222" t="s">
        <v>453</v>
      </c>
      <c r="G304" s="223" t="s">
        <v>138</v>
      </c>
      <c r="H304" s="224">
        <v>29.864</v>
      </c>
      <c r="I304" s="225"/>
      <c r="J304" s="226">
        <f>ROUND(I304*H304,2)</f>
        <v>0</v>
      </c>
      <c r="K304" s="222" t="s">
        <v>139</v>
      </c>
      <c r="L304" s="71"/>
      <c r="M304" s="227" t="s">
        <v>22</v>
      </c>
      <c r="N304" s="228" t="s">
        <v>46</v>
      </c>
      <c r="O304" s="46"/>
      <c r="P304" s="229">
        <f>O304*H304</f>
        <v>0</v>
      </c>
      <c r="Q304" s="229">
        <v>4E-05</v>
      </c>
      <c r="R304" s="229">
        <f>Q304*H304</f>
        <v>0.0011945600000000001</v>
      </c>
      <c r="S304" s="229">
        <v>0</v>
      </c>
      <c r="T304" s="230">
        <f>S304*H304</f>
        <v>0</v>
      </c>
      <c r="AR304" s="23" t="s">
        <v>140</v>
      </c>
      <c r="AT304" s="23" t="s">
        <v>135</v>
      </c>
      <c r="AU304" s="23" t="s">
        <v>84</v>
      </c>
      <c r="AY304" s="23" t="s">
        <v>133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24</v>
      </c>
      <c r="BK304" s="231">
        <f>ROUND(I304*H304,2)</f>
        <v>0</v>
      </c>
      <c r="BL304" s="23" t="s">
        <v>140</v>
      </c>
      <c r="BM304" s="23" t="s">
        <v>454</v>
      </c>
    </row>
    <row r="305" spans="2:65" s="1" customFormat="1" ht="16.5" customHeight="1">
      <c r="B305" s="45"/>
      <c r="C305" s="220" t="s">
        <v>455</v>
      </c>
      <c r="D305" s="220" t="s">
        <v>135</v>
      </c>
      <c r="E305" s="221" t="s">
        <v>456</v>
      </c>
      <c r="F305" s="222" t="s">
        <v>457</v>
      </c>
      <c r="G305" s="223" t="s">
        <v>138</v>
      </c>
      <c r="H305" s="224">
        <v>14.6</v>
      </c>
      <c r="I305" s="225"/>
      <c r="J305" s="226">
        <f>ROUND(I305*H305,2)</f>
        <v>0</v>
      </c>
      <c r="K305" s="222" t="s">
        <v>22</v>
      </c>
      <c r="L305" s="71"/>
      <c r="M305" s="227" t="s">
        <v>22</v>
      </c>
      <c r="N305" s="228" t="s">
        <v>46</v>
      </c>
      <c r="O305" s="46"/>
      <c r="P305" s="229">
        <f>O305*H305</f>
        <v>0</v>
      </c>
      <c r="Q305" s="229">
        <v>4E-05</v>
      </c>
      <c r="R305" s="229">
        <f>Q305*H305</f>
        <v>0.000584</v>
      </c>
      <c r="S305" s="229">
        <v>0</v>
      </c>
      <c r="T305" s="230">
        <f>S305*H305</f>
        <v>0</v>
      </c>
      <c r="AR305" s="23" t="s">
        <v>140</v>
      </c>
      <c r="AT305" s="23" t="s">
        <v>135</v>
      </c>
      <c r="AU305" s="23" t="s">
        <v>84</v>
      </c>
      <c r="AY305" s="23" t="s">
        <v>133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23" t="s">
        <v>24</v>
      </c>
      <c r="BK305" s="231">
        <f>ROUND(I305*H305,2)</f>
        <v>0</v>
      </c>
      <c r="BL305" s="23" t="s">
        <v>140</v>
      </c>
      <c r="BM305" s="23" t="s">
        <v>458</v>
      </c>
    </row>
    <row r="306" spans="2:63" s="10" customFormat="1" ht="29.85" customHeight="1">
      <c r="B306" s="204"/>
      <c r="C306" s="205"/>
      <c r="D306" s="206" t="s">
        <v>74</v>
      </c>
      <c r="E306" s="218" t="s">
        <v>153</v>
      </c>
      <c r="F306" s="218" t="s">
        <v>459</v>
      </c>
      <c r="G306" s="205"/>
      <c r="H306" s="205"/>
      <c r="I306" s="208"/>
      <c r="J306" s="219">
        <f>BK306</f>
        <v>0</v>
      </c>
      <c r="K306" s="205"/>
      <c r="L306" s="210"/>
      <c r="M306" s="211"/>
      <c r="N306" s="212"/>
      <c r="O306" s="212"/>
      <c r="P306" s="213">
        <f>SUM(P307:P391)</f>
        <v>0</v>
      </c>
      <c r="Q306" s="212"/>
      <c r="R306" s="213">
        <f>SUM(R307:R391)</f>
        <v>21.627500970000003</v>
      </c>
      <c r="S306" s="212"/>
      <c r="T306" s="214">
        <f>SUM(T307:T391)</f>
        <v>0</v>
      </c>
      <c r="AR306" s="215" t="s">
        <v>24</v>
      </c>
      <c r="AT306" s="216" t="s">
        <v>74</v>
      </c>
      <c r="AU306" s="216" t="s">
        <v>24</v>
      </c>
      <c r="AY306" s="215" t="s">
        <v>133</v>
      </c>
      <c r="BK306" s="217">
        <f>SUM(BK307:BK391)</f>
        <v>0</v>
      </c>
    </row>
    <row r="307" spans="2:65" s="1" customFormat="1" ht="16.5" customHeight="1">
      <c r="B307" s="45"/>
      <c r="C307" s="220" t="s">
        <v>460</v>
      </c>
      <c r="D307" s="220" t="s">
        <v>135</v>
      </c>
      <c r="E307" s="221" t="s">
        <v>461</v>
      </c>
      <c r="F307" s="222" t="s">
        <v>462</v>
      </c>
      <c r="G307" s="223" t="s">
        <v>463</v>
      </c>
      <c r="H307" s="224">
        <v>19</v>
      </c>
      <c r="I307" s="225"/>
      <c r="J307" s="226">
        <f>ROUND(I307*H307,2)</f>
        <v>0</v>
      </c>
      <c r="K307" s="222" t="s">
        <v>139</v>
      </c>
      <c r="L307" s="71"/>
      <c r="M307" s="227" t="s">
        <v>22</v>
      </c>
      <c r="N307" s="228" t="s">
        <v>46</v>
      </c>
      <c r="O307" s="46"/>
      <c r="P307" s="229">
        <f>O307*H307</f>
        <v>0</v>
      </c>
      <c r="Q307" s="229">
        <v>0.0007</v>
      </c>
      <c r="R307" s="229">
        <f>Q307*H307</f>
        <v>0.0133</v>
      </c>
      <c r="S307" s="229">
        <v>0</v>
      </c>
      <c r="T307" s="230">
        <f>S307*H307</f>
        <v>0</v>
      </c>
      <c r="AR307" s="23" t="s">
        <v>140</v>
      </c>
      <c r="AT307" s="23" t="s">
        <v>135</v>
      </c>
      <c r="AU307" s="23" t="s">
        <v>84</v>
      </c>
      <c r="AY307" s="23" t="s">
        <v>133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24</v>
      </c>
      <c r="BK307" s="231">
        <f>ROUND(I307*H307,2)</f>
        <v>0</v>
      </c>
      <c r="BL307" s="23" t="s">
        <v>140</v>
      </c>
      <c r="BM307" s="23" t="s">
        <v>464</v>
      </c>
    </row>
    <row r="308" spans="2:51" s="11" customFormat="1" ht="13.5">
      <c r="B308" s="232"/>
      <c r="C308" s="233"/>
      <c r="D308" s="234" t="s">
        <v>142</v>
      </c>
      <c r="E308" s="235" t="s">
        <v>22</v>
      </c>
      <c r="F308" s="236" t="s">
        <v>465</v>
      </c>
      <c r="G308" s="233"/>
      <c r="H308" s="237">
        <v>19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142</v>
      </c>
      <c r="AU308" s="243" t="s">
        <v>84</v>
      </c>
      <c r="AV308" s="11" t="s">
        <v>84</v>
      </c>
      <c r="AW308" s="11" t="s">
        <v>39</v>
      </c>
      <c r="AX308" s="11" t="s">
        <v>75</v>
      </c>
      <c r="AY308" s="243" t="s">
        <v>133</v>
      </c>
    </row>
    <row r="309" spans="2:51" s="13" customFormat="1" ht="13.5">
      <c r="B309" s="254"/>
      <c r="C309" s="255"/>
      <c r="D309" s="234" t="s">
        <v>142</v>
      </c>
      <c r="E309" s="256" t="s">
        <v>22</v>
      </c>
      <c r="F309" s="257" t="s">
        <v>145</v>
      </c>
      <c r="G309" s="255"/>
      <c r="H309" s="258">
        <v>19</v>
      </c>
      <c r="I309" s="259"/>
      <c r="J309" s="255"/>
      <c r="K309" s="255"/>
      <c r="L309" s="260"/>
      <c r="M309" s="261"/>
      <c r="N309" s="262"/>
      <c r="O309" s="262"/>
      <c r="P309" s="262"/>
      <c r="Q309" s="262"/>
      <c r="R309" s="262"/>
      <c r="S309" s="262"/>
      <c r="T309" s="263"/>
      <c r="AT309" s="264" t="s">
        <v>142</v>
      </c>
      <c r="AU309" s="264" t="s">
        <v>84</v>
      </c>
      <c r="AV309" s="13" t="s">
        <v>140</v>
      </c>
      <c r="AW309" s="13" t="s">
        <v>39</v>
      </c>
      <c r="AX309" s="13" t="s">
        <v>24</v>
      </c>
      <c r="AY309" s="264" t="s">
        <v>133</v>
      </c>
    </row>
    <row r="310" spans="2:65" s="1" customFormat="1" ht="16.5" customHeight="1">
      <c r="B310" s="45"/>
      <c r="C310" s="265" t="s">
        <v>466</v>
      </c>
      <c r="D310" s="265" t="s">
        <v>311</v>
      </c>
      <c r="E310" s="266" t="s">
        <v>467</v>
      </c>
      <c r="F310" s="267" t="s">
        <v>468</v>
      </c>
      <c r="G310" s="268" t="s">
        <v>463</v>
      </c>
      <c r="H310" s="269">
        <v>19</v>
      </c>
      <c r="I310" s="270"/>
      <c r="J310" s="271">
        <f>ROUND(I310*H310,2)</f>
        <v>0</v>
      </c>
      <c r="K310" s="267" t="s">
        <v>139</v>
      </c>
      <c r="L310" s="272"/>
      <c r="M310" s="273" t="s">
        <v>22</v>
      </c>
      <c r="N310" s="274" t="s">
        <v>46</v>
      </c>
      <c r="O310" s="46"/>
      <c r="P310" s="229">
        <f>O310*H310</f>
        <v>0</v>
      </c>
      <c r="Q310" s="229">
        <v>0.00487</v>
      </c>
      <c r="R310" s="229">
        <f>Q310*H310</f>
        <v>0.09253</v>
      </c>
      <c r="S310" s="229">
        <v>0</v>
      </c>
      <c r="T310" s="230">
        <f>S310*H310</f>
        <v>0</v>
      </c>
      <c r="AR310" s="23" t="s">
        <v>178</v>
      </c>
      <c r="AT310" s="23" t="s">
        <v>311</v>
      </c>
      <c r="AU310" s="23" t="s">
        <v>84</v>
      </c>
      <c r="AY310" s="23" t="s">
        <v>133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23" t="s">
        <v>24</v>
      </c>
      <c r="BK310" s="231">
        <f>ROUND(I310*H310,2)</f>
        <v>0</v>
      </c>
      <c r="BL310" s="23" t="s">
        <v>140</v>
      </c>
      <c r="BM310" s="23" t="s">
        <v>469</v>
      </c>
    </row>
    <row r="311" spans="2:65" s="1" customFormat="1" ht="16.5" customHeight="1">
      <c r="B311" s="45"/>
      <c r="C311" s="220" t="s">
        <v>470</v>
      </c>
      <c r="D311" s="220" t="s">
        <v>135</v>
      </c>
      <c r="E311" s="221" t="s">
        <v>471</v>
      </c>
      <c r="F311" s="222" t="s">
        <v>472</v>
      </c>
      <c r="G311" s="223" t="s">
        <v>200</v>
      </c>
      <c r="H311" s="224">
        <v>6.971</v>
      </c>
      <c r="I311" s="225"/>
      <c r="J311" s="226">
        <f>ROUND(I311*H311,2)</f>
        <v>0</v>
      </c>
      <c r="K311" s="222" t="s">
        <v>139</v>
      </c>
      <c r="L311" s="71"/>
      <c r="M311" s="227" t="s">
        <v>22</v>
      </c>
      <c r="N311" s="228" t="s">
        <v>46</v>
      </c>
      <c r="O311" s="46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AR311" s="23" t="s">
        <v>140</v>
      </c>
      <c r="AT311" s="23" t="s">
        <v>135</v>
      </c>
      <c r="AU311" s="23" t="s">
        <v>84</v>
      </c>
      <c r="AY311" s="23" t="s">
        <v>133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23" t="s">
        <v>24</v>
      </c>
      <c r="BK311" s="231">
        <f>ROUND(I311*H311,2)</f>
        <v>0</v>
      </c>
      <c r="BL311" s="23" t="s">
        <v>140</v>
      </c>
      <c r="BM311" s="23" t="s">
        <v>473</v>
      </c>
    </row>
    <row r="312" spans="2:51" s="11" customFormat="1" ht="13.5">
      <c r="B312" s="232"/>
      <c r="C312" s="233"/>
      <c r="D312" s="234" t="s">
        <v>142</v>
      </c>
      <c r="E312" s="235" t="s">
        <v>22</v>
      </c>
      <c r="F312" s="236" t="s">
        <v>474</v>
      </c>
      <c r="G312" s="233"/>
      <c r="H312" s="237">
        <v>2.552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142</v>
      </c>
      <c r="AU312" s="243" t="s">
        <v>84</v>
      </c>
      <c r="AV312" s="11" t="s">
        <v>84</v>
      </c>
      <c r="AW312" s="11" t="s">
        <v>39</v>
      </c>
      <c r="AX312" s="11" t="s">
        <v>75</v>
      </c>
      <c r="AY312" s="243" t="s">
        <v>133</v>
      </c>
    </row>
    <row r="313" spans="2:51" s="11" customFormat="1" ht="13.5">
      <c r="B313" s="232"/>
      <c r="C313" s="233"/>
      <c r="D313" s="234" t="s">
        <v>142</v>
      </c>
      <c r="E313" s="235" t="s">
        <v>22</v>
      </c>
      <c r="F313" s="236" t="s">
        <v>475</v>
      </c>
      <c r="G313" s="233"/>
      <c r="H313" s="237">
        <v>4.419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142</v>
      </c>
      <c r="AU313" s="243" t="s">
        <v>84</v>
      </c>
      <c r="AV313" s="11" t="s">
        <v>84</v>
      </c>
      <c r="AW313" s="11" t="s">
        <v>39</v>
      </c>
      <c r="AX313" s="11" t="s">
        <v>75</v>
      </c>
      <c r="AY313" s="243" t="s">
        <v>133</v>
      </c>
    </row>
    <row r="314" spans="2:51" s="11" customFormat="1" ht="13.5">
      <c r="B314" s="232"/>
      <c r="C314" s="233"/>
      <c r="D314" s="234" t="s">
        <v>142</v>
      </c>
      <c r="E314" s="235" t="s">
        <v>22</v>
      </c>
      <c r="F314" s="236" t="s">
        <v>22</v>
      </c>
      <c r="G314" s="233"/>
      <c r="H314" s="237">
        <v>0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142</v>
      </c>
      <c r="AU314" s="243" t="s">
        <v>84</v>
      </c>
      <c r="AV314" s="11" t="s">
        <v>84</v>
      </c>
      <c r="AW314" s="11" t="s">
        <v>39</v>
      </c>
      <c r="AX314" s="11" t="s">
        <v>75</v>
      </c>
      <c r="AY314" s="243" t="s">
        <v>133</v>
      </c>
    </row>
    <row r="315" spans="2:51" s="13" customFormat="1" ht="13.5">
      <c r="B315" s="254"/>
      <c r="C315" s="255"/>
      <c r="D315" s="234" t="s">
        <v>142</v>
      </c>
      <c r="E315" s="256" t="s">
        <v>22</v>
      </c>
      <c r="F315" s="257" t="s">
        <v>145</v>
      </c>
      <c r="G315" s="255"/>
      <c r="H315" s="258">
        <v>6.971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142</v>
      </c>
      <c r="AU315" s="264" t="s">
        <v>84</v>
      </c>
      <c r="AV315" s="13" t="s">
        <v>140</v>
      </c>
      <c r="AW315" s="13" t="s">
        <v>39</v>
      </c>
      <c r="AX315" s="13" t="s">
        <v>24</v>
      </c>
      <c r="AY315" s="264" t="s">
        <v>133</v>
      </c>
    </row>
    <row r="316" spans="2:65" s="1" customFormat="1" ht="16.5" customHeight="1">
      <c r="B316" s="45"/>
      <c r="C316" s="220" t="s">
        <v>476</v>
      </c>
      <c r="D316" s="220" t="s">
        <v>135</v>
      </c>
      <c r="E316" s="221" t="s">
        <v>477</v>
      </c>
      <c r="F316" s="222" t="s">
        <v>478</v>
      </c>
      <c r="G316" s="223" t="s">
        <v>138</v>
      </c>
      <c r="H316" s="224">
        <v>17.945</v>
      </c>
      <c r="I316" s="225"/>
      <c r="J316" s="226">
        <f>ROUND(I316*H316,2)</f>
        <v>0</v>
      </c>
      <c r="K316" s="222" t="s">
        <v>139</v>
      </c>
      <c r="L316" s="71"/>
      <c r="M316" s="227" t="s">
        <v>22</v>
      </c>
      <c r="N316" s="228" t="s">
        <v>46</v>
      </c>
      <c r="O316" s="46"/>
      <c r="P316" s="229">
        <f>O316*H316</f>
        <v>0</v>
      </c>
      <c r="Q316" s="229">
        <v>0.04174</v>
      </c>
      <c r="R316" s="229">
        <f>Q316*H316</f>
        <v>0.7490243</v>
      </c>
      <c r="S316" s="229">
        <v>0</v>
      </c>
      <c r="T316" s="230">
        <f>S316*H316</f>
        <v>0</v>
      </c>
      <c r="AR316" s="23" t="s">
        <v>140</v>
      </c>
      <c r="AT316" s="23" t="s">
        <v>135</v>
      </c>
      <c r="AU316" s="23" t="s">
        <v>84</v>
      </c>
      <c r="AY316" s="23" t="s">
        <v>133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23" t="s">
        <v>24</v>
      </c>
      <c r="BK316" s="231">
        <f>ROUND(I316*H316,2)</f>
        <v>0</v>
      </c>
      <c r="BL316" s="23" t="s">
        <v>140</v>
      </c>
      <c r="BM316" s="23" t="s">
        <v>479</v>
      </c>
    </row>
    <row r="317" spans="2:51" s="11" customFormat="1" ht="13.5">
      <c r="B317" s="232"/>
      <c r="C317" s="233"/>
      <c r="D317" s="234" t="s">
        <v>142</v>
      </c>
      <c r="E317" s="235" t="s">
        <v>22</v>
      </c>
      <c r="F317" s="236" t="s">
        <v>480</v>
      </c>
      <c r="G317" s="233"/>
      <c r="H317" s="237">
        <v>9.509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142</v>
      </c>
      <c r="AU317" s="243" t="s">
        <v>84</v>
      </c>
      <c r="AV317" s="11" t="s">
        <v>84</v>
      </c>
      <c r="AW317" s="11" t="s">
        <v>39</v>
      </c>
      <c r="AX317" s="11" t="s">
        <v>75</v>
      </c>
      <c r="AY317" s="243" t="s">
        <v>133</v>
      </c>
    </row>
    <row r="318" spans="2:51" s="11" customFormat="1" ht="13.5">
      <c r="B318" s="232"/>
      <c r="C318" s="233"/>
      <c r="D318" s="234" t="s">
        <v>142</v>
      </c>
      <c r="E318" s="235" t="s">
        <v>22</v>
      </c>
      <c r="F318" s="236" t="s">
        <v>481</v>
      </c>
      <c r="G318" s="233"/>
      <c r="H318" s="237">
        <v>6.861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142</v>
      </c>
      <c r="AU318" s="243" t="s">
        <v>84</v>
      </c>
      <c r="AV318" s="11" t="s">
        <v>84</v>
      </c>
      <c r="AW318" s="11" t="s">
        <v>39</v>
      </c>
      <c r="AX318" s="11" t="s">
        <v>75</v>
      </c>
      <c r="AY318" s="243" t="s">
        <v>133</v>
      </c>
    </row>
    <row r="319" spans="2:51" s="11" customFormat="1" ht="13.5">
      <c r="B319" s="232"/>
      <c r="C319" s="233"/>
      <c r="D319" s="234" t="s">
        <v>142</v>
      </c>
      <c r="E319" s="235" t="s">
        <v>22</v>
      </c>
      <c r="F319" s="236" t="s">
        <v>482</v>
      </c>
      <c r="G319" s="233"/>
      <c r="H319" s="237">
        <v>1.575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142</v>
      </c>
      <c r="AU319" s="243" t="s">
        <v>84</v>
      </c>
      <c r="AV319" s="11" t="s">
        <v>84</v>
      </c>
      <c r="AW319" s="11" t="s">
        <v>39</v>
      </c>
      <c r="AX319" s="11" t="s">
        <v>75</v>
      </c>
      <c r="AY319" s="243" t="s">
        <v>133</v>
      </c>
    </row>
    <row r="320" spans="2:51" s="13" customFormat="1" ht="13.5">
      <c r="B320" s="254"/>
      <c r="C320" s="255"/>
      <c r="D320" s="234" t="s">
        <v>142</v>
      </c>
      <c r="E320" s="256" t="s">
        <v>22</v>
      </c>
      <c r="F320" s="257" t="s">
        <v>145</v>
      </c>
      <c r="G320" s="255"/>
      <c r="H320" s="258">
        <v>17.945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AT320" s="264" t="s">
        <v>142</v>
      </c>
      <c r="AU320" s="264" t="s">
        <v>84</v>
      </c>
      <c r="AV320" s="13" t="s">
        <v>140</v>
      </c>
      <c r="AW320" s="13" t="s">
        <v>39</v>
      </c>
      <c r="AX320" s="13" t="s">
        <v>24</v>
      </c>
      <c r="AY320" s="264" t="s">
        <v>133</v>
      </c>
    </row>
    <row r="321" spans="2:65" s="1" customFormat="1" ht="16.5" customHeight="1">
      <c r="B321" s="45"/>
      <c r="C321" s="220" t="s">
        <v>483</v>
      </c>
      <c r="D321" s="220" t="s">
        <v>135</v>
      </c>
      <c r="E321" s="221" t="s">
        <v>484</v>
      </c>
      <c r="F321" s="222" t="s">
        <v>485</v>
      </c>
      <c r="G321" s="223" t="s">
        <v>138</v>
      </c>
      <c r="H321" s="224">
        <v>17.945</v>
      </c>
      <c r="I321" s="225"/>
      <c r="J321" s="226">
        <f>ROUND(I321*H321,2)</f>
        <v>0</v>
      </c>
      <c r="K321" s="222" t="s">
        <v>139</v>
      </c>
      <c r="L321" s="71"/>
      <c r="M321" s="227" t="s">
        <v>22</v>
      </c>
      <c r="N321" s="228" t="s">
        <v>46</v>
      </c>
      <c r="O321" s="46"/>
      <c r="P321" s="229">
        <f>O321*H321</f>
        <v>0</v>
      </c>
      <c r="Q321" s="229">
        <v>2E-05</v>
      </c>
      <c r="R321" s="229">
        <f>Q321*H321</f>
        <v>0.00035890000000000005</v>
      </c>
      <c r="S321" s="229">
        <v>0</v>
      </c>
      <c r="T321" s="230">
        <f>S321*H321</f>
        <v>0</v>
      </c>
      <c r="AR321" s="23" t="s">
        <v>140</v>
      </c>
      <c r="AT321" s="23" t="s">
        <v>135</v>
      </c>
      <c r="AU321" s="23" t="s">
        <v>84</v>
      </c>
      <c r="AY321" s="23" t="s">
        <v>133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24</v>
      </c>
      <c r="BK321" s="231">
        <f>ROUND(I321*H321,2)</f>
        <v>0</v>
      </c>
      <c r="BL321" s="23" t="s">
        <v>140</v>
      </c>
      <c r="BM321" s="23" t="s">
        <v>486</v>
      </c>
    </row>
    <row r="322" spans="2:65" s="1" customFormat="1" ht="16.5" customHeight="1">
      <c r="B322" s="45"/>
      <c r="C322" s="220" t="s">
        <v>487</v>
      </c>
      <c r="D322" s="220" t="s">
        <v>135</v>
      </c>
      <c r="E322" s="221" t="s">
        <v>488</v>
      </c>
      <c r="F322" s="222" t="s">
        <v>489</v>
      </c>
      <c r="G322" s="223" t="s">
        <v>301</v>
      </c>
      <c r="H322" s="224">
        <v>2.3</v>
      </c>
      <c r="I322" s="225"/>
      <c r="J322" s="226">
        <f>ROUND(I322*H322,2)</f>
        <v>0</v>
      </c>
      <c r="K322" s="222" t="s">
        <v>139</v>
      </c>
      <c r="L322" s="71"/>
      <c r="M322" s="227" t="s">
        <v>22</v>
      </c>
      <c r="N322" s="228" t="s">
        <v>46</v>
      </c>
      <c r="O322" s="46"/>
      <c r="P322" s="229">
        <f>O322*H322</f>
        <v>0</v>
      </c>
      <c r="Q322" s="229">
        <v>1.04877</v>
      </c>
      <c r="R322" s="229">
        <f>Q322*H322</f>
        <v>2.412171</v>
      </c>
      <c r="S322" s="229">
        <v>0</v>
      </c>
      <c r="T322" s="230">
        <f>S322*H322</f>
        <v>0</v>
      </c>
      <c r="AR322" s="23" t="s">
        <v>140</v>
      </c>
      <c r="AT322" s="23" t="s">
        <v>135</v>
      </c>
      <c r="AU322" s="23" t="s">
        <v>84</v>
      </c>
      <c r="AY322" s="23" t="s">
        <v>133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23" t="s">
        <v>24</v>
      </c>
      <c r="BK322" s="231">
        <f>ROUND(I322*H322,2)</f>
        <v>0</v>
      </c>
      <c r="BL322" s="23" t="s">
        <v>140</v>
      </c>
      <c r="BM322" s="23" t="s">
        <v>490</v>
      </c>
    </row>
    <row r="323" spans="2:51" s="11" customFormat="1" ht="13.5">
      <c r="B323" s="232"/>
      <c r="C323" s="233"/>
      <c r="D323" s="234" t="s">
        <v>142</v>
      </c>
      <c r="E323" s="235" t="s">
        <v>22</v>
      </c>
      <c r="F323" s="236" t="s">
        <v>491</v>
      </c>
      <c r="G323" s="233"/>
      <c r="H323" s="237">
        <v>2.3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142</v>
      </c>
      <c r="AU323" s="243" t="s">
        <v>84</v>
      </c>
      <c r="AV323" s="11" t="s">
        <v>84</v>
      </c>
      <c r="AW323" s="11" t="s">
        <v>39</v>
      </c>
      <c r="AX323" s="11" t="s">
        <v>75</v>
      </c>
      <c r="AY323" s="243" t="s">
        <v>133</v>
      </c>
    </row>
    <row r="324" spans="2:51" s="12" customFormat="1" ht="13.5">
      <c r="B324" s="244"/>
      <c r="C324" s="245"/>
      <c r="D324" s="234" t="s">
        <v>142</v>
      </c>
      <c r="E324" s="246" t="s">
        <v>22</v>
      </c>
      <c r="F324" s="247" t="s">
        <v>144</v>
      </c>
      <c r="G324" s="245"/>
      <c r="H324" s="246" t="s">
        <v>22</v>
      </c>
      <c r="I324" s="248"/>
      <c r="J324" s="245"/>
      <c r="K324" s="245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142</v>
      </c>
      <c r="AU324" s="253" t="s">
        <v>84</v>
      </c>
      <c r="AV324" s="12" t="s">
        <v>24</v>
      </c>
      <c r="AW324" s="12" t="s">
        <v>39</v>
      </c>
      <c r="AX324" s="12" t="s">
        <v>75</v>
      </c>
      <c r="AY324" s="253" t="s">
        <v>133</v>
      </c>
    </row>
    <row r="325" spans="2:51" s="13" customFormat="1" ht="13.5">
      <c r="B325" s="254"/>
      <c r="C325" s="255"/>
      <c r="D325" s="234" t="s">
        <v>142</v>
      </c>
      <c r="E325" s="256" t="s">
        <v>22</v>
      </c>
      <c r="F325" s="257" t="s">
        <v>145</v>
      </c>
      <c r="G325" s="255"/>
      <c r="H325" s="258">
        <v>2.3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142</v>
      </c>
      <c r="AU325" s="264" t="s">
        <v>84</v>
      </c>
      <c r="AV325" s="13" t="s">
        <v>140</v>
      </c>
      <c r="AW325" s="13" t="s">
        <v>39</v>
      </c>
      <c r="AX325" s="13" t="s">
        <v>24</v>
      </c>
      <c r="AY325" s="264" t="s">
        <v>133</v>
      </c>
    </row>
    <row r="326" spans="2:65" s="1" customFormat="1" ht="16.5" customHeight="1">
      <c r="B326" s="45"/>
      <c r="C326" s="220" t="s">
        <v>492</v>
      </c>
      <c r="D326" s="220" t="s">
        <v>135</v>
      </c>
      <c r="E326" s="221" t="s">
        <v>493</v>
      </c>
      <c r="F326" s="222" t="s">
        <v>494</v>
      </c>
      <c r="G326" s="223" t="s">
        <v>181</v>
      </c>
      <c r="H326" s="224">
        <v>18.498</v>
      </c>
      <c r="I326" s="225"/>
      <c r="J326" s="226">
        <f>ROUND(I326*H326,2)</f>
        <v>0</v>
      </c>
      <c r="K326" s="222" t="s">
        <v>139</v>
      </c>
      <c r="L326" s="71"/>
      <c r="M326" s="227" t="s">
        <v>22</v>
      </c>
      <c r="N326" s="228" t="s">
        <v>46</v>
      </c>
      <c r="O326" s="46"/>
      <c r="P326" s="229">
        <f>O326*H326</f>
        <v>0</v>
      </c>
      <c r="Q326" s="229">
        <v>7E-05</v>
      </c>
      <c r="R326" s="229">
        <f>Q326*H326</f>
        <v>0.0012948599999999999</v>
      </c>
      <c r="S326" s="229">
        <v>0</v>
      </c>
      <c r="T326" s="230">
        <f>S326*H326</f>
        <v>0</v>
      </c>
      <c r="AR326" s="23" t="s">
        <v>140</v>
      </c>
      <c r="AT326" s="23" t="s">
        <v>135</v>
      </c>
      <c r="AU326" s="23" t="s">
        <v>84</v>
      </c>
      <c r="AY326" s="23" t="s">
        <v>133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23" t="s">
        <v>24</v>
      </c>
      <c r="BK326" s="231">
        <f>ROUND(I326*H326,2)</f>
        <v>0</v>
      </c>
      <c r="BL326" s="23" t="s">
        <v>140</v>
      </c>
      <c r="BM326" s="23" t="s">
        <v>495</v>
      </c>
    </row>
    <row r="327" spans="2:51" s="11" customFormat="1" ht="13.5">
      <c r="B327" s="232"/>
      <c r="C327" s="233"/>
      <c r="D327" s="234" t="s">
        <v>142</v>
      </c>
      <c r="E327" s="235" t="s">
        <v>22</v>
      </c>
      <c r="F327" s="236" t="s">
        <v>496</v>
      </c>
      <c r="G327" s="233"/>
      <c r="H327" s="237">
        <v>18.498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142</v>
      </c>
      <c r="AU327" s="243" t="s">
        <v>84</v>
      </c>
      <c r="AV327" s="11" t="s">
        <v>84</v>
      </c>
      <c r="AW327" s="11" t="s">
        <v>39</v>
      </c>
      <c r="AX327" s="11" t="s">
        <v>75</v>
      </c>
      <c r="AY327" s="243" t="s">
        <v>133</v>
      </c>
    </row>
    <row r="328" spans="2:51" s="13" customFormat="1" ht="13.5">
      <c r="B328" s="254"/>
      <c r="C328" s="255"/>
      <c r="D328" s="234" t="s">
        <v>142</v>
      </c>
      <c r="E328" s="256" t="s">
        <v>22</v>
      </c>
      <c r="F328" s="257" t="s">
        <v>145</v>
      </c>
      <c r="G328" s="255"/>
      <c r="H328" s="258">
        <v>18.498</v>
      </c>
      <c r="I328" s="259"/>
      <c r="J328" s="255"/>
      <c r="K328" s="255"/>
      <c r="L328" s="260"/>
      <c r="M328" s="261"/>
      <c r="N328" s="262"/>
      <c r="O328" s="262"/>
      <c r="P328" s="262"/>
      <c r="Q328" s="262"/>
      <c r="R328" s="262"/>
      <c r="S328" s="262"/>
      <c r="T328" s="263"/>
      <c r="AT328" s="264" t="s">
        <v>142</v>
      </c>
      <c r="AU328" s="264" t="s">
        <v>84</v>
      </c>
      <c r="AV328" s="13" t="s">
        <v>140</v>
      </c>
      <c r="AW328" s="13" t="s">
        <v>39</v>
      </c>
      <c r="AX328" s="13" t="s">
        <v>24</v>
      </c>
      <c r="AY328" s="264" t="s">
        <v>133</v>
      </c>
    </row>
    <row r="329" spans="2:65" s="1" customFormat="1" ht="16.5" customHeight="1">
      <c r="B329" s="45"/>
      <c r="C329" s="220" t="s">
        <v>497</v>
      </c>
      <c r="D329" s="220" t="s">
        <v>135</v>
      </c>
      <c r="E329" s="221" t="s">
        <v>498</v>
      </c>
      <c r="F329" s="222" t="s">
        <v>499</v>
      </c>
      <c r="G329" s="223" t="s">
        <v>200</v>
      </c>
      <c r="H329" s="224">
        <v>69.029</v>
      </c>
      <c r="I329" s="225"/>
      <c r="J329" s="226">
        <f>ROUND(I329*H329,2)</f>
        <v>0</v>
      </c>
      <c r="K329" s="222" t="s">
        <v>139</v>
      </c>
      <c r="L329" s="71"/>
      <c r="M329" s="227" t="s">
        <v>22</v>
      </c>
      <c r="N329" s="228" t="s">
        <v>46</v>
      </c>
      <c r="O329" s="46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AR329" s="23" t="s">
        <v>140</v>
      </c>
      <c r="AT329" s="23" t="s">
        <v>135</v>
      </c>
      <c r="AU329" s="23" t="s">
        <v>84</v>
      </c>
      <c r="AY329" s="23" t="s">
        <v>133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24</v>
      </c>
      <c r="BK329" s="231">
        <f>ROUND(I329*H329,2)</f>
        <v>0</v>
      </c>
      <c r="BL329" s="23" t="s">
        <v>140</v>
      </c>
      <c r="BM329" s="23" t="s">
        <v>500</v>
      </c>
    </row>
    <row r="330" spans="2:51" s="11" customFormat="1" ht="13.5">
      <c r="B330" s="232"/>
      <c r="C330" s="233"/>
      <c r="D330" s="234" t="s">
        <v>142</v>
      </c>
      <c r="E330" s="235" t="s">
        <v>22</v>
      </c>
      <c r="F330" s="236" t="s">
        <v>501</v>
      </c>
      <c r="G330" s="233"/>
      <c r="H330" s="237">
        <v>29.402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142</v>
      </c>
      <c r="AU330" s="243" t="s">
        <v>84</v>
      </c>
      <c r="AV330" s="11" t="s">
        <v>84</v>
      </c>
      <c r="AW330" s="11" t="s">
        <v>39</v>
      </c>
      <c r="AX330" s="11" t="s">
        <v>75</v>
      </c>
      <c r="AY330" s="243" t="s">
        <v>133</v>
      </c>
    </row>
    <row r="331" spans="2:51" s="11" customFormat="1" ht="13.5">
      <c r="B331" s="232"/>
      <c r="C331" s="233"/>
      <c r="D331" s="234" t="s">
        <v>142</v>
      </c>
      <c r="E331" s="235" t="s">
        <v>22</v>
      </c>
      <c r="F331" s="236" t="s">
        <v>502</v>
      </c>
      <c r="G331" s="233"/>
      <c r="H331" s="237">
        <v>28.334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142</v>
      </c>
      <c r="AU331" s="243" t="s">
        <v>84</v>
      </c>
      <c r="AV331" s="11" t="s">
        <v>84</v>
      </c>
      <c r="AW331" s="11" t="s">
        <v>39</v>
      </c>
      <c r="AX331" s="11" t="s">
        <v>75</v>
      </c>
      <c r="AY331" s="243" t="s">
        <v>133</v>
      </c>
    </row>
    <row r="332" spans="2:51" s="12" customFormat="1" ht="13.5">
      <c r="B332" s="244"/>
      <c r="C332" s="245"/>
      <c r="D332" s="234" t="s">
        <v>142</v>
      </c>
      <c r="E332" s="246" t="s">
        <v>22</v>
      </c>
      <c r="F332" s="247" t="s">
        <v>503</v>
      </c>
      <c r="G332" s="245"/>
      <c r="H332" s="246" t="s">
        <v>22</v>
      </c>
      <c r="I332" s="248"/>
      <c r="J332" s="245"/>
      <c r="K332" s="245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142</v>
      </c>
      <c r="AU332" s="253" t="s">
        <v>84</v>
      </c>
      <c r="AV332" s="12" t="s">
        <v>24</v>
      </c>
      <c r="AW332" s="12" t="s">
        <v>39</v>
      </c>
      <c r="AX332" s="12" t="s">
        <v>75</v>
      </c>
      <c r="AY332" s="253" t="s">
        <v>133</v>
      </c>
    </row>
    <row r="333" spans="2:51" s="11" customFormat="1" ht="13.5">
      <c r="B333" s="232"/>
      <c r="C333" s="233"/>
      <c r="D333" s="234" t="s">
        <v>142</v>
      </c>
      <c r="E333" s="235" t="s">
        <v>22</v>
      </c>
      <c r="F333" s="236" t="s">
        <v>504</v>
      </c>
      <c r="G333" s="233"/>
      <c r="H333" s="237">
        <v>4.567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142</v>
      </c>
      <c r="AU333" s="243" t="s">
        <v>84</v>
      </c>
      <c r="AV333" s="11" t="s">
        <v>84</v>
      </c>
      <c r="AW333" s="11" t="s">
        <v>39</v>
      </c>
      <c r="AX333" s="11" t="s">
        <v>75</v>
      </c>
      <c r="AY333" s="243" t="s">
        <v>133</v>
      </c>
    </row>
    <row r="334" spans="2:51" s="11" customFormat="1" ht="13.5">
      <c r="B334" s="232"/>
      <c r="C334" s="233"/>
      <c r="D334" s="234" t="s">
        <v>142</v>
      </c>
      <c r="E334" s="235" t="s">
        <v>22</v>
      </c>
      <c r="F334" s="236" t="s">
        <v>505</v>
      </c>
      <c r="G334" s="233"/>
      <c r="H334" s="237">
        <v>1.108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142</v>
      </c>
      <c r="AU334" s="243" t="s">
        <v>84</v>
      </c>
      <c r="AV334" s="11" t="s">
        <v>84</v>
      </c>
      <c r="AW334" s="11" t="s">
        <v>39</v>
      </c>
      <c r="AX334" s="11" t="s">
        <v>75</v>
      </c>
      <c r="AY334" s="243" t="s">
        <v>133</v>
      </c>
    </row>
    <row r="335" spans="2:51" s="11" customFormat="1" ht="13.5">
      <c r="B335" s="232"/>
      <c r="C335" s="233"/>
      <c r="D335" s="234" t="s">
        <v>142</v>
      </c>
      <c r="E335" s="235" t="s">
        <v>22</v>
      </c>
      <c r="F335" s="236" t="s">
        <v>506</v>
      </c>
      <c r="G335" s="233"/>
      <c r="H335" s="237">
        <v>4.488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142</v>
      </c>
      <c r="AU335" s="243" t="s">
        <v>84</v>
      </c>
      <c r="AV335" s="11" t="s">
        <v>84</v>
      </c>
      <c r="AW335" s="11" t="s">
        <v>39</v>
      </c>
      <c r="AX335" s="11" t="s">
        <v>75</v>
      </c>
      <c r="AY335" s="243" t="s">
        <v>133</v>
      </c>
    </row>
    <row r="336" spans="2:51" s="11" customFormat="1" ht="13.5">
      <c r="B336" s="232"/>
      <c r="C336" s="233"/>
      <c r="D336" s="234" t="s">
        <v>142</v>
      </c>
      <c r="E336" s="235" t="s">
        <v>22</v>
      </c>
      <c r="F336" s="236" t="s">
        <v>507</v>
      </c>
      <c r="G336" s="233"/>
      <c r="H336" s="237">
        <v>1.13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142</v>
      </c>
      <c r="AU336" s="243" t="s">
        <v>84</v>
      </c>
      <c r="AV336" s="11" t="s">
        <v>84</v>
      </c>
      <c r="AW336" s="11" t="s">
        <v>39</v>
      </c>
      <c r="AX336" s="11" t="s">
        <v>75</v>
      </c>
      <c r="AY336" s="243" t="s">
        <v>133</v>
      </c>
    </row>
    <row r="337" spans="2:51" s="12" customFormat="1" ht="13.5">
      <c r="B337" s="244"/>
      <c r="C337" s="245"/>
      <c r="D337" s="234" t="s">
        <v>142</v>
      </c>
      <c r="E337" s="246" t="s">
        <v>22</v>
      </c>
      <c r="F337" s="247" t="s">
        <v>508</v>
      </c>
      <c r="G337" s="245"/>
      <c r="H337" s="246" t="s">
        <v>22</v>
      </c>
      <c r="I337" s="248"/>
      <c r="J337" s="245"/>
      <c r="K337" s="245"/>
      <c r="L337" s="249"/>
      <c r="M337" s="250"/>
      <c r="N337" s="251"/>
      <c r="O337" s="251"/>
      <c r="P337" s="251"/>
      <c r="Q337" s="251"/>
      <c r="R337" s="251"/>
      <c r="S337" s="251"/>
      <c r="T337" s="252"/>
      <c r="AT337" s="253" t="s">
        <v>142</v>
      </c>
      <c r="AU337" s="253" t="s">
        <v>84</v>
      </c>
      <c r="AV337" s="12" t="s">
        <v>24</v>
      </c>
      <c r="AW337" s="12" t="s">
        <v>39</v>
      </c>
      <c r="AX337" s="12" t="s">
        <v>75</v>
      </c>
      <c r="AY337" s="253" t="s">
        <v>133</v>
      </c>
    </row>
    <row r="338" spans="2:51" s="13" customFormat="1" ht="13.5">
      <c r="B338" s="254"/>
      <c r="C338" s="255"/>
      <c r="D338" s="234" t="s">
        <v>142</v>
      </c>
      <c r="E338" s="256" t="s">
        <v>22</v>
      </c>
      <c r="F338" s="257" t="s">
        <v>145</v>
      </c>
      <c r="G338" s="255"/>
      <c r="H338" s="258">
        <v>69.029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AT338" s="264" t="s">
        <v>142</v>
      </c>
      <c r="AU338" s="264" t="s">
        <v>84</v>
      </c>
      <c r="AV338" s="13" t="s">
        <v>140</v>
      </c>
      <c r="AW338" s="13" t="s">
        <v>39</v>
      </c>
      <c r="AX338" s="13" t="s">
        <v>24</v>
      </c>
      <c r="AY338" s="264" t="s">
        <v>133</v>
      </c>
    </row>
    <row r="339" spans="2:65" s="1" customFormat="1" ht="16.5" customHeight="1">
      <c r="B339" s="45"/>
      <c r="C339" s="220" t="s">
        <v>196</v>
      </c>
      <c r="D339" s="220" t="s">
        <v>135</v>
      </c>
      <c r="E339" s="221" t="s">
        <v>509</v>
      </c>
      <c r="F339" s="222" t="s">
        <v>510</v>
      </c>
      <c r="G339" s="223" t="s">
        <v>200</v>
      </c>
      <c r="H339" s="224">
        <v>3.055</v>
      </c>
      <c r="I339" s="225"/>
      <c r="J339" s="226">
        <f>ROUND(I339*H339,2)</f>
        <v>0</v>
      </c>
      <c r="K339" s="222" t="s">
        <v>139</v>
      </c>
      <c r="L339" s="71"/>
      <c r="M339" s="227" t="s">
        <v>22</v>
      </c>
      <c r="N339" s="228" t="s">
        <v>46</v>
      </c>
      <c r="O339" s="46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AR339" s="23" t="s">
        <v>140</v>
      </c>
      <c r="AT339" s="23" t="s">
        <v>135</v>
      </c>
      <c r="AU339" s="23" t="s">
        <v>84</v>
      </c>
      <c r="AY339" s="23" t="s">
        <v>133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24</v>
      </c>
      <c r="BK339" s="231">
        <f>ROUND(I339*H339,2)</f>
        <v>0</v>
      </c>
      <c r="BL339" s="23" t="s">
        <v>140</v>
      </c>
      <c r="BM339" s="23" t="s">
        <v>511</v>
      </c>
    </row>
    <row r="340" spans="2:51" s="11" customFormat="1" ht="13.5">
      <c r="B340" s="232"/>
      <c r="C340" s="233"/>
      <c r="D340" s="234" t="s">
        <v>142</v>
      </c>
      <c r="E340" s="235" t="s">
        <v>22</v>
      </c>
      <c r="F340" s="236" t="s">
        <v>512</v>
      </c>
      <c r="G340" s="233"/>
      <c r="H340" s="237">
        <v>0.308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142</v>
      </c>
      <c r="AU340" s="243" t="s">
        <v>84</v>
      </c>
      <c r="AV340" s="11" t="s">
        <v>84</v>
      </c>
      <c r="AW340" s="11" t="s">
        <v>39</v>
      </c>
      <c r="AX340" s="11" t="s">
        <v>75</v>
      </c>
      <c r="AY340" s="243" t="s">
        <v>133</v>
      </c>
    </row>
    <row r="341" spans="2:51" s="11" customFormat="1" ht="13.5">
      <c r="B341" s="232"/>
      <c r="C341" s="233"/>
      <c r="D341" s="234" t="s">
        <v>142</v>
      </c>
      <c r="E341" s="235" t="s">
        <v>22</v>
      </c>
      <c r="F341" s="236" t="s">
        <v>513</v>
      </c>
      <c r="G341" s="233"/>
      <c r="H341" s="237">
        <v>0.465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142</v>
      </c>
      <c r="AU341" s="243" t="s">
        <v>84</v>
      </c>
      <c r="AV341" s="11" t="s">
        <v>84</v>
      </c>
      <c r="AW341" s="11" t="s">
        <v>39</v>
      </c>
      <c r="AX341" s="11" t="s">
        <v>75</v>
      </c>
      <c r="AY341" s="243" t="s">
        <v>133</v>
      </c>
    </row>
    <row r="342" spans="2:51" s="11" customFormat="1" ht="13.5">
      <c r="B342" s="232"/>
      <c r="C342" s="233"/>
      <c r="D342" s="234" t="s">
        <v>142</v>
      </c>
      <c r="E342" s="235" t="s">
        <v>22</v>
      </c>
      <c r="F342" s="236" t="s">
        <v>514</v>
      </c>
      <c r="G342" s="233"/>
      <c r="H342" s="237">
        <v>0.697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142</v>
      </c>
      <c r="AU342" s="243" t="s">
        <v>84</v>
      </c>
      <c r="AV342" s="11" t="s">
        <v>84</v>
      </c>
      <c r="AW342" s="11" t="s">
        <v>39</v>
      </c>
      <c r="AX342" s="11" t="s">
        <v>75</v>
      </c>
      <c r="AY342" s="243" t="s">
        <v>133</v>
      </c>
    </row>
    <row r="343" spans="2:51" s="11" customFormat="1" ht="13.5">
      <c r="B343" s="232"/>
      <c r="C343" s="233"/>
      <c r="D343" s="234" t="s">
        <v>142</v>
      </c>
      <c r="E343" s="235" t="s">
        <v>22</v>
      </c>
      <c r="F343" s="236" t="s">
        <v>512</v>
      </c>
      <c r="G343" s="233"/>
      <c r="H343" s="237">
        <v>0.308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142</v>
      </c>
      <c r="AU343" s="243" t="s">
        <v>84</v>
      </c>
      <c r="AV343" s="11" t="s">
        <v>84</v>
      </c>
      <c r="AW343" s="11" t="s">
        <v>39</v>
      </c>
      <c r="AX343" s="11" t="s">
        <v>75</v>
      </c>
      <c r="AY343" s="243" t="s">
        <v>133</v>
      </c>
    </row>
    <row r="344" spans="2:51" s="11" customFormat="1" ht="13.5">
      <c r="B344" s="232"/>
      <c r="C344" s="233"/>
      <c r="D344" s="234" t="s">
        <v>142</v>
      </c>
      <c r="E344" s="235" t="s">
        <v>22</v>
      </c>
      <c r="F344" s="236" t="s">
        <v>515</v>
      </c>
      <c r="G344" s="233"/>
      <c r="H344" s="237">
        <v>0.643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142</v>
      </c>
      <c r="AU344" s="243" t="s">
        <v>84</v>
      </c>
      <c r="AV344" s="11" t="s">
        <v>84</v>
      </c>
      <c r="AW344" s="11" t="s">
        <v>39</v>
      </c>
      <c r="AX344" s="11" t="s">
        <v>75</v>
      </c>
      <c r="AY344" s="243" t="s">
        <v>133</v>
      </c>
    </row>
    <row r="345" spans="2:51" s="11" customFormat="1" ht="13.5">
      <c r="B345" s="232"/>
      <c r="C345" s="233"/>
      <c r="D345" s="234" t="s">
        <v>142</v>
      </c>
      <c r="E345" s="235" t="s">
        <v>22</v>
      </c>
      <c r="F345" s="236" t="s">
        <v>516</v>
      </c>
      <c r="G345" s="233"/>
      <c r="H345" s="237">
        <v>0.634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142</v>
      </c>
      <c r="AU345" s="243" t="s">
        <v>84</v>
      </c>
      <c r="AV345" s="11" t="s">
        <v>84</v>
      </c>
      <c r="AW345" s="11" t="s">
        <v>39</v>
      </c>
      <c r="AX345" s="11" t="s">
        <v>75</v>
      </c>
      <c r="AY345" s="243" t="s">
        <v>133</v>
      </c>
    </row>
    <row r="346" spans="2:51" s="13" customFormat="1" ht="13.5">
      <c r="B346" s="254"/>
      <c r="C346" s="255"/>
      <c r="D346" s="234" t="s">
        <v>142</v>
      </c>
      <c r="E346" s="256" t="s">
        <v>22</v>
      </c>
      <c r="F346" s="257" t="s">
        <v>145</v>
      </c>
      <c r="G346" s="255"/>
      <c r="H346" s="258">
        <v>3.055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AT346" s="264" t="s">
        <v>142</v>
      </c>
      <c r="AU346" s="264" t="s">
        <v>84</v>
      </c>
      <c r="AV346" s="13" t="s">
        <v>140</v>
      </c>
      <c r="AW346" s="13" t="s">
        <v>39</v>
      </c>
      <c r="AX346" s="13" t="s">
        <v>24</v>
      </c>
      <c r="AY346" s="264" t="s">
        <v>133</v>
      </c>
    </row>
    <row r="347" spans="2:65" s="1" customFormat="1" ht="25.5" customHeight="1">
      <c r="B347" s="45"/>
      <c r="C347" s="220" t="s">
        <v>517</v>
      </c>
      <c r="D347" s="220" t="s">
        <v>135</v>
      </c>
      <c r="E347" s="221" t="s">
        <v>518</v>
      </c>
      <c r="F347" s="222" t="s">
        <v>519</v>
      </c>
      <c r="G347" s="223" t="s">
        <v>138</v>
      </c>
      <c r="H347" s="224">
        <v>160.537</v>
      </c>
      <c r="I347" s="225"/>
      <c r="J347" s="226">
        <f>ROUND(I347*H347,2)</f>
        <v>0</v>
      </c>
      <c r="K347" s="222" t="s">
        <v>139</v>
      </c>
      <c r="L347" s="71"/>
      <c r="M347" s="227" t="s">
        <v>22</v>
      </c>
      <c r="N347" s="228" t="s">
        <v>46</v>
      </c>
      <c r="O347" s="46"/>
      <c r="P347" s="229">
        <f>O347*H347</f>
        <v>0</v>
      </c>
      <c r="Q347" s="229">
        <v>0.00182</v>
      </c>
      <c r="R347" s="229">
        <f>Q347*H347</f>
        <v>0.29217734</v>
      </c>
      <c r="S347" s="229">
        <v>0</v>
      </c>
      <c r="T347" s="230">
        <f>S347*H347</f>
        <v>0</v>
      </c>
      <c r="AR347" s="23" t="s">
        <v>140</v>
      </c>
      <c r="AT347" s="23" t="s">
        <v>135</v>
      </c>
      <c r="AU347" s="23" t="s">
        <v>84</v>
      </c>
      <c r="AY347" s="23" t="s">
        <v>133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3" t="s">
        <v>24</v>
      </c>
      <c r="BK347" s="231">
        <f>ROUND(I347*H347,2)</f>
        <v>0</v>
      </c>
      <c r="BL347" s="23" t="s">
        <v>140</v>
      </c>
      <c r="BM347" s="23" t="s">
        <v>520</v>
      </c>
    </row>
    <row r="348" spans="2:51" s="12" customFormat="1" ht="13.5">
      <c r="B348" s="244"/>
      <c r="C348" s="245"/>
      <c r="D348" s="234" t="s">
        <v>142</v>
      </c>
      <c r="E348" s="246" t="s">
        <v>22</v>
      </c>
      <c r="F348" s="247" t="s">
        <v>503</v>
      </c>
      <c r="G348" s="245"/>
      <c r="H348" s="246" t="s">
        <v>22</v>
      </c>
      <c r="I348" s="248"/>
      <c r="J348" s="245"/>
      <c r="K348" s="245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142</v>
      </c>
      <c r="AU348" s="253" t="s">
        <v>84</v>
      </c>
      <c r="AV348" s="12" t="s">
        <v>24</v>
      </c>
      <c r="AW348" s="12" t="s">
        <v>39</v>
      </c>
      <c r="AX348" s="12" t="s">
        <v>75</v>
      </c>
      <c r="AY348" s="253" t="s">
        <v>133</v>
      </c>
    </row>
    <row r="349" spans="2:51" s="11" customFormat="1" ht="13.5">
      <c r="B349" s="232"/>
      <c r="C349" s="233"/>
      <c r="D349" s="234" t="s">
        <v>142</v>
      </c>
      <c r="E349" s="235" t="s">
        <v>22</v>
      </c>
      <c r="F349" s="236" t="s">
        <v>521</v>
      </c>
      <c r="G349" s="233"/>
      <c r="H349" s="237">
        <v>49.35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142</v>
      </c>
      <c r="AU349" s="243" t="s">
        <v>84</v>
      </c>
      <c r="AV349" s="11" t="s">
        <v>84</v>
      </c>
      <c r="AW349" s="11" t="s">
        <v>39</v>
      </c>
      <c r="AX349" s="11" t="s">
        <v>75</v>
      </c>
      <c r="AY349" s="243" t="s">
        <v>133</v>
      </c>
    </row>
    <row r="350" spans="2:51" s="11" customFormat="1" ht="13.5">
      <c r="B350" s="232"/>
      <c r="C350" s="233"/>
      <c r="D350" s="234" t="s">
        <v>142</v>
      </c>
      <c r="E350" s="235" t="s">
        <v>22</v>
      </c>
      <c r="F350" s="236" t="s">
        <v>522</v>
      </c>
      <c r="G350" s="233"/>
      <c r="H350" s="237">
        <v>5.482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142</v>
      </c>
      <c r="AU350" s="243" t="s">
        <v>84</v>
      </c>
      <c r="AV350" s="11" t="s">
        <v>84</v>
      </c>
      <c r="AW350" s="11" t="s">
        <v>39</v>
      </c>
      <c r="AX350" s="11" t="s">
        <v>75</v>
      </c>
      <c r="AY350" s="243" t="s">
        <v>133</v>
      </c>
    </row>
    <row r="351" spans="2:51" s="11" customFormat="1" ht="13.5">
      <c r="B351" s="232"/>
      <c r="C351" s="233"/>
      <c r="D351" s="234" t="s">
        <v>142</v>
      </c>
      <c r="E351" s="235" t="s">
        <v>22</v>
      </c>
      <c r="F351" s="236" t="s">
        <v>523</v>
      </c>
      <c r="G351" s="233"/>
      <c r="H351" s="237">
        <v>47.643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142</v>
      </c>
      <c r="AU351" s="243" t="s">
        <v>84</v>
      </c>
      <c r="AV351" s="11" t="s">
        <v>84</v>
      </c>
      <c r="AW351" s="11" t="s">
        <v>39</v>
      </c>
      <c r="AX351" s="11" t="s">
        <v>75</v>
      </c>
      <c r="AY351" s="243" t="s">
        <v>133</v>
      </c>
    </row>
    <row r="352" spans="2:51" s="11" customFormat="1" ht="13.5">
      <c r="B352" s="232"/>
      <c r="C352" s="233"/>
      <c r="D352" s="234" t="s">
        <v>142</v>
      </c>
      <c r="E352" s="235" t="s">
        <v>22</v>
      </c>
      <c r="F352" s="236" t="s">
        <v>524</v>
      </c>
      <c r="G352" s="233"/>
      <c r="H352" s="237">
        <v>5.375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142</v>
      </c>
      <c r="AU352" s="243" t="s">
        <v>84</v>
      </c>
      <c r="AV352" s="11" t="s">
        <v>84</v>
      </c>
      <c r="AW352" s="11" t="s">
        <v>39</v>
      </c>
      <c r="AX352" s="11" t="s">
        <v>75</v>
      </c>
      <c r="AY352" s="243" t="s">
        <v>133</v>
      </c>
    </row>
    <row r="353" spans="2:51" s="12" customFormat="1" ht="13.5">
      <c r="B353" s="244"/>
      <c r="C353" s="245"/>
      <c r="D353" s="234" t="s">
        <v>142</v>
      </c>
      <c r="E353" s="246" t="s">
        <v>22</v>
      </c>
      <c r="F353" s="247" t="s">
        <v>508</v>
      </c>
      <c r="G353" s="245"/>
      <c r="H353" s="246" t="s">
        <v>22</v>
      </c>
      <c r="I353" s="248"/>
      <c r="J353" s="245"/>
      <c r="K353" s="245"/>
      <c r="L353" s="249"/>
      <c r="M353" s="250"/>
      <c r="N353" s="251"/>
      <c r="O353" s="251"/>
      <c r="P353" s="251"/>
      <c r="Q353" s="251"/>
      <c r="R353" s="251"/>
      <c r="S353" s="251"/>
      <c r="T353" s="252"/>
      <c r="AT353" s="253" t="s">
        <v>142</v>
      </c>
      <c r="AU353" s="253" t="s">
        <v>84</v>
      </c>
      <c r="AV353" s="12" t="s">
        <v>24</v>
      </c>
      <c r="AW353" s="12" t="s">
        <v>39</v>
      </c>
      <c r="AX353" s="12" t="s">
        <v>75</v>
      </c>
      <c r="AY353" s="253" t="s">
        <v>133</v>
      </c>
    </row>
    <row r="354" spans="2:51" s="11" customFormat="1" ht="13.5">
      <c r="B354" s="232"/>
      <c r="C354" s="233"/>
      <c r="D354" s="234" t="s">
        <v>142</v>
      </c>
      <c r="E354" s="235" t="s">
        <v>22</v>
      </c>
      <c r="F354" s="236" t="s">
        <v>525</v>
      </c>
      <c r="G354" s="233"/>
      <c r="H354" s="237">
        <v>23.852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142</v>
      </c>
      <c r="AU354" s="243" t="s">
        <v>84</v>
      </c>
      <c r="AV354" s="11" t="s">
        <v>84</v>
      </c>
      <c r="AW354" s="11" t="s">
        <v>39</v>
      </c>
      <c r="AX354" s="11" t="s">
        <v>75</v>
      </c>
      <c r="AY354" s="243" t="s">
        <v>133</v>
      </c>
    </row>
    <row r="355" spans="2:51" s="11" customFormat="1" ht="13.5">
      <c r="B355" s="232"/>
      <c r="C355" s="233"/>
      <c r="D355" s="234" t="s">
        <v>142</v>
      </c>
      <c r="E355" s="235" t="s">
        <v>22</v>
      </c>
      <c r="F355" s="236" t="s">
        <v>526</v>
      </c>
      <c r="G355" s="233"/>
      <c r="H355" s="237">
        <v>5.552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142</v>
      </c>
      <c r="AU355" s="243" t="s">
        <v>84</v>
      </c>
      <c r="AV355" s="11" t="s">
        <v>84</v>
      </c>
      <c r="AW355" s="11" t="s">
        <v>39</v>
      </c>
      <c r="AX355" s="11" t="s">
        <v>75</v>
      </c>
      <c r="AY355" s="243" t="s">
        <v>133</v>
      </c>
    </row>
    <row r="356" spans="2:51" s="11" customFormat="1" ht="13.5">
      <c r="B356" s="232"/>
      <c r="C356" s="233"/>
      <c r="D356" s="234" t="s">
        <v>142</v>
      </c>
      <c r="E356" s="235" t="s">
        <v>22</v>
      </c>
      <c r="F356" s="236" t="s">
        <v>527</v>
      </c>
      <c r="G356" s="233"/>
      <c r="H356" s="237">
        <v>17.764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142</v>
      </c>
      <c r="AU356" s="243" t="s">
        <v>84</v>
      </c>
      <c r="AV356" s="11" t="s">
        <v>84</v>
      </c>
      <c r="AW356" s="11" t="s">
        <v>39</v>
      </c>
      <c r="AX356" s="11" t="s">
        <v>75</v>
      </c>
      <c r="AY356" s="243" t="s">
        <v>133</v>
      </c>
    </row>
    <row r="357" spans="2:51" s="11" customFormat="1" ht="13.5">
      <c r="B357" s="232"/>
      <c r="C357" s="233"/>
      <c r="D357" s="234" t="s">
        <v>142</v>
      </c>
      <c r="E357" s="235" t="s">
        <v>22</v>
      </c>
      <c r="F357" s="236" t="s">
        <v>528</v>
      </c>
      <c r="G357" s="233"/>
      <c r="H357" s="237">
        <v>3.066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142</v>
      </c>
      <c r="AU357" s="243" t="s">
        <v>84</v>
      </c>
      <c r="AV357" s="11" t="s">
        <v>84</v>
      </c>
      <c r="AW357" s="11" t="s">
        <v>39</v>
      </c>
      <c r="AX357" s="11" t="s">
        <v>75</v>
      </c>
      <c r="AY357" s="243" t="s">
        <v>133</v>
      </c>
    </row>
    <row r="358" spans="2:51" s="11" customFormat="1" ht="13.5">
      <c r="B358" s="232"/>
      <c r="C358" s="233"/>
      <c r="D358" s="234" t="s">
        <v>142</v>
      </c>
      <c r="E358" s="235" t="s">
        <v>22</v>
      </c>
      <c r="F358" s="236" t="s">
        <v>529</v>
      </c>
      <c r="G358" s="233"/>
      <c r="H358" s="237">
        <v>2.453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142</v>
      </c>
      <c r="AU358" s="243" t="s">
        <v>84</v>
      </c>
      <c r="AV358" s="11" t="s">
        <v>84</v>
      </c>
      <c r="AW358" s="11" t="s">
        <v>39</v>
      </c>
      <c r="AX358" s="11" t="s">
        <v>75</v>
      </c>
      <c r="AY358" s="243" t="s">
        <v>133</v>
      </c>
    </row>
    <row r="359" spans="2:51" s="13" customFormat="1" ht="13.5">
      <c r="B359" s="254"/>
      <c r="C359" s="255"/>
      <c r="D359" s="234" t="s">
        <v>142</v>
      </c>
      <c r="E359" s="256" t="s">
        <v>22</v>
      </c>
      <c r="F359" s="257" t="s">
        <v>145</v>
      </c>
      <c r="G359" s="255"/>
      <c r="H359" s="258">
        <v>160.537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AT359" s="264" t="s">
        <v>142</v>
      </c>
      <c r="AU359" s="264" t="s">
        <v>84</v>
      </c>
      <c r="AV359" s="13" t="s">
        <v>140</v>
      </c>
      <c r="AW359" s="13" t="s">
        <v>39</v>
      </c>
      <c r="AX359" s="13" t="s">
        <v>24</v>
      </c>
      <c r="AY359" s="264" t="s">
        <v>133</v>
      </c>
    </row>
    <row r="360" spans="2:65" s="1" customFormat="1" ht="16.5" customHeight="1">
      <c r="B360" s="45"/>
      <c r="C360" s="220" t="s">
        <v>530</v>
      </c>
      <c r="D360" s="220" t="s">
        <v>135</v>
      </c>
      <c r="E360" s="221" t="s">
        <v>531</v>
      </c>
      <c r="F360" s="222" t="s">
        <v>532</v>
      </c>
      <c r="G360" s="223" t="s">
        <v>138</v>
      </c>
      <c r="H360" s="224">
        <v>28.965</v>
      </c>
      <c r="I360" s="225"/>
      <c r="J360" s="226">
        <f>ROUND(I360*H360,2)</f>
        <v>0</v>
      </c>
      <c r="K360" s="222" t="s">
        <v>139</v>
      </c>
      <c r="L360" s="71"/>
      <c r="M360" s="227" t="s">
        <v>22</v>
      </c>
      <c r="N360" s="228" t="s">
        <v>46</v>
      </c>
      <c r="O360" s="46"/>
      <c r="P360" s="229">
        <f>O360*H360</f>
        <v>0</v>
      </c>
      <c r="Q360" s="229">
        <v>0.00965</v>
      </c>
      <c r="R360" s="229">
        <f>Q360*H360</f>
        <v>0.27951225</v>
      </c>
      <c r="S360" s="229">
        <v>0</v>
      </c>
      <c r="T360" s="230">
        <f>S360*H360</f>
        <v>0</v>
      </c>
      <c r="AR360" s="23" t="s">
        <v>140</v>
      </c>
      <c r="AT360" s="23" t="s">
        <v>135</v>
      </c>
      <c r="AU360" s="23" t="s">
        <v>84</v>
      </c>
      <c r="AY360" s="23" t="s">
        <v>133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23" t="s">
        <v>24</v>
      </c>
      <c r="BK360" s="231">
        <f>ROUND(I360*H360,2)</f>
        <v>0</v>
      </c>
      <c r="BL360" s="23" t="s">
        <v>140</v>
      </c>
      <c r="BM360" s="23" t="s">
        <v>533</v>
      </c>
    </row>
    <row r="361" spans="2:51" s="11" customFormat="1" ht="13.5">
      <c r="B361" s="232"/>
      <c r="C361" s="233"/>
      <c r="D361" s="234" t="s">
        <v>142</v>
      </c>
      <c r="E361" s="235" t="s">
        <v>22</v>
      </c>
      <c r="F361" s="236" t="s">
        <v>534</v>
      </c>
      <c r="G361" s="233"/>
      <c r="H361" s="237">
        <v>23.504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142</v>
      </c>
      <c r="AU361" s="243" t="s">
        <v>84</v>
      </c>
      <c r="AV361" s="11" t="s">
        <v>84</v>
      </c>
      <c r="AW361" s="11" t="s">
        <v>39</v>
      </c>
      <c r="AX361" s="11" t="s">
        <v>75</v>
      </c>
      <c r="AY361" s="243" t="s">
        <v>133</v>
      </c>
    </row>
    <row r="362" spans="2:51" s="11" customFormat="1" ht="13.5">
      <c r="B362" s="232"/>
      <c r="C362" s="233"/>
      <c r="D362" s="234" t="s">
        <v>142</v>
      </c>
      <c r="E362" s="235" t="s">
        <v>22</v>
      </c>
      <c r="F362" s="236" t="s">
        <v>535</v>
      </c>
      <c r="G362" s="233"/>
      <c r="H362" s="237">
        <v>5.461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142</v>
      </c>
      <c r="AU362" s="243" t="s">
        <v>84</v>
      </c>
      <c r="AV362" s="11" t="s">
        <v>84</v>
      </c>
      <c r="AW362" s="11" t="s">
        <v>39</v>
      </c>
      <c r="AX362" s="11" t="s">
        <v>75</v>
      </c>
      <c r="AY362" s="243" t="s">
        <v>133</v>
      </c>
    </row>
    <row r="363" spans="2:51" s="13" customFormat="1" ht="13.5">
      <c r="B363" s="254"/>
      <c r="C363" s="255"/>
      <c r="D363" s="234" t="s">
        <v>142</v>
      </c>
      <c r="E363" s="256" t="s">
        <v>22</v>
      </c>
      <c r="F363" s="257" t="s">
        <v>145</v>
      </c>
      <c r="G363" s="255"/>
      <c r="H363" s="258">
        <v>28.965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AT363" s="264" t="s">
        <v>142</v>
      </c>
      <c r="AU363" s="264" t="s">
        <v>84</v>
      </c>
      <c r="AV363" s="13" t="s">
        <v>140</v>
      </c>
      <c r="AW363" s="13" t="s">
        <v>39</v>
      </c>
      <c r="AX363" s="13" t="s">
        <v>24</v>
      </c>
      <c r="AY363" s="264" t="s">
        <v>133</v>
      </c>
    </row>
    <row r="364" spans="2:65" s="1" customFormat="1" ht="16.5" customHeight="1">
      <c r="B364" s="45"/>
      <c r="C364" s="220" t="s">
        <v>536</v>
      </c>
      <c r="D364" s="220" t="s">
        <v>135</v>
      </c>
      <c r="E364" s="221" t="s">
        <v>537</v>
      </c>
      <c r="F364" s="222" t="s">
        <v>538</v>
      </c>
      <c r="G364" s="223" t="s">
        <v>138</v>
      </c>
      <c r="H364" s="224">
        <v>160.537</v>
      </c>
      <c r="I364" s="225"/>
      <c r="J364" s="226">
        <f>ROUND(I364*H364,2)</f>
        <v>0</v>
      </c>
      <c r="K364" s="222" t="s">
        <v>139</v>
      </c>
      <c r="L364" s="71"/>
      <c r="M364" s="227" t="s">
        <v>22</v>
      </c>
      <c r="N364" s="228" t="s">
        <v>46</v>
      </c>
      <c r="O364" s="46"/>
      <c r="P364" s="229">
        <f>O364*H364</f>
        <v>0</v>
      </c>
      <c r="Q364" s="229">
        <v>4E-05</v>
      </c>
      <c r="R364" s="229">
        <f>Q364*H364</f>
        <v>0.006421480000000001</v>
      </c>
      <c r="S364" s="229">
        <v>0</v>
      </c>
      <c r="T364" s="230">
        <f>S364*H364</f>
        <v>0</v>
      </c>
      <c r="AR364" s="23" t="s">
        <v>140</v>
      </c>
      <c r="AT364" s="23" t="s">
        <v>135</v>
      </c>
      <c r="AU364" s="23" t="s">
        <v>84</v>
      </c>
      <c r="AY364" s="23" t="s">
        <v>133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23" t="s">
        <v>24</v>
      </c>
      <c r="BK364" s="231">
        <f>ROUND(I364*H364,2)</f>
        <v>0</v>
      </c>
      <c r="BL364" s="23" t="s">
        <v>140</v>
      </c>
      <c r="BM364" s="23" t="s">
        <v>539</v>
      </c>
    </row>
    <row r="365" spans="2:65" s="1" customFormat="1" ht="25.5" customHeight="1">
      <c r="B365" s="45"/>
      <c r="C365" s="220" t="s">
        <v>540</v>
      </c>
      <c r="D365" s="220" t="s">
        <v>135</v>
      </c>
      <c r="E365" s="221" t="s">
        <v>541</v>
      </c>
      <c r="F365" s="222" t="s">
        <v>542</v>
      </c>
      <c r="G365" s="223" t="s">
        <v>138</v>
      </c>
      <c r="H365" s="224">
        <v>13.019</v>
      </c>
      <c r="I365" s="225"/>
      <c r="J365" s="226">
        <f>ROUND(I365*H365,2)</f>
        <v>0</v>
      </c>
      <c r="K365" s="222" t="s">
        <v>139</v>
      </c>
      <c r="L365" s="71"/>
      <c r="M365" s="227" t="s">
        <v>22</v>
      </c>
      <c r="N365" s="228" t="s">
        <v>46</v>
      </c>
      <c r="O365" s="46"/>
      <c r="P365" s="229">
        <f>O365*H365</f>
        <v>0</v>
      </c>
      <c r="Q365" s="229">
        <v>0.00132</v>
      </c>
      <c r="R365" s="229">
        <f>Q365*H365</f>
        <v>0.01718508</v>
      </c>
      <c r="S365" s="229">
        <v>0</v>
      </c>
      <c r="T365" s="230">
        <f>S365*H365</f>
        <v>0</v>
      </c>
      <c r="AR365" s="23" t="s">
        <v>140</v>
      </c>
      <c r="AT365" s="23" t="s">
        <v>135</v>
      </c>
      <c r="AU365" s="23" t="s">
        <v>84</v>
      </c>
      <c r="AY365" s="23" t="s">
        <v>133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23" t="s">
        <v>24</v>
      </c>
      <c r="BK365" s="231">
        <f>ROUND(I365*H365,2)</f>
        <v>0</v>
      </c>
      <c r="BL365" s="23" t="s">
        <v>140</v>
      </c>
      <c r="BM365" s="23" t="s">
        <v>543</v>
      </c>
    </row>
    <row r="366" spans="2:51" s="11" customFormat="1" ht="13.5">
      <c r="B366" s="232"/>
      <c r="C366" s="233"/>
      <c r="D366" s="234" t="s">
        <v>142</v>
      </c>
      <c r="E366" s="235" t="s">
        <v>22</v>
      </c>
      <c r="F366" s="236" t="s">
        <v>544</v>
      </c>
      <c r="G366" s="233"/>
      <c r="H366" s="237">
        <v>1.505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142</v>
      </c>
      <c r="AU366" s="243" t="s">
        <v>84</v>
      </c>
      <c r="AV366" s="11" t="s">
        <v>84</v>
      </c>
      <c r="AW366" s="11" t="s">
        <v>39</v>
      </c>
      <c r="AX366" s="11" t="s">
        <v>75</v>
      </c>
      <c r="AY366" s="243" t="s">
        <v>133</v>
      </c>
    </row>
    <row r="367" spans="2:51" s="11" customFormat="1" ht="13.5">
      <c r="B367" s="232"/>
      <c r="C367" s="233"/>
      <c r="D367" s="234" t="s">
        <v>142</v>
      </c>
      <c r="E367" s="235" t="s">
        <v>22</v>
      </c>
      <c r="F367" s="236" t="s">
        <v>545</v>
      </c>
      <c r="G367" s="233"/>
      <c r="H367" s="237">
        <v>2.256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142</v>
      </c>
      <c r="AU367" s="243" t="s">
        <v>84</v>
      </c>
      <c r="AV367" s="11" t="s">
        <v>84</v>
      </c>
      <c r="AW367" s="11" t="s">
        <v>39</v>
      </c>
      <c r="AX367" s="11" t="s">
        <v>75</v>
      </c>
      <c r="AY367" s="243" t="s">
        <v>133</v>
      </c>
    </row>
    <row r="368" spans="2:51" s="11" customFormat="1" ht="13.5">
      <c r="B368" s="232"/>
      <c r="C368" s="233"/>
      <c r="D368" s="234" t="s">
        <v>142</v>
      </c>
      <c r="E368" s="235" t="s">
        <v>22</v>
      </c>
      <c r="F368" s="236" t="s">
        <v>546</v>
      </c>
      <c r="G368" s="233"/>
      <c r="H368" s="237">
        <v>2.991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142</v>
      </c>
      <c r="AU368" s="243" t="s">
        <v>84</v>
      </c>
      <c r="AV368" s="11" t="s">
        <v>84</v>
      </c>
      <c r="AW368" s="11" t="s">
        <v>39</v>
      </c>
      <c r="AX368" s="11" t="s">
        <v>75</v>
      </c>
      <c r="AY368" s="243" t="s">
        <v>133</v>
      </c>
    </row>
    <row r="369" spans="2:51" s="11" customFormat="1" ht="13.5">
      <c r="B369" s="232"/>
      <c r="C369" s="233"/>
      <c r="D369" s="234" t="s">
        <v>142</v>
      </c>
      <c r="E369" s="235" t="s">
        <v>22</v>
      </c>
      <c r="F369" s="236" t="s">
        <v>544</v>
      </c>
      <c r="G369" s="233"/>
      <c r="H369" s="237">
        <v>1.505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142</v>
      </c>
      <c r="AU369" s="243" t="s">
        <v>84</v>
      </c>
      <c r="AV369" s="11" t="s">
        <v>84</v>
      </c>
      <c r="AW369" s="11" t="s">
        <v>39</v>
      </c>
      <c r="AX369" s="11" t="s">
        <v>75</v>
      </c>
      <c r="AY369" s="243" t="s">
        <v>133</v>
      </c>
    </row>
    <row r="370" spans="2:51" s="11" customFormat="1" ht="13.5">
      <c r="B370" s="232"/>
      <c r="C370" s="233"/>
      <c r="D370" s="234" t="s">
        <v>142</v>
      </c>
      <c r="E370" s="235" t="s">
        <v>22</v>
      </c>
      <c r="F370" s="236" t="s">
        <v>547</v>
      </c>
      <c r="G370" s="233"/>
      <c r="H370" s="237">
        <v>2.042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142</v>
      </c>
      <c r="AU370" s="243" t="s">
        <v>84</v>
      </c>
      <c r="AV370" s="11" t="s">
        <v>84</v>
      </c>
      <c r="AW370" s="11" t="s">
        <v>39</v>
      </c>
      <c r="AX370" s="11" t="s">
        <v>75</v>
      </c>
      <c r="AY370" s="243" t="s">
        <v>133</v>
      </c>
    </row>
    <row r="371" spans="2:51" s="11" customFormat="1" ht="13.5">
      <c r="B371" s="232"/>
      <c r="C371" s="233"/>
      <c r="D371" s="234" t="s">
        <v>142</v>
      </c>
      <c r="E371" s="235" t="s">
        <v>22</v>
      </c>
      <c r="F371" s="236" t="s">
        <v>548</v>
      </c>
      <c r="G371" s="233"/>
      <c r="H371" s="237">
        <v>2.72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142</v>
      </c>
      <c r="AU371" s="243" t="s">
        <v>84</v>
      </c>
      <c r="AV371" s="11" t="s">
        <v>84</v>
      </c>
      <c r="AW371" s="11" t="s">
        <v>39</v>
      </c>
      <c r="AX371" s="11" t="s">
        <v>75</v>
      </c>
      <c r="AY371" s="243" t="s">
        <v>133</v>
      </c>
    </row>
    <row r="372" spans="2:51" s="13" customFormat="1" ht="13.5">
      <c r="B372" s="254"/>
      <c r="C372" s="255"/>
      <c r="D372" s="234" t="s">
        <v>142</v>
      </c>
      <c r="E372" s="256" t="s">
        <v>22</v>
      </c>
      <c r="F372" s="257" t="s">
        <v>145</v>
      </c>
      <c r="G372" s="255"/>
      <c r="H372" s="258">
        <v>13.019</v>
      </c>
      <c r="I372" s="259"/>
      <c r="J372" s="255"/>
      <c r="K372" s="255"/>
      <c r="L372" s="260"/>
      <c r="M372" s="261"/>
      <c r="N372" s="262"/>
      <c r="O372" s="262"/>
      <c r="P372" s="262"/>
      <c r="Q372" s="262"/>
      <c r="R372" s="262"/>
      <c r="S372" s="262"/>
      <c r="T372" s="263"/>
      <c r="AT372" s="264" t="s">
        <v>142</v>
      </c>
      <c r="AU372" s="264" t="s">
        <v>84</v>
      </c>
      <c r="AV372" s="13" t="s">
        <v>140</v>
      </c>
      <c r="AW372" s="13" t="s">
        <v>39</v>
      </c>
      <c r="AX372" s="13" t="s">
        <v>24</v>
      </c>
      <c r="AY372" s="264" t="s">
        <v>133</v>
      </c>
    </row>
    <row r="373" spans="2:65" s="1" customFormat="1" ht="25.5" customHeight="1">
      <c r="B373" s="45"/>
      <c r="C373" s="220" t="s">
        <v>549</v>
      </c>
      <c r="D373" s="220" t="s">
        <v>135</v>
      </c>
      <c r="E373" s="221" t="s">
        <v>550</v>
      </c>
      <c r="F373" s="222" t="s">
        <v>551</v>
      </c>
      <c r="G373" s="223" t="s">
        <v>138</v>
      </c>
      <c r="H373" s="224">
        <v>13.019</v>
      </c>
      <c r="I373" s="225"/>
      <c r="J373" s="226">
        <f>ROUND(I373*H373,2)</f>
        <v>0</v>
      </c>
      <c r="K373" s="222" t="s">
        <v>139</v>
      </c>
      <c r="L373" s="71"/>
      <c r="M373" s="227" t="s">
        <v>22</v>
      </c>
      <c r="N373" s="228" t="s">
        <v>46</v>
      </c>
      <c r="O373" s="46"/>
      <c r="P373" s="229">
        <f>O373*H373</f>
        <v>0</v>
      </c>
      <c r="Q373" s="229">
        <v>4E-05</v>
      </c>
      <c r="R373" s="229">
        <f>Q373*H373</f>
        <v>0.00052076</v>
      </c>
      <c r="S373" s="229">
        <v>0</v>
      </c>
      <c r="T373" s="230">
        <f>S373*H373</f>
        <v>0</v>
      </c>
      <c r="AR373" s="23" t="s">
        <v>140</v>
      </c>
      <c r="AT373" s="23" t="s">
        <v>135</v>
      </c>
      <c r="AU373" s="23" t="s">
        <v>84</v>
      </c>
      <c r="AY373" s="23" t="s">
        <v>133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23" t="s">
        <v>24</v>
      </c>
      <c r="BK373" s="231">
        <f>ROUND(I373*H373,2)</f>
        <v>0</v>
      </c>
      <c r="BL373" s="23" t="s">
        <v>140</v>
      </c>
      <c r="BM373" s="23" t="s">
        <v>552</v>
      </c>
    </row>
    <row r="374" spans="2:65" s="1" customFormat="1" ht="16.5" customHeight="1">
      <c r="B374" s="45"/>
      <c r="C374" s="220" t="s">
        <v>553</v>
      </c>
      <c r="D374" s="220" t="s">
        <v>135</v>
      </c>
      <c r="E374" s="221" t="s">
        <v>554</v>
      </c>
      <c r="F374" s="222" t="s">
        <v>555</v>
      </c>
      <c r="G374" s="223" t="s">
        <v>301</v>
      </c>
      <c r="H374" s="224">
        <v>11.5</v>
      </c>
      <c r="I374" s="225"/>
      <c r="J374" s="226">
        <f>ROUND(I374*H374,2)</f>
        <v>0</v>
      </c>
      <c r="K374" s="222" t="s">
        <v>139</v>
      </c>
      <c r="L374" s="71"/>
      <c r="M374" s="227" t="s">
        <v>22</v>
      </c>
      <c r="N374" s="228" t="s">
        <v>46</v>
      </c>
      <c r="O374" s="46"/>
      <c r="P374" s="229">
        <f>O374*H374</f>
        <v>0</v>
      </c>
      <c r="Q374" s="229">
        <v>1.07637</v>
      </c>
      <c r="R374" s="229">
        <f>Q374*H374</f>
        <v>12.378255000000001</v>
      </c>
      <c r="S374" s="229">
        <v>0</v>
      </c>
      <c r="T374" s="230">
        <f>S374*H374</f>
        <v>0</v>
      </c>
      <c r="AR374" s="23" t="s">
        <v>140</v>
      </c>
      <c r="AT374" s="23" t="s">
        <v>135</v>
      </c>
      <c r="AU374" s="23" t="s">
        <v>84</v>
      </c>
      <c r="AY374" s="23" t="s">
        <v>133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23" t="s">
        <v>24</v>
      </c>
      <c r="BK374" s="231">
        <f>ROUND(I374*H374,2)</f>
        <v>0</v>
      </c>
      <c r="BL374" s="23" t="s">
        <v>140</v>
      </c>
      <c r="BM374" s="23" t="s">
        <v>556</v>
      </c>
    </row>
    <row r="375" spans="2:51" s="11" customFormat="1" ht="13.5">
      <c r="B375" s="232"/>
      <c r="C375" s="233"/>
      <c r="D375" s="234" t="s">
        <v>142</v>
      </c>
      <c r="E375" s="235" t="s">
        <v>22</v>
      </c>
      <c r="F375" s="236" t="s">
        <v>557</v>
      </c>
      <c r="G375" s="233"/>
      <c r="H375" s="237">
        <v>11.5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AT375" s="243" t="s">
        <v>142</v>
      </c>
      <c r="AU375" s="243" t="s">
        <v>84</v>
      </c>
      <c r="AV375" s="11" t="s">
        <v>84</v>
      </c>
      <c r="AW375" s="11" t="s">
        <v>39</v>
      </c>
      <c r="AX375" s="11" t="s">
        <v>75</v>
      </c>
      <c r="AY375" s="243" t="s">
        <v>133</v>
      </c>
    </row>
    <row r="376" spans="2:51" s="12" customFormat="1" ht="13.5">
      <c r="B376" s="244"/>
      <c r="C376" s="245"/>
      <c r="D376" s="234" t="s">
        <v>142</v>
      </c>
      <c r="E376" s="246" t="s">
        <v>22</v>
      </c>
      <c r="F376" s="247" t="s">
        <v>144</v>
      </c>
      <c r="G376" s="245"/>
      <c r="H376" s="246" t="s">
        <v>22</v>
      </c>
      <c r="I376" s="248"/>
      <c r="J376" s="245"/>
      <c r="K376" s="245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142</v>
      </c>
      <c r="AU376" s="253" t="s">
        <v>84</v>
      </c>
      <c r="AV376" s="12" t="s">
        <v>24</v>
      </c>
      <c r="AW376" s="12" t="s">
        <v>39</v>
      </c>
      <c r="AX376" s="12" t="s">
        <v>75</v>
      </c>
      <c r="AY376" s="253" t="s">
        <v>133</v>
      </c>
    </row>
    <row r="377" spans="2:51" s="13" customFormat="1" ht="13.5">
      <c r="B377" s="254"/>
      <c r="C377" s="255"/>
      <c r="D377" s="234" t="s">
        <v>142</v>
      </c>
      <c r="E377" s="256" t="s">
        <v>22</v>
      </c>
      <c r="F377" s="257" t="s">
        <v>145</v>
      </c>
      <c r="G377" s="255"/>
      <c r="H377" s="258">
        <v>11.5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AT377" s="264" t="s">
        <v>142</v>
      </c>
      <c r="AU377" s="264" t="s">
        <v>84</v>
      </c>
      <c r="AV377" s="13" t="s">
        <v>140</v>
      </c>
      <c r="AW377" s="13" t="s">
        <v>39</v>
      </c>
      <c r="AX377" s="13" t="s">
        <v>24</v>
      </c>
      <c r="AY377" s="264" t="s">
        <v>133</v>
      </c>
    </row>
    <row r="378" spans="2:65" s="1" customFormat="1" ht="16.5" customHeight="1">
      <c r="B378" s="45"/>
      <c r="C378" s="220" t="s">
        <v>558</v>
      </c>
      <c r="D378" s="220" t="s">
        <v>135</v>
      </c>
      <c r="E378" s="221" t="s">
        <v>559</v>
      </c>
      <c r="F378" s="222" t="s">
        <v>560</v>
      </c>
      <c r="G378" s="223" t="s">
        <v>463</v>
      </c>
      <c r="H378" s="224">
        <v>9</v>
      </c>
      <c r="I378" s="225"/>
      <c r="J378" s="226">
        <f>ROUND(I378*H378,2)</f>
        <v>0</v>
      </c>
      <c r="K378" s="222" t="s">
        <v>139</v>
      </c>
      <c r="L378" s="71"/>
      <c r="M378" s="227" t="s">
        <v>22</v>
      </c>
      <c r="N378" s="228" t="s">
        <v>46</v>
      </c>
      <c r="O378" s="46"/>
      <c r="P378" s="229">
        <f>O378*H378</f>
        <v>0</v>
      </c>
      <c r="Q378" s="229">
        <v>0.17489</v>
      </c>
      <c r="R378" s="229">
        <f>Q378*H378</f>
        <v>1.57401</v>
      </c>
      <c r="S378" s="229">
        <v>0</v>
      </c>
      <c r="T378" s="230">
        <f>S378*H378</f>
        <v>0</v>
      </c>
      <c r="AR378" s="23" t="s">
        <v>140</v>
      </c>
      <c r="AT378" s="23" t="s">
        <v>135</v>
      </c>
      <c r="AU378" s="23" t="s">
        <v>84</v>
      </c>
      <c r="AY378" s="23" t="s">
        <v>133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23" t="s">
        <v>24</v>
      </c>
      <c r="BK378" s="231">
        <f>ROUND(I378*H378,2)</f>
        <v>0</v>
      </c>
      <c r="BL378" s="23" t="s">
        <v>140</v>
      </c>
      <c r="BM378" s="23" t="s">
        <v>561</v>
      </c>
    </row>
    <row r="379" spans="2:65" s="1" customFormat="1" ht="16.5" customHeight="1">
      <c r="B379" s="45"/>
      <c r="C379" s="265" t="s">
        <v>562</v>
      </c>
      <c r="D379" s="265" t="s">
        <v>311</v>
      </c>
      <c r="E379" s="266" t="s">
        <v>563</v>
      </c>
      <c r="F379" s="267" t="s">
        <v>564</v>
      </c>
      <c r="G379" s="268" t="s">
        <v>463</v>
      </c>
      <c r="H379" s="269">
        <v>9</v>
      </c>
      <c r="I379" s="270"/>
      <c r="J379" s="271">
        <f>ROUND(I379*H379,2)</f>
        <v>0</v>
      </c>
      <c r="K379" s="267" t="s">
        <v>139</v>
      </c>
      <c r="L379" s="272"/>
      <c r="M379" s="273" t="s">
        <v>22</v>
      </c>
      <c r="N379" s="274" t="s">
        <v>46</v>
      </c>
      <c r="O379" s="46"/>
      <c r="P379" s="229">
        <f>O379*H379</f>
        <v>0</v>
      </c>
      <c r="Q379" s="229">
        <v>0.0037</v>
      </c>
      <c r="R379" s="229">
        <f>Q379*H379</f>
        <v>0.0333</v>
      </c>
      <c r="S379" s="229">
        <v>0</v>
      </c>
      <c r="T379" s="230">
        <f>S379*H379</f>
        <v>0</v>
      </c>
      <c r="AR379" s="23" t="s">
        <v>178</v>
      </c>
      <c r="AT379" s="23" t="s">
        <v>311</v>
      </c>
      <c r="AU379" s="23" t="s">
        <v>84</v>
      </c>
      <c r="AY379" s="23" t="s">
        <v>133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23" t="s">
        <v>24</v>
      </c>
      <c r="BK379" s="231">
        <f>ROUND(I379*H379,2)</f>
        <v>0</v>
      </c>
      <c r="BL379" s="23" t="s">
        <v>140</v>
      </c>
      <c r="BM379" s="23" t="s">
        <v>565</v>
      </c>
    </row>
    <row r="380" spans="2:65" s="1" customFormat="1" ht="25.5" customHeight="1">
      <c r="B380" s="45"/>
      <c r="C380" s="220" t="s">
        <v>566</v>
      </c>
      <c r="D380" s="220" t="s">
        <v>135</v>
      </c>
      <c r="E380" s="221" t="s">
        <v>567</v>
      </c>
      <c r="F380" s="222" t="s">
        <v>568</v>
      </c>
      <c r="G380" s="223" t="s">
        <v>181</v>
      </c>
      <c r="H380" s="224">
        <v>3.6</v>
      </c>
      <c r="I380" s="225"/>
      <c r="J380" s="226">
        <f>ROUND(I380*H380,2)</f>
        <v>0</v>
      </c>
      <c r="K380" s="222" t="s">
        <v>139</v>
      </c>
      <c r="L380" s="71"/>
      <c r="M380" s="227" t="s">
        <v>22</v>
      </c>
      <c r="N380" s="228" t="s">
        <v>46</v>
      </c>
      <c r="O380" s="46"/>
      <c r="P380" s="229">
        <f>O380*H380</f>
        <v>0</v>
      </c>
      <c r="Q380" s="229">
        <v>0.3217</v>
      </c>
      <c r="R380" s="229">
        <f>Q380*H380</f>
        <v>1.15812</v>
      </c>
      <c r="S380" s="229">
        <v>0</v>
      </c>
      <c r="T380" s="230">
        <f>S380*H380</f>
        <v>0</v>
      </c>
      <c r="AR380" s="23" t="s">
        <v>140</v>
      </c>
      <c r="AT380" s="23" t="s">
        <v>135</v>
      </c>
      <c r="AU380" s="23" t="s">
        <v>84</v>
      </c>
      <c r="AY380" s="23" t="s">
        <v>133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23" t="s">
        <v>24</v>
      </c>
      <c r="BK380" s="231">
        <f>ROUND(I380*H380,2)</f>
        <v>0</v>
      </c>
      <c r="BL380" s="23" t="s">
        <v>140</v>
      </c>
      <c r="BM380" s="23" t="s">
        <v>569</v>
      </c>
    </row>
    <row r="381" spans="2:65" s="1" customFormat="1" ht="16.5" customHeight="1">
      <c r="B381" s="45"/>
      <c r="C381" s="265" t="s">
        <v>570</v>
      </c>
      <c r="D381" s="265" t="s">
        <v>311</v>
      </c>
      <c r="E381" s="266" t="s">
        <v>571</v>
      </c>
      <c r="F381" s="267" t="s">
        <v>572</v>
      </c>
      <c r="G381" s="268" t="s">
        <v>463</v>
      </c>
      <c r="H381" s="269">
        <v>21</v>
      </c>
      <c r="I381" s="270"/>
      <c r="J381" s="271">
        <f>ROUND(I381*H381,2)</f>
        <v>0</v>
      </c>
      <c r="K381" s="267" t="s">
        <v>139</v>
      </c>
      <c r="L381" s="272"/>
      <c r="M381" s="273" t="s">
        <v>22</v>
      </c>
      <c r="N381" s="274" t="s">
        <v>46</v>
      </c>
      <c r="O381" s="46"/>
      <c r="P381" s="229">
        <f>O381*H381</f>
        <v>0</v>
      </c>
      <c r="Q381" s="229">
        <v>0.122</v>
      </c>
      <c r="R381" s="229">
        <f>Q381*H381</f>
        <v>2.562</v>
      </c>
      <c r="S381" s="229">
        <v>0</v>
      </c>
      <c r="T381" s="230">
        <f>S381*H381</f>
        <v>0</v>
      </c>
      <c r="AR381" s="23" t="s">
        <v>178</v>
      </c>
      <c r="AT381" s="23" t="s">
        <v>311</v>
      </c>
      <c r="AU381" s="23" t="s">
        <v>84</v>
      </c>
      <c r="AY381" s="23" t="s">
        <v>133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23" t="s">
        <v>24</v>
      </c>
      <c r="BK381" s="231">
        <f>ROUND(I381*H381,2)</f>
        <v>0</v>
      </c>
      <c r="BL381" s="23" t="s">
        <v>140</v>
      </c>
      <c r="BM381" s="23" t="s">
        <v>573</v>
      </c>
    </row>
    <row r="382" spans="2:65" s="1" customFormat="1" ht="25.5" customHeight="1">
      <c r="B382" s="45"/>
      <c r="C382" s="220" t="s">
        <v>574</v>
      </c>
      <c r="D382" s="220" t="s">
        <v>135</v>
      </c>
      <c r="E382" s="221" t="s">
        <v>575</v>
      </c>
      <c r="F382" s="222" t="s">
        <v>576</v>
      </c>
      <c r="G382" s="223" t="s">
        <v>181</v>
      </c>
      <c r="H382" s="224">
        <v>25</v>
      </c>
      <c r="I382" s="225"/>
      <c r="J382" s="226">
        <f>ROUND(I382*H382,2)</f>
        <v>0</v>
      </c>
      <c r="K382" s="222" t="s">
        <v>139</v>
      </c>
      <c r="L382" s="71"/>
      <c r="M382" s="227" t="s">
        <v>22</v>
      </c>
      <c r="N382" s="228" t="s">
        <v>46</v>
      </c>
      <c r="O382" s="46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AR382" s="23" t="s">
        <v>140</v>
      </c>
      <c r="AT382" s="23" t="s">
        <v>135</v>
      </c>
      <c r="AU382" s="23" t="s">
        <v>84</v>
      </c>
      <c r="AY382" s="23" t="s">
        <v>133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23" t="s">
        <v>24</v>
      </c>
      <c r="BK382" s="231">
        <f>ROUND(I382*H382,2)</f>
        <v>0</v>
      </c>
      <c r="BL382" s="23" t="s">
        <v>140</v>
      </c>
      <c r="BM382" s="23" t="s">
        <v>577</v>
      </c>
    </row>
    <row r="383" spans="2:65" s="1" customFormat="1" ht="16.5" customHeight="1">
      <c r="B383" s="45"/>
      <c r="C383" s="265" t="s">
        <v>578</v>
      </c>
      <c r="D383" s="265" t="s">
        <v>311</v>
      </c>
      <c r="E383" s="266" t="s">
        <v>579</v>
      </c>
      <c r="F383" s="267" t="s">
        <v>580</v>
      </c>
      <c r="G383" s="268" t="s">
        <v>181</v>
      </c>
      <c r="H383" s="269">
        <v>25</v>
      </c>
      <c r="I383" s="270"/>
      <c r="J383" s="271">
        <f>ROUND(I383*H383,2)</f>
        <v>0</v>
      </c>
      <c r="K383" s="267" t="s">
        <v>139</v>
      </c>
      <c r="L383" s="272"/>
      <c r="M383" s="273" t="s">
        <v>22</v>
      </c>
      <c r="N383" s="274" t="s">
        <v>46</v>
      </c>
      <c r="O383" s="46"/>
      <c r="P383" s="229">
        <f>O383*H383</f>
        <v>0</v>
      </c>
      <c r="Q383" s="229">
        <v>0.0015</v>
      </c>
      <c r="R383" s="229">
        <f>Q383*H383</f>
        <v>0.0375</v>
      </c>
      <c r="S383" s="229">
        <v>0</v>
      </c>
      <c r="T383" s="230">
        <f>S383*H383</f>
        <v>0</v>
      </c>
      <c r="AR383" s="23" t="s">
        <v>178</v>
      </c>
      <c r="AT383" s="23" t="s">
        <v>311</v>
      </c>
      <c r="AU383" s="23" t="s">
        <v>84</v>
      </c>
      <c r="AY383" s="23" t="s">
        <v>133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23" t="s">
        <v>24</v>
      </c>
      <c r="BK383" s="231">
        <f>ROUND(I383*H383,2)</f>
        <v>0</v>
      </c>
      <c r="BL383" s="23" t="s">
        <v>140</v>
      </c>
      <c r="BM383" s="23" t="s">
        <v>581</v>
      </c>
    </row>
    <row r="384" spans="2:65" s="1" customFormat="1" ht="16.5" customHeight="1">
      <c r="B384" s="45"/>
      <c r="C384" s="220" t="s">
        <v>582</v>
      </c>
      <c r="D384" s="220" t="s">
        <v>135</v>
      </c>
      <c r="E384" s="221" t="s">
        <v>583</v>
      </c>
      <c r="F384" s="222" t="s">
        <v>584</v>
      </c>
      <c r="G384" s="223" t="s">
        <v>181</v>
      </c>
      <c r="H384" s="224">
        <v>50</v>
      </c>
      <c r="I384" s="225"/>
      <c r="J384" s="226">
        <f>ROUND(I384*H384,2)</f>
        <v>0</v>
      </c>
      <c r="K384" s="222" t="s">
        <v>139</v>
      </c>
      <c r="L384" s="71"/>
      <c r="M384" s="227" t="s">
        <v>22</v>
      </c>
      <c r="N384" s="228" t="s">
        <v>46</v>
      </c>
      <c r="O384" s="46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AR384" s="23" t="s">
        <v>140</v>
      </c>
      <c r="AT384" s="23" t="s">
        <v>135</v>
      </c>
      <c r="AU384" s="23" t="s">
        <v>84</v>
      </c>
      <c r="AY384" s="23" t="s">
        <v>133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24</v>
      </c>
      <c r="BK384" s="231">
        <f>ROUND(I384*H384,2)</f>
        <v>0</v>
      </c>
      <c r="BL384" s="23" t="s">
        <v>140</v>
      </c>
      <c r="BM384" s="23" t="s">
        <v>585</v>
      </c>
    </row>
    <row r="385" spans="2:51" s="11" customFormat="1" ht="13.5">
      <c r="B385" s="232"/>
      <c r="C385" s="233"/>
      <c r="D385" s="234" t="s">
        <v>142</v>
      </c>
      <c r="E385" s="235" t="s">
        <v>22</v>
      </c>
      <c r="F385" s="236" t="s">
        <v>586</v>
      </c>
      <c r="G385" s="233"/>
      <c r="H385" s="237">
        <v>50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142</v>
      </c>
      <c r="AU385" s="243" t="s">
        <v>84</v>
      </c>
      <c r="AV385" s="11" t="s">
        <v>84</v>
      </c>
      <c r="AW385" s="11" t="s">
        <v>39</v>
      </c>
      <c r="AX385" s="11" t="s">
        <v>75</v>
      </c>
      <c r="AY385" s="243" t="s">
        <v>133</v>
      </c>
    </row>
    <row r="386" spans="2:51" s="13" customFormat="1" ht="13.5">
      <c r="B386" s="254"/>
      <c r="C386" s="255"/>
      <c r="D386" s="234" t="s">
        <v>142</v>
      </c>
      <c r="E386" s="256" t="s">
        <v>22</v>
      </c>
      <c r="F386" s="257" t="s">
        <v>145</v>
      </c>
      <c r="G386" s="255"/>
      <c r="H386" s="258">
        <v>50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AT386" s="264" t="s">
        <v>142</v>
      </c>
      <c r="AU386" s="264" t="s">
        <v>84</v>
      </c>
      <c r="AV386" s="13" t="s">
        <v>140</v>
      </c>
      <c r="AW386" s="13" t="s">
        <v>39</v>
      </c>
      <c r="AX386" s="13" t="s">
        <v>24</v>
      </c>
      <c r="AY386" s="264" t="s">
        <v>133</v>
      </c>
    </row>
    <row r="387" spans="2:65" s="1" customFormat="1" ht="16.5" customHeight="1">
      <c r="B387" s="45"/>
      <c r="C387" s="265" t="s">
        <v>587</v>
      </c>
      <c r="D387" s="265" t="s">
        <v>311</v>
      </c>
      <c r="E387" s="266" t="s">
        <v>588</v>
      </c>
      <c r="F387" s="267" t="s">
        <v>589</v>
      </c>
      <c r="G387" s="268" t="s">
        <v>181</v>
      </c>
      <c r="H387" s="269">
        <v>50</v>
      </c>
      <c r="I387" s="270"/>
      <c r="J387" s="271">
        <f>ROUND(I387*H387,2)</f>
        <v>0</v>
      </c>
      <c r="K387" s="267" t="s">
        <v>139</v>
      </c>
      <c r="L387" s="272"/>
      <c r="M387" s="273" t="s">
        <v>22</v>
      </c>
      <c r="N387" s="274" t="s">
        <v>46</v>
      </c>
      <c r="O387" s="46"/>
      <c r="P387" s="229">
        <f>O387*H387</f>
        <v>0</v>
      </c>
      <c r="Q387" s="229">
        <v>4E-05</v>
      </c>
      <c r="R387" s="229">
        <f>Q387*H387</f>
        <v>0.002</v>
      </c>
      <c r="S387" s="229">
        <v>0</v>
      </c>
      <c r="T387" s="230">
        <f>S387*H387</f>
        <v>0</v>
      </c>
      <c r="AR387" s="23" t="s">
        <v>178</v>
      </c>
      <c r="AT387" s="23" t="s">
        <v>311</v>
      </c>
      <c r="AU387" s="23" t="s">
        <v>84</v>
      </c>
      <c r="AY387" s="23" t="s">
        <v>133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23" t="s">
        <v>24</v>
      </c>
      <c r="BK387" s="231">
        <f>ROUND(I387*H387,2)</f>
        <v>0</v>
      </c>
      <c r="BL387" s="23" t="s">
        <v>140</v>
      </c>
      <c r="BM387" s="23" t="s">
        <v>590</v>
      </c>
    </row>
    <row r="388" spans="2:65" s="1" customFormat="1" ht="25.5" customHeight="1">
      <c r="B388" s="45"/>
      <c r="C388" s="220" t="s">
        <v>591</v>
      </c>
      <c r="D388" s="220" t="s">
        <v>135</v>
      </c>
      <c r="E388" s="221" t="s">
        <v>592</v>
      </c>
      <c r="F388" s="222" t="s">
        <v>593</v>
      </c>
      <c r="G388" s="223" t="s">
        <v>181</v>
      </c>
      <c r="H388" s="224">
        <v>50</v>
      </c>
      <c r="I388" s="225"/>
      <c r="J388" s="226">
        <f>ROUND(I388*H388,2)</f>
        <v>0</v>
      </c>
      <c r="K388" s="222" t="s">
        <v>139</v>
      </c>
      <c r="L388" s="71"/>
      <c r="M388" s="227" t="s">
        <v>22</v>
      </c>
      <c r="N388" s="228" t="s">
        <v>46</v>
      </c>
      <c r="O388" s="46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AR388" s="23" t="s">
        <v>140</v>
      </c>
      <c r="AT388" s="23" t="s">
        <v>135</v>
      </c>
      <c r="AU388" s="23" t="s">
        <v>84</v>
      </c>
      <c r="AY388" s="23" t="s">
        <v>133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23" t="s">
        <v>24</v>
      </c>
      <c r="BK388" s="231">
        <f>ROUND(I388*H388,2)</f>
        <v>0</v>
      </c>
      <c r="BL388" s="23" t="s">
        <v>140</v>
      </c>
      <c r="BM388" s="23" t="s">
        <v>594</v>
      </c>
    </row>
    <row r="389" spans="2:65" s="1" customFormat="1" ht="16.5" customHeight="1">
      <c r="B389" s="45"/>
      <c r="C389" s="220" t="s">
        <v>595</v>
      </c>
      <c r="D389" s="220" t="s">
        <v>135</v>
      </c>
      <c r="E389" s="221" t="s">
        <v>596</v>
      </c>
      <c r="F389" s="222" t="s">
        <v>597</v>
      </c>
      <c r="G389" s="223" t="s">
        <v>181</v>
      </c>
      <c r="H389" s="224">
        <v>22</v>
      </c>
      <c r="I389" s="225"/>
      <c r="J389" s="226">
        <f>ROUND(I389*H389,2)</f>
        <v>0</v>
      </c>
      <c r="K389" s="222" t="s">
        <v>139</v>
      </c>
      <c r="L389" s="71"/>
      <c r="M389" s="227" t="s">
        <v>22</v>
      </c>
      <c r="N389" s="228" t="s">
        <v>46</v>
      </c>
      <c r="O389" s="46"/>
      <c r="P389" s="229">
        <f>O389*H389</f>
        <v>0</v>
      </c>
      <c r="Q389" s="229">
        <v>0.00081</v>
      </c>
      <c r="R389" s="229">
        <f>Q389*H389</f>
        <v>0.01782</v>
      </c>
      <c r="S389" s="229">
        <v>0</v>
      </c>
      <c r="T389" s="230">
        <f>S389*H389</f>
        <v>0</v>
      </c>
      <c r="AR389" s="23" t="s">
        <v>140</v>
      </c>
      <c r="AT389" s="23" t="s">
        <v>135</v>
      </c>
      <c r="AU389" s="23" t="s">
        <v>84</v>
      </c>
      <c r="AY389" s="23" t="s">
        <v>133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23" t="s">
        <v>24</v>
      </c>
      <c r="BK389" s="231">
        <f>ROUND(I389*H389,2)</f>
        <v>0</v>
      </c>
      <c r="BL389" s="23" t="s">
        <v>140</v>
      </c>
      <c r="BM389" s="23" t="s">
        <v>598</v>
      </c>
    </row>
    <row r="390" spans="2:51" s="11" customFormat="1" ht="13.5">
      <c r="B390" s="232"/>
      <c r="C390" s="233"/>
      <c r="D390" s="234" t="s">
        <v>142</v>
      </c>
      <c r="E390" s="235" t="s">
        <v>22</v>
      </c>
      <c r="F390" s="236" t="s">
        <v>599</v>
      </c>
      <c r="G390" s="233"/>
      <c r="H390" s="237">
        <v>22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142</v>
      </c>
      <c r="AU390" s="243" t="s">
        <v>84</v>
      </c>
      <c r="AV390" s="11" t="s">
        <v>84</v>
      </c>
      <c r="AW390" s="11" t="s">
        <v>39</v>
      </c>
      <c r="AX390" s="11" t="s">
        <v>75</v>
      </c>
      <c r="AY390" s="243" t="s">
        <v>133</v>
      </c>
    </row>
    <row r="391" spans="2:51" s="13" customFormat="1" ht="13.5">
      <c r="B391" s="254"/>
      <c r="C391" s="255"/>
      <c r="D391" s="234" t="s">
        <v>142</v>
      </c>
      <c r="E391" s="256" t="s">
        <v>22</v>
      </c>
      <c r="F391" s="257" t="s">
        <v>145</v>
      </c>
      <c r="G391" s="255"/>
      <c r="H391" s="258">
        <v>22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142</v>
      </c>
      <c r="AU391" s="264" t="s">
        <v>84</v>
      </c>
      <c r="AV391" s="13" t="s">
        <v>140</v>
      </c>
      <c r="AW391" s="13" t="s">
        <v>39</v>
      </c>
      <c r="AX391" s="13" t="s">
        <v>24</v>
      </c>
      <c r="AY391" s="264" t="s">
        <v>133</v>
      </c>
    </row>
    <row r="392" spans="2:63" s="10" customFormat="1" ht="29.85" customHeight="1">
      <c r="B392" s="204"/>
      <c r="C392" s="205"/>
      <c r="D392" s="206" t="s">
        <v>74</v>
      </c>
      <c r="E392" s="218" t="s">
        <v>140</v>
      </c>
      <c r="F392" s="218" t="s">
        <v>600</v>
      </c>
      <c r="G392" s="205"/>
      <c r="H392" s="205"/>
      <c r="I392" s="208"/>
      <c r="J392" s="219">
        <f>BK392</f>
        <v>0</v>
      </c>
      <c r="K392" s="205"/>
      <c r="L392" s="210"/>
      <c r="M392" s="211"/>
      <c r="N392" s="212"/>
      <c r="O392" s="212"/>
      <c r="P392" s="213">
        <f>SUM(P393:P462)</f>
        <v>0</v>
      </c>
      <c r="Q392" s="212"/>
      <c r="R392" s="213">
        <f>SUM(R393:R462)</f>
        <v>246.30829602</v>
      </c>
      <c r="S392" s="212"/>
      <c r="T392" s="214">
        <f>SUM(T393:T462)</f>
        <v>0</v>
      </c>
      <c r="AR392" s="215" t="s">
        <v>24</v>
      </c>
      <c r="AT392" s="216" t="s">
        <v>74</v>
      </c>
      <c r="AU392" s="216" t="s">
        <v>24</v>
      </c>
      <c r="AY392" s="215" t="s">
        <v>133</v>
      </c>
      <c r="BK392" s="217">
        <f>SUM(BK393:BK462)</f>
        <v>0</v>
      </c>
    </row>
    <row r="393" spans="2:65" s="1" customFormat="1" ht="16.5" customHeight="1">
      <c r="B393" s="45"/>
      <c r="C393" s="220" t="s">
        <v>601</v>
      </c>
      <c r="D393" s="220" t="s">
        <v>135</v>
      </c>
      <c r="E393" s="221" t="s">
        <v>602</v>
      </c>
      <c r="F393" s="222" t="s">
        <v>603</v>
      </c>
      <c r="G393" s="223" t="s">
        <v>200</v>
      </c>
      <c r="H393" s="224">
        <v>5</v>
      </c>
      <c r="I393" s="225"/>
      <c r="J393" s="226">
        <f>ROUND(I393*H393,2)</f>
        <v>0</v>
      </c>
      <c r="K393" s="222" t="s">
        <v>139</v>
      </c>
      <c r="L393" s="71"/>
      <c r="M393" s="227" t="s">
        <v>22</v>
      </c>
      <c r="N393" s="228" t="s">
        <v>46</v>
      </c>
      <c r="O393" s="46"/>
      <c r="P393" s="229">
        <f>O393*H393</f>
        <v>0</v>
      </c>
      <c r="Q393" s="229">
        <v>2.4534</v>
      </c>
      <c r="R393" s="229">
        <f>Q393*H393</f>
        <v>12.267</v>
      </c>
      <c r="S393" s="229">
        <v>0</v>
      </c>
      <c r="T393" s="230">
        <f>S393*H393</f>
        <v>0</v>
      </c>
      <c r="AR393" s="23" t="s">
        <v>140</v>
      </c>
      <c r="AT393" s="23" t="s">
        <v>135</v>
      </c>
      <c r="AU393" s="23" t="s">
        <v>84</v>
      </c>
      <c r="AY393" s="23" t="s">
        <v>133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23" t="s">
        <v>24</v>
      </c>
      <c r="BK393" s="231">
        <f>ROUND(I393*H393,2)</f>
        <v>0</v>
      </c>
      <c r="BL393" s="23" t="s">
        <v>140</v>
      </c>
      <c r="BM393" s="23" t="s">
        <v>604</v>
      </c>
    </row>
    <row r="394" spans="2:51" s="11" customFormat="1" ht="13.5">
      <c r="B394" s="232"/>
      <c r="C394" s="233"/>
      <c r="D394" s="234" t="s">
        <v>142</v>
      </c>
      <c r="E394" s="235" t="s">
        <v>22</v>
      </c>
      <c r="F394" s="236" t="s">
        <v>163</v>
      </c>
      <c r="G394" s="233"/>
      <c r="H394" s="237">
        <v>5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142</v>
      </c>
      <c r="AU394" s="243" t="s">
        <v>84</v>
      </c>
      <c r="AV394" s="11" t="s">
        <v>84</v>
      </c>
      <c r="AW394" s="11" t="s">
        <v>39</v>
      </c>
      <c r="AX394" s="11" t="s">
        <v>75</v>
      </c>
      <c r="AY394" s="243" t="s">
        <v>133</v>
      </c>
    </row>
    <row r="395" spans="2:51" s="12" customFormat="1" ht="13.5">
      <c r="B395" s="244"/>
      <c r="C395" s="245"/>
      <c r="D395" s="234" t="s">
        <v>142</v>
      </c>
      <c r="E395" s="246" t="s">
        <v>22</v>
      </c>
      <c r="F395" s="247" t="s">
        <v>407</v>
      </c>
      <c r="G395" s="245"/>
      <c r="H395" s="246" t="s">
        <v>22</v>
      </c>
      <c r="I395" s="248"/>
      <c r="J395" s="245"/>
      <c r="K395" s="245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142</v>
      </c>
      <c r="AU395" s="253" t="s">
        <v>84</v>
      </c>
      <c r="AV395" s="12" t="s">
        <v>24</v>
      </c>
      <c r="AW395" s="12" t="s">
        <v>39</v>
      </c>
      <c r="AX395" s="12" t="s">
        <v>75</v>
      </c>
      <c r="AY395" s="253" t="s">
        <v>133</v>
      </c>
    </row>
    <row r="396" spans="2:51" s="13" customFormat="1" ht="13.5">
      <c r="B396" s="254"/>
      <c r="C396" s="255"/>
      <c r="D396" s="234" t="s">
        <v>142</v>
      </c>
      <c r="E396" s="256" t="s">
        <v>22</v>
      </c>
      <c r="F396" s="257" t="s">
        <v>145</v>
      </c>
      <c r="G396" s="255"/>
      <c r="H396" s="258">
        <v>5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AT396" s="264" t="s">
        <v>142</v>
      </c>
      <c r="AU396" s="264" t="s">
        <v>84</v>
      </c>
      <c r="AV396" s="13" t="s">
        <v>140</v>
      </c>
      <c r="AW396" s="13" t="s">
        <v>39</v>
      </c>
      <c r="AX396" s="13" t="s">
        <v>24</v>
      </c>
      <c r="AY396" s="264" t="s">
        <v>133</v>
      </c>
    </row>
    <row r="397" spans="2:65" s="1" customFormat="1" ht="16.5" customHeight="1">
      <c r="B397" s="45"/>
      <c r="C397" s="220" t="s">
        <v>605</v>
      </c>
      <c r="D397" s="220" t="s">
        <v>135</v>
      </c>
      <c r="E397" s="221" t="s">
        <v>606</v>
      </c>
      <c r="F397" s="222" t="s">
        <v>607</v>
      </c>
      <c r="G397" s="223" t="s">
        <v>138</v>
      </c>
      <c r="H397" s="224">
        <v>22</v>
      </c>
      <c r="I397" s="225"/>
      <c r="J397" s="226">
        <f>ROUND(I397*H397,2)</f>
        <v>0</v>
      </c>
      <c r="K397" s="222" t="s">
        <v>139</v>
      </c>
      <c r="L397" s="71"/>
      <c r="M397" s="227" t="s">
        <v>22</v>
      </c>
      <c r="N397" s="228" t="s">
        <v>46</v>
      </c>
      <c r="O397" s="46"/>
      <c r="P397" s="229">
        <f>O397*H397</f>
        <v>0</v>
      </c>
      <c r="Q397" s="229">
        <v>0.00519</v>
      </c>
      <c r="R397" s="229">
        <f>Q397*H397</f>
        <v>0.11418</v>
      </c>
      <c r="S397" s="229">
        <v>0</v>
      </c>
      <c r="T397" s="230">
        <f>S397*H397</f>
        <v>0</v>
      </c>
      <c r="AR397" s="23" t="s">
        <v>140</v>
      </c>
      <c r="AT397" s="23" t="s">
        <v>135</v>
      </c>
      <c r="AU397" s="23" t="s">
        <v>84</v>
      </c>
      <c r="AY397" s="23" t="s">
        <v>133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23" t="s">
        <v>24</v>
      </c>
      <c r="BK397" s="231">
        <f>ROUND(I397*H397,2)</f>
        <v>0</v>
      </c>
      <c r="BL397" s="23" t="s">
        <v>140</v>
      </c>
      <c r="BM397" s="23" t="s">
        <v>608</v>
      </c>
    </row>
    <row r="398" spans="2:51" s="11" customFormat="1" ht="13.5">
      <c r="B398" s="232"/>
      <c r="C398" s="233"/>
      <c r="D398" s="234" t="s">
        <v>142</v>
      </c>
      <c r="E398" s="235" t="s">
        <v>22</v>
      </c>
      <c r="F398" s="236" t="s">
        <v>255</v>
      </c>
      <c r="G398" s="233"/>
      <c r="H398" s="237">
        <v>22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142</v>
      </c>
      <c r="AU398" s="243" t="s">
        <v>84</v>
      </c>
      <c r="AV398" s="11" t="s">
        <v>84</v>
      </c>
      <c r="AW398" s="11" t="s">
        <v>39</v>
      </c>
      <c r="AX398" s="11" t="s">
        <v>75</v>
      </c>
      <c r="AY398" s="243" t="s">
        <v>133</v>
      </c>
    </row>
    <row r="399" spans="2:51" s="12" customFormat="1" ht="13.5">
      <c r="B399" s="244"/>
      <c r="C399" s="245"/>
      <c r="D399" s="234" t="s">
        <v>142</v>
      </c>
      <c r="E399" s="246" t="s">
        <v>22</v>
      </c>
      <c r="F399" s="247" t="s">
        <v>172</v>
      </c>
      <c r="G399" s="245"/>
      <c r="H399" s="246" t="s">
        <v>22</v>
      </c>
      <c r="I399" s="248"/>
      <c r="J399" s="245"/>
      <c r="K399" s="245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142</v>
      </c>
      <c r="AU399" s="253" t="s">
        <v>84</v>
      </c>
      <c r="AV399" s="12" t="s">
        <v>24</v>
      </c>
      <c r="AW399" s="12" t="s">
        <v>39</v>
      </c>
      <c r="AX399" s="12" t="s">
        <v>75</v>
      </c>
      <c r="AY399" s="253" t="s">
        <v>133</v>
      </c>
    </row>
    <row r="400" spans="2:51" s="13" customFormat="1" ht="13.5">
      <c r="B400" s="254"/>
      <c r="C400" s="255"/>
      <c r="D400" s="234" t="s">
        <v>142</v>
      </c>
      <c r="E400" s="256" t="s">
        <v>22</v>
      </c>
      <c r="F400" s="257" t="s">
        <v>145</v>
      </c>
      <c r="G400" s="255"/>
      <c r="H400" s="258">
        <v>22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AT400" s="264" t="s">
        <v>142</v>
      </c>
      <c r="AU400" s="264" t="s">
        <v>84</v>
      </c>
      <c r="AV400" s="13" t="s">
        <v>140</v>
      </c>
      <c r="AW400" s="13" t="s">
        <v>39</v>
      </c>
      <c r="AX400" s="13" t="s">
        <v>24</v>
      </c>
      <c r="AY400" s="264" t="s">
        <v>133</v>
      </c>
    </row>
    <row r="401" spans="2:65" s="1" customFormat="1" ht="16.5" customHeight="1">
      <c r="B401" s="45"/>
      <c r="C401" s="220" t="s">
        <v>609</v>
      </c>
      <c r="D401" s="220" t="s">
        <v>135</v>
      </c>
      <c r="E401" s="221" t="s">
        <v>610</v>
      </c>
      <c r="F401" s="222" t="s">
        <v>611</v>
      </c>
      <c r="G401" s="223" t="s">
        <v>138</v>
      </c>
      <c r="H401" s="224">
        <v>22</v>
      </c>
      <c r="I401" s="225"/>
      <c r="J401" s="226">
        <f>ROUND(I401*H401,2)</f>
        <v>0</v>
      </c>
      <c r="K401" s="222" t="s">
        <v>139</v>
      </c>
      <c r="L401" s="71"/>
      <c r="M401" s="227" t="s">
        <v>22</v>
      </c>
      <c r="N401" s="228" t="s">
        <v>46</v>
      </c>
      <c r="O401" s="46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AR401" s="23" t="s">
        <v>140</v>
      </c>
      <c r="AT401" s="23" t="s">
        <v>135</v>
      </c>
      <c r="AU401" s="23" t="s">
        <v>84</v>
      </c>
      <c r="AY401" s="23" t="s">
        <v>133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23" t="s">
        <v>24</v>
      </c>
      <c r="BK401" s="231">
        <f>ROUND(I401*H401,2)</f>
        <v>0</v>
      </c>
      <c r="BL401" s="23" t="s">
        <v>140</v>
      </c>
      <c r="BM401" s="23" t="s">
        <v>612</v>
      </c>
    </row>
    <row r="402" spans="2:65" s="1" customFormat="1" ht="16.5" customHeight="1">
      <c r="B402" s="45"/>
      <c r="C402" s="220" t="s">
        <v>613</v>
      </c>
      <c r="D402" s="220" t="s">
        <v>135</v>
      </c>
      <c r="E402" s="221" t="s">
        <v>614</v>
      </c>
      <c r="F402" s="222" t="s">
        <v>615</v>
      </c>
      <c r="G402" s="223" t="s">
        <v>301</v>
      </c>
      <c r="H402" s="224">
        <v>0.35</v>
      </c>
      <c r="I402" s="225"/>
      <c r="J402" s="226">
        <f>ROUND(I402*H402,2)</f>
        <v>0</v>
      </c>
      <c r="K402" s="222" t="s">
        <v>139</v>
      </c>
      <c r="L402" s="71"/>
      <c r="M402" s="227" t="s">
        <v>22</v>
      </c>
      <c r="N402" s="228" t="s">
        <v>46</v>
      </c>
      <c r="O402" s="46"/>
      <c r="P402" s="229">
        <f>O402*H402</f>
        <v>0</v>
      </c>
      <c r="Q402" s="229">
        <v>1.05256</v>
      </c>
      <c r="R402" s="229">
        <f>Q402*H402</f>
        <v>0.36839599999999995</v>
      </c>
      <c r="S402" s="229">
        <v>0</v>
      </c>
      <c r="T402" s="230">
        <f>S402*H402</f>
        <v>0</v>
      </c>
      <c r="AR402" s="23" t="s">
        <v>140</v>
      </c>
      <c r="AT402" s="23" t="s">
        <v>135</v>
      </c>
      <c r="AU402" s="23" t="s">
        <v>84</v>
      </c>
      <c r="AY402" s="23" t="s">
        <v>133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23" t="s">
        <v>24</v>
      </c>
      <c r="BK402" s="231">
        <f>ROUND(I402*H402,2)</f>
        <v>0</v>
      </c>
      <c r="BL402" s="23" t="s">
        <v>140</v>
      </c>
      <c r="BM402" s="23" t="s">
        <v>616</v>
      </c>
    </row>
    <row r="403" spans="2:51" s="11" customFormat="1" ht="13.5">
      <c r="B403" s="232"/>
      <c r="C403" s="233"/>
      <c r="D403" s="234" t="s">
        <v>142</v>
      </c>
      <c r="E403" s="235" t="s">
        <v>22</v>
      </c>
      <c r="F403" s="236" t="s">
        <v>617</v>
      </c>
      <c r="G403" s="233"/>
      <c r="H403" s="237">
        <v>0.35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142</v>
      </c>
      <c r="AU403" s="243" t="s">
        <v>84</v>
      </c>
      <c r="AV403" s="11" t="s">
        <v>84</v>
      </c>
      <c r="AW403" s="11" t="s">
        <v>39</v>
      </c>
      <c r="AX403" s="11" t="s">
        <v>75</v>
      </c>
      <c r="AY403" s="243" t="s">
        <v>133</v>
      </c>
    </row>
    <row r="404" spans="2:51" s="12" customFormat="1" ht="13.5">
      <c r="B404" s="244"/>
      <c r="C404" s="245"/>
      <c r="D404" s="234" t="s">
        <v>142</v>
      </c>
      <c r="E404" s="246" t="s">
        <v>22</v>
      </c>
      <c r="F404" s="247" t="s">
        <v>618</v>
      </c>
      <c r="G404" s="245"/>
      <c r="H404" s="246" t="s">
        <v>22</v>
      </c>
      <c r="I404" s="248"/>
      <c r="J404" s="245"/>
      <c r="K404" s="245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142</v>
      </c>
      <c r="AU404" s="253" t="s">
        <v>84</v>
      </c>
      <c r="AV404" s="12" t="s">
        <v>24</v>
      </c>
      <c r="AW404" s="12" t="s">
        <v>39</v>
      </c>
      <c r="AX404" s="12" t="s">
        <v>75</v>
      </c>
      <c r="AY404" s="253" t="s">
        <v>133</v>
      </c>
    </row>
    <row r="405" spans="2:51" s="13" customFormat="1" ht="13.5">
      <c r="B405" s="254"/>
      <c r="C405" s="255"/>
      <c r="D405" s="234" t="s">
        <v>142</v>
      </c>
      <c r="E405" s="256" t="s">
        <v>22</v>
      </c>
      <c r="F405" s="257" t="s">
        <v>145</v>
      </c>
      <c r="G405" s="255"/>
      <c r="H405" s="258">
        <v>0.35</v>
      </c>
      <c r="I405" s="259"/>
      <c r="J405" s="255"/>
      <c r="K405" s="255"/>
      <c r="L405" s="260"/>
      <c r="M405" s="261"/>
      <c r="N405" s="262"/>
      <c r="O405" s="262"/>
      <c r="P405" s="262"/>
      <c r="Q405" s="262"/>
      <c r="R405" s="262"/>
      <c r="S405" s="262"/>
      <c r="T405" s="263"/>
      <c r="AT405" s="264" t="s">
        <v>142</v>
      </c>
      <c r="AU405" s="264" t="s">
        <v>84</v>
      </c>
      <c r="AV405" s="13" t="s">
        <v>140</v>
      </c>
      <c r="AW405" s="13" t="s">
        <v>39</v>
      </c>
      <c r="AX405" s="13" t="s">
        <v>24</v>
      </c>
      <c r="AY405" s="264" t="s">
        <v>133</v>
      </c>
    </row>
    <row r="406" spans="2:65" s="1" customFormat="1" ht="16.5" customHeight="1">
      <c r="B406" s="45"/>
      <c r="C406" s="220" t="s">
        <v>619</v>
      </c>
      <c r="D406" s="220" t="s">
        <v>135</v>
      </c>
      <c r="E406" s="221" t="s">
        <v>620</v>
      </c>
      <c r="F406" s="222" t="s">
        <v>621</v>
      </c>
      <c r="G406" s="223" t="s">
        <v>200</v>
      </c>
      <c r="H406" s="224">
        <v>24.312</v>
      </c>
      <c r="I406" s="225"/>
      <c r="J406" s="226">
        <f>ROUND(I406*H406,2)</f>
        <v>0</v>
      </c>
      <c r="K406" s="222" t="s">
        <v>139</v>
      </c>
      <c r="L406" s="71"/>
      <c r="M406" s="227" t="s">
        <v>22</v>
      </c>
      <c r="N406" s="228" t="s">
        <v>46</v>
      </c>
      <c r="O406" s="46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AR406" s="23" t="s">
        <v>140</v>
      </c>
      <c r="AT406" s="23" t="s">
        <v>135</v>
      </c>
      <c r="AU406" s="23" t="s">
        <v>84</v>
      </c>
      <c r="AY406" s="23" t="s">
        <v>133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23" t="s">
        <v>24</v>
      </c>
      <c r="BK406" s="231">
        <f>ROUND(I406*H406,2)</f>
        <v>0</v>
      </c>
      <c r="BL406" s="23" t="s">
        <v>140</v>
      </c>
      <c r="BM406" s="23" t="s">
        <v>622</v>
      </c>
    </row>
    <row r="407" spans="2:51" s="11" customFormat="1" ht="13.5">
      <c r="B407" s="232"/>
      <c r="C407" s="233"/>
      <c r="D407" s="234" t="s">
        <v>142</v>
      </c>
      <c r="E407" s="235" t="s">
        <v>22</v>
      </c>
      <c r="F407" s="236" t="s">
        <v>623</v>
      </c>
      <c r="G407" s="233"/>
      <c r="H407" s="237">
        <v>24.312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142</v>
      </c>
      <c r="AU407" s="243" t="s">
        <v>84</v>
      </c>
      <c r="AV407" s="11" t="s">
        <v>84</v>
      </c>
      <c r="AW407" s="11" t="s">
        <v>39</v>
      </c>
      <c r="AX407" s="11" t="s">
        <v>75</v>
      </c>
      <c r="AY407" s="243" t="s">
        <v>133</v>
      </c>
    </row>
    <row r="408" spans="2:51" s="13" customFormat="1" ht="13.5">
      <c r="B408" s="254"/>
      <c r="C408" s="255"/>
      <c r="D408" s="234" t="s">
        <v>142</v>
      </c>
      <c r="E408" s="256" t="s">
        <v>22</v>
      </c>
      <c r="F408" s="257" t="s">
        <v>145</v>
      </c>
      <c r="G408" s="255"/>
      <c r="H408" s="258">
        <v>24.312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AT408" s="264" t="s">
        <v>142</v>
      </c>
      <c r="AU408" s="264" t="s">
        <v>84</v>
      </c>
      <c r="AV408" s="13" t="s">
        <v>140</v>
      </c>
      <c r="AW408" s="13" t="s">
        <v>39</v>
      </c>
      <c r="AX408" s="13" t="s">
        <v>24</v>
      </c>
      <c r="AY408" s="264" t="s">
        <v>133</v>
      </c>
    </row>
    <row r="409" spans="2:65" s="1" customFormat="1" ht="16.5" customHeight="1">
      <c r="B409" s="45"/>
      <c r="C409" s="220" t="s">
        <v>624</v>
      </c>
      <c r="D409" s="220" t="s">
        <v>135</v>
      </c>
      <c r="E409" s="221" t="s">
        <v>625</v>
      </c>
      <c r="F409" s="222" t="s">
        <v>626</v>
      </c>
      <c r="G409" s="223" t="s">
        <v>138</v>
      </c>
      <c r="H409" s="224">
        <v>45.25</v>
      </c>
      <c r="I409" s="225"/>
      <c r="J409" s="226">
        <f>ROUND(I409*H409,2)</f>
        <v>0</v>
      </c>
      <c r="K409" s="222" t="s">
        <v>139</v>
      </c>
      <c r="L409" s="71"/>
      <c r="M409" s="227" t="s">
        <v>22</v>
      </c>
      <c r="N409" s="228" t="s">
        <v>46</v>
      </c>
      <c r="O409" s="46"/>
      <c r="P409" s="229">
        <f>O409*H409</f>
        <v>0</v>
      </c>
      <c r="Q409" s="229">
        <v>0.0076</v>
      </c>
      <c r="R409" s="229">
        <f>Q409*H409</f>
        <v>0.3439</v>
      </c>
      <c r="S409" s="229">
        <v>0</v>
      </c>
      <c r="T409" s="230">
        <f>S409*H409</f>
        <v>0</v>
      </c>
      <c r="AR409" s="23" t="s">
        <v>140</v>
      </c>
      <c r="AT409" s="23" t="s">
        <v>135</v>
      </c>
      <c r="AU409" s="23" t="s">
        <v>84</v>
      </c>
      <c r="AY409" s="23" t="s">
        <v>133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23" t="s">
        <v>24</v>
      </c>
      <c r="BK409" s="231">
        <f>ROUND(I409*H409,2)</f>
        <v>0</v>
      </c>
      <c r="BL409" s="23" t="s">
        <v>140</v>
      </c>
      <c r="BM409" s="23" t="s">
        <v>627</v>
      </c>
    </row>
    <row r="410" spans="2:51" s="11" customFormat="1" ht="13.5">
      <c r="B410" s="232"/>
      <c r="C410" s="233"/>
      <c r="D410" s="234" t="s">
        <v>142</v>
      </c>
      <c r="E410" s="235" t="s">
        <v>22</v>
      </c>
      <c r="F410" s="236" t="s">
        <v>628</v>
      </c>
      <c r="G410" s="233"/>
      <c r="H410" s="237">
        <v>45.25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142</v>
      </c>
      <c r="AU410" s="243" t="s">
        <v>84</v>
      </c>
      <c r="AV410" s="11" t="s">
        <v>84</v>
      </c>
      <c r="AW410" s="11" t="s">
        <v>39</v>
      </c>
      <c r="AX410" s="11" t="s">
        <v>75</v>
      </c>
      <c r="AY410" s="243" t="s">
        <v>133</v>
      </c>
    </row>
    <row r="411" spans="2:51" s="13" customFormat="1" ht="13.5">
      <c r="B411" s="254"/>
      <c r="C411" s="255"/>
      <c r="D411" s="234" t="s">
        <v>142</v>
      </c>
      <c r="E411" s="256" t="s">
        <v>22</v>
      </c>
      <c r="F411" s="257" t="s">
        <v>145</v>
      </c>
      <c r="G411" s="255"/>
      <c r="H411" s="258">
        <v>45.25</v>
      </c>
      <c r="I411" s="259"/>
      <c r="J411" s="255"/>
      <c r="K411" s="255"/>
      <c r="L411" s="260"/>
      <c r="M411" s="261"/>
      <c r="N411" s="262"/>
      <c r="O411" s="262"/>
      <c r="P411" s="262"/>
      <c r="Q411" s="262"/>
      <c r="R411" s="262"/>
      <c r="S411" s="262"/>
      <c r="T411" s="263"/>
      <c r="AT411" s="264" t="s">
        <v>142</v>
      </c>
      <c r="AU411" s="264" t="s">
        <v>84</v>
      </c>
      <c r="AV411" s="13" t="s">
        <v>140</v>
      </c>
      <c r="AW411" s="13" t="s">
        <v>39</v>
      </c>
      <c r="AX411" s="13" t="s">
        <v>24</v>
      </c>
      <c r="AY411" s="264" t="s">
        <v>133</v>
      </c>
    </row>
    <row r="412" spans="2:65" s="1" customFormat="1" ht="16.5" customHeight="1">
      <c r="B412" s="45"/>
      <c r="C412" s="220" t="s">
        <v>629</v>
      </c>
      <c r="D412" s="220" t="s">
        <v>135</v>
      </c>
      <c r="E412" s="221" t="s">
        <v>630</v>
      </c>
      <c r="F412" s="222" t="s">
        <v>631</v>
      </c>
      <c r="G412" s="223" t="s">
        <v>138</v>
      </c>
      <c r="H412" s="224">
        <v>13.896</v>
      </c>
      <c r="I412" s="225"/>
      <c r="J412" s="226">
        <f>ROUND(I412*H412,2)</f>
        <v>0</v>
      </c>
      <c r="K412" s="222" t="s">
        <v>139</v>
      </c>
      <c r="L412" s="71"/>
      <c r="M412" s="227" t="s">
        <v>22</v>
      </c>
      <c r="N412" s="228" t="s">
        <v>46</v>
      </c>
      <c r="O412" s="46"/>
      <c r="P412" s="229">
        <f>O412*H412</f>
        <v>0</v>
      </c>
      <c r="Q412" s="229">
        <v>0.01787</v>
      </c>
      <c r="R412" s="229">
        <f>Q412*H412</f>
        <v>0.24832152000000002</v>
      </c>
      <c r="S412" s="229">
        <v>0</v>
      </c>
      <c r="T412" s="230">
        <f>S412*H412</f>
        <v>0</v>
      </c>
      <c r="AR412" s="23" t="s">
        <v>140</v>
      </c>
      <c r="AT412" s="23" t="s">
        <v>135</v>
      </c>
      <c r="AU412" s="23" t="s">
        <v>84</v>
      </c>
      <c r="AY412" s="23" t="s">
        <v>133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24</v>
      </c>
      <c r="BK412" s="231">
        <f>ROUND(I412*H412,2)</f>
        <v>0</v>
      </c>
      <c r="BL412" s="23" t="s">
        <v>140</v>
      </c>
      <c r="BM412" s="23" t="s">
        <v>632</v>
      </c>
    </row>
    <row r="413" spans="2:51" s="11" customFormat="1" ht="13.5">
      <c r="B413" s="232"/>
      <c r="C413" s="233"/>
      <c r="D413" s="234" t="s">
        <v>142</v>
      </c>
      <c r="E413" s="235" t="s">
        <v>22</v>
      </c>
      <c r="F413" s="236" t="s">
        <v>633</v>
      </c>
      <c r="G413" s="233"/>
      <c r="H413" s="237">
        <v>13.896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142</v>
      </c>
      <c r="AU413" s="243" t="s">
        <v>84</v>
      </c>
      <c r="AV413" s="11" t="s">
        <v>84</v>
      </c>
      <c r="AW413" s="11" t="s">
        <v>39</v>
      </c>
      <c r="AX413" s="11" t="s">
        <v>75</v>
      </c>
      <c r="AY413" s="243" t="s">
        <v>133</v>
      </c>
    </row>
    <row r="414" spans="2:51" s="13" customFormat="1" ht="13.5">
      <c r="B414" s="254"/>
      <c r="C414" s="255"/>
      <c r="D414" s="234" t="s">
        <v>142</v>
      </c>
      <c r="E414" s="256" t="s">
        <v>22</v>
      </c>
      <c r="F414" s="257" t="s">
        <v>145</v>
      </c>
      <c r="G414" s="255"/>
      <c r="H414" s="258">
        <v>13.896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AT414" s="264" t="s">
        <v>142</v>
      </c>
      <c r="AU414" s="264" t="s">
        <v>84</v>
      </c>
      <c r="AV414" s="13" t="s">
        <v>140</v>
      </c>
      <c r="AW414" s="13" t="s">
        <v>39</v>
      </c>
      <c r="AX414" s="13" t="s">
        <v>24</v>
      </c>
      <c r="AY414" s="264" t="s">
        <v>133</v>
      </c>
    </row>
    <row r="415" spans="2:65" s="1" customFormat="1" ht="16.5" customHeight="1">
      <c r="B415" s="45"/>
      <c r="C415" s="220" t="s">
        <v>634</v>
      </c>
      <c r="D415" s="220" t="s">
        <v>135</v>
      </c>
      <c r="E415" s="221" t="s">
        <v>635</v>
      </c>
      <c r="F415" s="222" t="s">
        <v>636</v>
      </c>
      <c r="G415" s="223" t="s">
        <v>138</v>
      </c>
      <c r="H415" s="224">
        <v>45.25</v>
      </c>
      <c r="I415" s="225"/>
      <c r="J415" s="226">
        <f>ROUND(I415*H415,2)</f>
        <v>0</v>
      </c>
      <c r="K415" s="222" t="s">
        <v>139</v>
      </c>
      <c r="L415" s="71"/>
      <c r="M415" s="227" t="s">
        <v>22</v>
      </c>
      <c r="N415" s="228" t="s">
        <v>46</v>
      </c>
      <c r="O415" s="46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AR415" s="23" t="s">
        <v>140</v>
      </c>
      <c r="AT415" s="23" t="s">
        <v>135</v>
      </c>
      <c r="AU415" s="23" t="s">
        <v>84</v>
      </c>
      <c r="AY415" s="23" t="s">
        <v>133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23" t="s">
        <v>24</v>
      </c>
      <c r="BK415" s="231">
        <f>ROUND(I415*H415,2)</f>
        <v>0</v>
      </c>
      <c r="BL415" s="23" t="s">
        <v>140</v>
      </c>
      <c r="BM415" s="23" t="s">
        <v>637</v>
      </c>
    </row>
    <row r="416" spans="2:65" s="1" customFormat="1" ht="16.5" customHeight="1">
      <c r="B416" s="45"/>
      <c r="C416" s="220" t="s">
        <v>638</v>
      </c>
      <c r="D416" s="220" t="s">
        <v>135</v>
      </c>
      <c r="E416" s="221" t="s">
        <v>639</v>
      </c>
      <c r="F416" s="222" t="s">
        <v>640</v>
      </c>
      <c r="G416" s="223" t="s">
        <v>138</v>
      </c>
      <c r="H416" s="224">
        <v>13.896</v>
      </c>
      <c r="I416" s="225"/>
      <c r="J416" s="226">
        <f>ROUND(I416*H416,2)</f>
        <v>0</v>
      </c>
      <c r="K416" s="222" t="s">
        <v>139</v>
      </c>
      <c r="L416" s="71"/>
      <c r="M416" s="227" t="s">
        <v>22</v>
      </c>
      <c r="N416" s="228" t="s">
        <v>46</v>
      </c>
      <c r="O416" s="46"/>
      <c r="P416" s="229">
        <f>O416*H416</f>
        <v>0</v>
      </c>
      <c r="Q416" s="229">
        <v>5E-05</v>
      </c>
      <c r="R416" s="229">
        <f>Q416*H416</f>
        <v>0.0006948000000000001</v>
      </c>
      <c r="S416" s="229">
        <v>0</v>
      </c>
      <c r="T416" s="230">
        <f>S416*H416</f>
        <v>0</v>
      </c>
      <c r="AR416" s="23" t="s">
        <v>140</v>
      </c>
      <c r="AT416" s="23" t="s">
        <v>135</v>
      </c>
      <c r="AU416" s="23" t="s">
        <v>84</v>
      </c>
      <c r="AY416" s="23" t="s">
        <v>133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23" t="s">
        <v>24</v>
      </c>
      <c r="BK416" s="231">
        <f>ROUND(I416*H416,2)</f>
        <v>0</v>
      </c>
      <c r="BL416" s="23" t="s">
        <v>140</v>
      </c>
      <c r="BM416" s="23" t="s">
        <v>641</v>
      </c>
    </row>
    <row r="417" spans="2:65" s="1" customFormat="1" ht="16.5" customHeight="1">
      <c r="B417" s="45"/>
      <c r="C417" s="220" t="s">
        <v>642</v>
      </c>
      <c r="D417" s="220" t="s">
        <v>135</v>
      </c>
      <c r="E417" s="221" t="s">
        <v>643</v>
      </c>
      <c r="F417" s="222" t="s">
        <v>644</v>
      </c>
      <c r="G417" s="223" t="s">
        <v>301</v>
      </c>
      <c r="H417" s="224">
        <v>4.7</v>
      </c>
      <c r="I417" s="225"/>
      <c r="J417" s="226">
        <f>ROUND(I417*H417,2)</f>
        <v>0</v>
      </c>
      <c r="K417" s="222" t="s">
        <v>139</v>
      </c>
      <c r="L417" s="71"/>
      <c r="M417" s="227" t="s">
        <v>22</v>
      </c>
      <c r="N417" s="228" t="s">
        <v>46</v>
      </c>
      <c r="O417" s="46"/>
      <c r="P417" s="229">
        <f>O417*H417</f>
        <v>0</v>
      </c>
      <c r="Q417" s="229">
        <v>1.0594</v>
      </c>
      <c r="R417" s="229">
        <f>Q417*H417</f>
        <v>4.9791799999999995</v>
      </c>
      <c r="S417" s="229">
        <v>0</v>
      </c>
      <c r="T417" s="230">
        <f>S417*H417</f>
        <v>0</v>
      </c>
      <c r="AR417" s="23" t="s">
        <v>140</v>
      </c>
      <c r="AT417" s="23" t="s">
        <v>135</v>
      </c>
      <c r="AU417" s="23" t="s">
        <v>84</v>
      </c>
      <c r="AY417" s="23" t="s">
        <v>133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23" t="s">
        <v>24</v>
      </c>
      <c r="BK417" s="231">
        <f>ROUND(I417*H417,2)</f>
        <v>0</v>
      </c>
      <c r="BL417" s="23" t="s">
        <v>140</v>
      </c>
      <c r="BM417" s="23" t="s">
        <v>645</v>
      </c>
    </row>
    <row r="418" spans="2:51" s="11" customFormat="1" ht="13.5">
      <c r="B418" s="232"/>
      <c r="C418" s="233"/>
      <c r="D418" s="234" t="s">
        <v>142</v>
      </c>
      <c r="E418" s="235" t="s">
        <v>22</v>
      </c>
      <c r="F418" s="236" t="s">
        <v>646</v>
      </c>
      <c r="G418" s="233"/>
      <c r="H418" s="237">
        <v>4.7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142</v>
      </c>
      <c r="AU418" s="243" t="s">
        <v>84</v>
      </c>
      <c r="AV418" s="11" t="s">
        <v>84</v>
      </c>
      <c r="AW418" s="11" t="s">
        <v>39</v>
      </c>
      <c r="AX418" s="11" t="s">
        <v>75</v>
      </c>
      <c r="AY418" s="243" t="s">
        <v>133</v>
      </c>
    </row>
    <row r="419" spans="2:51" s="12" customFormat="1" ht="13.5">
      <c r="B419" s="244"/>
      <c r="C419" s="245"/>
      <c r="D419" s="234" t="s">
        <v>142</v>
      </c>
      <c r="E419" s="246" t="s">
        <v>22</v>
      </c>
      <c r="F419" s="247" t="s">
        <v>144</v>
      </c>
      <c r="G419" s="245"/>
      <c r="H419" s="246" t="s">
        <v>22</v>
      </c>
      <c r="I419" s="248"/>
      <c r="J419" s="245"/>
      <c r="K419" s="245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142</v>
      </c>
      <c r="AU419" s="253" t="s">
        <v>84</v>
      </c>
      <c r="AV419" s="12" t="s">
        <v>24</v>
      </c>
      <c r="AW419" s="12" t="s">
        <v>39</v>
      </c>
      <c r="AX419" s="12" t="s">
        <v>75</v>
      </c>
      <c r="AY419" s="253" t="s">
        <v>133</v>
      </c>
    </row>
    <row r="420" spans="2:51" s="13" customFormat="1" ht="13.5">
      <c r="B420" s="254"/>
      <c r="C420" s="255"/>
      <c r="D420" s="234" t="s">
        <v>142</v>
      </c>
      <c r="E420" s="256" t="s">
        <v>22</v>
      </c>
      <c r="F420" s="257" t="s">
        <v>145</v>
      </c>
      <c r="G420" s="255"/>
      <c r="H420" s="258">
        <v>4.7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AT420" s="264" t="s">
        <v>142</v>
      </c>
      <c r="AU420" s="264" t="s">
        <v>84</v>
      </c>
      <c r="AV420" s="13" t="s">
        <v>140</v>
      </c>
      <c r="AW420" s="13" t="s">
        <v>39</v>
      </c>
      <c r="AX420" s="13" t="s">
        <v>24</v>
      </c>
      <c r="AY420" s="264" t="s">
        <v>133</v>
      </c>
    </row>
    <row r="421" spans="2:65" s="1" customFormat="1" ht="16.5" customHeight="1">
      <c r="B421" s="45"/>
      <c r="C421" s="220" t="s">
        <v>647</v>
      </c>
      <c r="D421" s="220" t="s">
        <v>135</v>
      </c>
      <c r="E421" s="221" t="s">
        <v>648</v>
      </c>
      <c r="F421" s="222" t="s">
        <v>649</v>
      </c>
      <c r="G421" s="223" t="s">
        <v>138</v>
      </c>
      <c r="H421" s="224">
        <v>13.72</v>
      </c>
      <c r="I421" s="225"/>
      <c r="J421" s="226">
        <f>ROUND(I421*H421,2)</f>
        <v>0</v>
      </c>
      <c r="K421" s="222" t="s">
        <v>139</v>
      </c>
      <c r="L421" s="71"/>
      <c r="M421" s="227" t="s">
        <v>22</v>
      </c>
      <c r="N421" s="228" t="s">
        <v>46</v>
      </c>
      <c r="O421" s="46"/>
      <c r="P421" s="229">
        <f>O421*H421</f>
        <v>0</v>
      </c>
      <c r="Q421" s="229">
        <v>0.02102</v>
      </c>
      <c r="R421" s="229">
        <f>Q421*H421</f>
        <v>0.2883944</v>
      </c>
      <c r="S421" s="229">
        <v>0</v>
      </c>
      <c r="T421" s="230">
        <f>S421*H421</f>
        <v>0</v>
      </c>
      <c r="AR421" s="23" t="s">
        <v>140</v>
      </c>
      <c r="AT421" s="23" t="s">
        <v>135</v>
      </c>
      <c r="AU421" s="23" t="s">
        <v>84</v>
      </c>
      <c r="AY421" s="23" t="s">
        <v>133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23" t="s">
        <v>24</v>
      </c>
      <c r="BK421" s="231">
        <f>ROUND(I421*H421,2)</f>
        <v>0</v>
      </c>
      <c r="BL421" s="23" t="s">
        <v>140</v>
      </c>
      <c r="BM421" s="23" t="s">
        <v>650</v>
      </c>
    </row>
    <row r="422" spans="2:51" s="12" customFormat="1" ht="13.5">
      <c r="B422" s="244"/>
      <c r="C422" s="245"/>
      <c r="D422" s="234" t="s">
        <v>142</v>
      </c>
      <c r="E422" s="246" t="s">
        <v>22</v>
      </c>
      <c r="F422" s="247" t="s">
        <v>651</v>
      </c>
      <c r="G422" s="245"/>
      <c r="H422" s="246" t="s">
        <v>22</v>
      </c>
      <c r="I422" s="248"/>
      <c r="J422" s="245"/>
      <c r="K422" s="245"/>
      <c r="L422" s="249"/>
      <c r="M422" s="250"/>
      <c r="N422" s="251"/>
      <c r="O422" s="251"/>
      <c r="P422" s="251"/>
      <c r="Q422" s="251"/>
      <c r="R422" s="251"/>
      <c r="S422" s="251"/>
      <c r="T422" s="252"/>
      <c r="AT422" s="253" t="s">
        <v>142</v>
      </c>
      <c r="AU422" s="253" t="s">
        <v>84</v>
      </c>
      <c r="AV422" s="12" t="s">
        <v>24</v>
      </c>
      <c r="AW422" s="12" t="s">
        <v>39</v>
      </c>
      <c r="AX422" s="12" t="s">
        <v>75</v>
      </c>
      <c r="AY422" s="253" t="s">
        <v>133</v>
      </c>
    </row>
    <row r="423" spans="2:51" s="11" customFormat="1" ht="13.5">
      <c r="B423" s="232"/>
      <c r="C423" s="233"/>
      <c r="D423" s="234" t="s">
        <v>142</v>
      </c>
      <c r="E423" s="235" t="s">
        <v>22</v>
      </c>
      <c r="F423" s="236" t="s">
        <v>652</v>
      </c>
      <c r="G423" s="233"/>
      <c r="H423" s="237">
        <v>2.04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142</v>
      </c>
      <c r="AU423" s="243" t="s">
        <v>84</v>
      </c>
      <c r="AV423" s="11" t="s">
        <v>84</v>
      </c>
      <c r="AW423" s="11" t="s">
        <v>39</v>
      </c>
      <c r="AX423" s="11" t="s">
        <v>75</v>
      </c>
      <c r="AY423" s="243" t="s">
        <v>133</v>
      </c>
    </row>
    <row r="424" spans="2:51" s="12" customFormat="1" ht="13.5">
      <c r="B424" s="244"/>
      <c r="C424" s="245"/>
      <c r="D424" s="234" t="s">
        <v>142</v>
      </c>
      <c r="E424" s="246" t="s">
        <v>22</v>
      </c>
      <c r="F424" s="247" t="s">
        <v>653</v>
      </c>
      <c r="G424" s="245"/>
      <c r="H424" s="246" t="s">
        <v>22</v>
      </c>
      <c r="I424" s="248"/>
      <c r="J424" s="245"/>
      <c r="K424" s="245"/>
      <c r="L424" s="249"/>
      <c r="M424" s="250"/>
      <c r="N424" s="251"/>
      <c r="O424" s="251"/>
      <c r="P424" s="251"/>
      <c r="Q424" s="251"/>
      <c r="R424" s="251"/>
      <c r="S424" s="251"/>
      <c r="T424" s="252"/>
      <c r="AT424" s="253" t="s">
        <v>142</v>
      </c>
      <c r="AU424" s="253" t="s">
        <v>84</v>
      </c>
      <c r="AV424" s="12" t="s">
        <v>24</v>
      </c>
      <c r="AW424" s="12" t="s">
        <v>39</v>
      </c>
      <c r="AX424" s="12" t="s">
        <v>75</v>
      </c>
      <c r="AY424" s="253" t="s">
        <v>133</v>
      </c>
    </row>
    <row r="425" spans="2:51" s="11" customFormat="1" ht="13.5">
      <c r="B425" s="232"/>
      <c r="C425" s="233"/>
      <c r="D425" s="234" t="s">
        <v>142</v>
      </c>
      <c r="E425" s="235" t="s">
        <v>22</v>
      </c>
      <c r="F425" s="236" t="s">
        <v>654</v>
      </c>
      <c r="G425" s="233"/>
      <c r="H425" s="237">
        <v>6.3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142</v>
      </c>
      <c r="AU425" s="243" t="s">
        <v>84</v>
      </c>
      <c r="AV425" s="11" t="s">
        <v>84</v>
      </c>
      <c r="AW425" s="11" t="s">
        <v>39</v>
      </c>
      <c r="AX425" s="11" t="s">
        <v>75</v>
      </c>
      <c r="AY425" s="243" t="s">
        <v>133</v>
      </c>
    </row>
    <row r="426" spans="2:51" s="12" customFormat="1" ht="13.5">
      <c r="B426" s="244"/>
      <c r="C426" s="245"/>
      <c r="D426" s="234" t="s">
        <v>142</v>
      </c>
      <c r="E426" s="246" t="s">
        <v>22</v>
      </c>
      <c r="F426" s="247" t="s">
        <v>655</v>
      </c>
      <c r="G426" s="245"/>
      <c r="H426" s="246" t="s">
        <v>22</v>
      </c>
      <c r="I426" s="248"/>
      <c r="J426" s="245"/>
      <c r="K426" s="245"/>
      <c r="L426" s="249"/>
      <c r="M426" s="250"/>
      <c r="N426" s="251"/>
      <c r="O426" s="251"/>
      <c r="P426" s="251"/>
      <c r="Q426" s="251"/>
      <c r="R426" s="251"/>
      <c r="S426" s="251"/>
      <c r="T426" s="252"/>
      <c r="AT426" s="253" t="s">
        <v>142</v>
      </c>
      <c r="AU426" s="253" t="s">
        <v>84</v>
      </c>
      <c r="AV426" s="12" t="s">
        <v>24</v>
      </c>
      <c r="AW426" s="12" t="s">
        <v>39</v>
      </c>
      <c r="AX426" s="12" t="s">
        <v>75</v>
      </c>
      <c r="AY426" s="253" t="s">
        <v>133</v>
      </c>
    </row>
    <row r="427" spans="2:51" s="12" customFormat="1" ht="13.5">
      <c r="B427" s="244"/>
      <c r="C427" s="245"/>
      <c r="D427" s="234" t="s">
        <v>142</v>
      </c>
      <c r="E427" s="246" t="s">
        <v>22</v>
      </c>
      <c r="F427" s="247" t="s">
        <v>656</v>
      </c>
      <c r="G427" s="245"/>
      <c r="H427" s="246" t="s">
        <v>22</v>
      </c>
      <c r="I427" s="248"/>
      <c r="J427" s="245"/>
      <c r="K427" s="245"/>
      <c r="L427" s="249"/>
      <c r="M427" s="250"/>
      <c r="N427" s="251"/>
      <c r="O427" s="251"/>
      <c r="P427" s="251"/>
      <c r="Q427" s="251"/>
      <c r="R427" s="251"/>
      <c r="S427" s="251"/>
      <c r="T427" s="252"/>
      <c r="AT427" s="253" t="s">
        <v>142</v>
      </c>
      <c r="AU427" s="253" t="s">
        <v>84</v>
      </c>
      <c r="AV427" s="12" t="s">
        <v>24</v>
      </c>
      <c r="AW427" s="12" t="s">
        <v>39</v>
      </c>
      <c r="AX427" s="12" t="s">
        <v>75</v>
      </c>
      <c r="AY427" s="253" t="s">
        <v>133</v>
      </c>
    </row>
    <row r="428" spans="2:51" s="11" customFormat="1" ht="13.5">
      <c r="B428" s="232"/>
      <c r="C428" s="233"/>
      <c r="D428" s="234" t="s">
        <v>142</v>
      </c>
      <c r="E428" s="235" t="s">
        <v>22</v>
      </c>
      <c r="F428" s="236" t="s">
        <v>657</v>
      </c>
      <c r="G428" s="233"/>
      <c r="H428" s="237">
        <v>3.7</v>
      </c>
      <c r="I428" s="238"/>
      <c r="J428" s="233"/>
      <c r="K428" s="233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142</v>
      </c>
      <c r="AU428" s="243" t="s">
        <v>84</v>
      </c>
      <c r="AV428" s="11" t="s">
        <v>84</v>
      </c>
      <c r="AW428" s="11" t="s">
        <v>39</v>
      </c>
      <c r="AX428" s="11" t="s">
        <v>75</v>
      </c>
      <c r="AY428" s="243" t="s">
        <v>133</v>
      </c>
    </row>
    <row r="429" spans="2:51" s="12" customFormat="1" ht="13.5">
      <c r="B429" s="244"/>
      <c r="C429" s="245"/>
      <c r="D429" s="234" t="s">
        <v>142</v>
      </c>
      <c r="E429" s="246" t="s">
        <v>22</v>
      </c>
      <c r="F429" s="247" t="s">
        <v>653</v>
      </c>
      <c r="G429" s="245"/>
      <c r="H429" s="246" t="s">
        <v>22</v>
      </c>
      <c r="I429" s="248"/>
      <c r="J429" s="245"/>
      <c r="K429" s="245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142</v>
      </c>
      <c r="AU429" s="253" t="s">
        <v>84</v>
      </c>
      <c r="AV429" s="12" t="s">
        <v>24</v>
      </c>
      <c r="AW429" s="12" t="s">
        <v>39</v>
      </c>
      <c r="AX429" s="12" t="s">
        <v>75</v>
      </c>
      <c r="AY429" s="253" t="s">
        <v>133</v>
      </c>
    </row>
    <row r="430" spans="2:51" s="12" customFormat="1" ht="13.5">
      <c r="B430" s="244"/>
      <c r="C430" s="245"/>
      <c r="D430" s="234" t="s">
        <v>142</v>
      </c>
      <c r="E430" s="246" t="s">
        <v>22</v>
      </c>
      <c r="F430" s="247" t="s">
        <v>658</v>
      </c>
      <c r="G430" s="245"/>
      <c r="H430" s="246" t="s">
        <v>22</v>
      </c>
      <c r="I430" s="248"/>
      <c r="J430" s="245"/>
      <c r="K430" s="245"/>
      <c r="L430" s="249"/>
      <c r="M430" s="250"/>
      <c r="N430" s="251"/>
      <c r="O430" s="251"/>
      <c r="P430" s="251"/>
      <c r="Q430" s="251"/>
      <c r="R430" s="251"/>
      <c r="S430" s="251"/>
      <c r="T430" s="252"/>
      <c r="AT430" s="253" t="s">
        <v>142</v>
      </c>
      <c r="AU430" s="253" t="s">
        <v>84</v>
      </c>
      <c r="AV430" s="12" t="s">
        <v>24</v>
      </c>
      <c r="AW430" s="12" t="s">
        <v>39</v>
      </c>
      <c r="AX430" s="12" t="s">
        <v>75</v>
      </c>
      <c r="AY430" s="253" t="s">
        <v>133</v>
      </c>
    </row>
    <row r="431" spans="2:51" s="11" customFormat="1" ht="13.5">
      <c r="B431" s="232"/>
      <c r="C431" s="233"/>
      <c r="D431" s="234" t="s">
        <v>142</v>
      </c>
      <c r="E431" s="235" t="s">
        <v>22</v>
      </c>
      <c r="F431" s="236" t="s">
        <v>659</v>
      </c>
      <c r="G431" s="233"/>
      <c r="H431" s="237">
        <v>1.68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142</v>
      </c>
      <c r="AU431" s="243" t="s">
        <v>84</v>
      </c>
      <c r="AV431" s="11" t="s">
        <v>84</v>
      </c>
      <c r="AW431" s="11" t="s">
        <v>39</v>
      </c>
      <c r="AX431" s="11" t="s">
        <v>75</v>
      </c>
      <c r="AY431" s="243" t="s">
        <v>133</v>
      </c>
    </row>
    <row r="432" spans="2:51" s="12" customFormat="1" ht="13.5">
      <c r="B432" s="244"/>
      <c r="C432" s="245"/>
      <c r="D432" s="234" t="s">
        <v>142</v>
      </c>
      <c r="E432" s="246" t="s">
        <v>22</v>
      </c>
      <c r="F432" s="247" t="s">
        <v>655</v>
      </c>
      <c r="G432" s="245"/>
      <c r="H432" s="246" t="s">
        <v>22</v>
      </c>
      <c r="I432" s="248"/>
      <c r="J432" s="245"/>
      <c r="K432" s="245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142</v>
      </c>
      <c r="AU432" s="253" t="s">
        <v>84</v>
      </c>
      <c r="AV432" s="12" t="s">
        <v>24</v>
      </c>
      <c r="AW432" s="12" t="s">
        <v>39</v>
      </c>
      <c r="AX432" s="12" t="s">
        <v>75</v>
      </c>
      <c r="AY432" s="253" t="s">
        <v>133</v>
      </c>
    </row>
    <row r="433" spans="2:51" s="13" customFormat="1" ht="13.5">
      <c r="B433" s="254"/>
      <c r="C433" s="255"/>
      <c r="D433" s="234" t="s">
        <v>142</v>
      </c>
      <c r="E433" s="256" t="s">
        <v>22</v>
      </c>
      <c r="F433" s="257" t="s">
        <v>145</v>
      </c>
      <c r="G433" s="255"/>
      <c r="H433" s="258">
        <v>13.72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AT433" s="264" t="s">
        <v>142</v>
      </c>
      <c r="AU433" s="264" t="s">
        <v>84</v>
      </c>
      <c r="AV433" s="13" t="s">
        <v>140</v>
      </c>
      <c r="AW433" s="13" t="s">
        <v>39</v>
      </c>
      <c r="AX433" s="13" t="s">
        <v>24</v>
      </c>
      <c r="AY433" s="264" t="s">
        <v>133</v>
      </c>
    </row>
    <row r="434" spans="2:65" s="1" customFormat="1" ht="16.5" customHeight="1">
      <c r="B434" s="45"/>
      <c r="C434" s="220" t="s">
        <v>660</v>
      </c>
      <c r="D434" s="220" t="s">
        <v>135</v>
      </c>
      <c r="E434" s="221" t="s">
        <v>661</v>
      </c>
      <c r="F434" s="222" t="s">
        <v>662</v>
      </c>
      <c r="G434" s="223" t="s">
        <v>138</v>
      </c>
      <c r="H434" s="224">
        <v>30.94</v>
      </c>
      <c r="I434" s="225"/>
      <c r="J434" s="226">
        <f>ROUND(I434*H434,2)</f>
        <v>0</v>
      </c>
      <c r="K434" s="222" t="s">
        <v>139</v>
      </c>
      <c r="L434" s="71"/>
      <c r="M434" s="227" t="s">
        <v>22</v>
      </c>
      <c r="N434" s="228" t="s">
        <v>46</v>
      </c>
      <c r="O434" s="46"/>
      <c r="P434" s="229">
        <f>O434*H434</f>
        <v>0</v>
      </c>
      <c r="Q434" s="229">
        <v>0.02102</v>
      </c>
      <c r="R434" s="229">
        <f>Q434*H434</f>
        <v>0.6503588</v>
      </c>
      <c r="S434" s="229">
        <v>0</v>
      </c>
      <c r="T434" s="230">
        <f>S434*H434</f>
        <v>0</v>
      </c>
      <c r="AR434" s="23" t="s">
        <v>140</v>
      </c>
      <c r="AT434" s="23" t="s">
        <v>135</v>
      </c>
      <c r="AU434" s="23" t="s">
        <v>84</v>
      </c>
      <c r="AY434" s="23" t="s">
        <v>133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23" t="s">
        <v>24</v>
      </c>
      <c r="BK434" s="231">
        <f>ROUND(I434*H434,2)</f>
        <v>0</v>
      </c>
      <c r="BL434" s="23" t="s">
        <v>140</v>
      </c>
      <c r="BM434" s="23" t="s">
        <v>663</v>
      </c>
    </row>
    <row r="435" spans="2:51" s="11" customFormat="1" ht="13.5">
      <c r="B435" s="232"/>
      <c r="C435" s="233"/>
      <c r="D435" s="234" t="s">
        <v>142</v>
      </c>
      <c r="E435" s="235" t="s">
        <v>22</v>
      </c>
      <c r="F435" s="236" t="s">
        <v>664</v>
      </c>
      <c r="G435" s="233"/>
      <c r="H435" s="237">
        <v>8.16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142</v>
      </c>
      <c r="AU435" s="243" t="s">
        <v>84</v>
      </c>
      <c r="AV435" s="11" t="s">
        <v>84</v>
      </c>
      <c r="AW435" s="11" t="s">
        <v>39</v>
      </c>
      <c r="AX435" s="11" t="s">
        <v>75</v>
      </c>
      <c r="AY435" s="243" t="s">
        <v>133</v>
      </c>
    </row>
    <row r="436" spans="2:51" s="11" customFormat="1" ht="13.5">
      <c r="B436" s="232"/>
      <c r="C436" s="233"/>
      <c r="D436" s="234" t="s">
        <v>142</v>
      </c>
      <c r="E436" s="235" t="s">
        <v>22</v>
      </c>
      <c r="F436" s="236" t="s">
        <v>665</v>
      </c>
      <c r="G436" s="233"/>
      <c r="H436" s="237">
        <v>6.3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142</v>
      </c>
      <c r="AU436" s="243" t="s">
        <v>84</v>
      </c>
      <c r="AV436" s="11" t="s">
        <v>84</v>
      </c>
      <c r="AW436" s="11" t="s">
        <v>39</v>
      </c>
      <c r="AX436" s="11" t="s">
        <v>75</v>
      </c>
      <c r="AY436" s="243" t="s">
        <v>133</v>
      </c>
    </row>
    <row r="437" spans="2:51" s="11" customFormat="1" ht="13.5">
      <c r="B437" s="232"/>
      <c r="C437" s="233"/>
      <c r="D437" s="234" t="s">
        <v>142</v>
      </c>
      <c r="E437" s="235" t="s">
        <v>22</v>
      </c>
      <c r="F437" s="236" t="s">
        <v>666</v>
      </c>
      <c r="G437" s="233"/>
      <c r="H437" s="237">
        <v>14.8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142</v>
      </c>
      <c r="AU437" s="243" t="s">
        <v>84</v>
      </c>
      <c r="AV437" s="11" t="s">
        <v>84</v>
      </c>
      <c r="AW437" s="11" t="s">
        <v>39</v>
      </c>
      <c r="AX437" s="11" t="s">
        <v>75</v>
      </c>
      <c r="AY437" s="243" t="s">
        <v>133</v>
      </c>
    </row>
    <row r="438" spans="2:51" s="11" customFormat="1" ht="13.5">
      <c r="B438" s="232"/>
      <c r="C438" s="233"/>
      <c r="D438" s="234" t="s">
        <v>142</v>
      </c>
      <c r="E438" s="235" t="s">
        <v>22</v>
      </c>
      <c r="F438" s="236" t="s">
        <v>667</v>
      </c>
      <c r="G438" s="233"/>
      <c r="H438" s="237">
        <v>1.68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142</v>
      </c>
      <c r="AU438" s="243" t="s">
        <v>84</v>
      </c>
      <c r="AV438" s="11" t="s">
        <v>84</v>
      </c>
      <c r="AW438" s="11" t="s">
        <v>39</v>
      </c>
      <c r="AX438" s="11" t="s">
        <v>75</v>
      </c>
      <c r="AY438" s="243" t="s">
        <v>133</v>
      </c>
    </row>
    <row r="439" spans="2:51" s="13" customFormat="1" ht="13.5">
      <c r="B439" s="254"/>
      <c r="C439" s="255"/>
      <c r="D439" s="234" t="s">
        <v>142</v>
      </c>
      <c r="E439" s="256" t="s">
        <v>22</v>
      </c>
      <c r="F439" s="257" t="s">
        <v>145</v>
      </c>
      <c r="G439" s="255"/>
      <c r="H439" s="258">
        <v>30.94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AT439" s="264" t="s">
        <v>142</v>
      </c>
      <c r="AU439" s="264" t="s">
        <v>84</v>
      </c>
      <c r="AV439" s="13" t="s">
        <v>140</v>
      </c>
      <c r="AW439" s="13" t="s">
        <v>39</v>
      </c>
      <c r="AX439" s="13" t="s">
        <v>24</v>
      </c>
      <c r="AY439" s="264" t="s">
        <v>133</v>
      </c>
    </row>
    <row r="440" spans="2:65" s="1" customFormat="1" ht="16.5" customHeight="1">
      <c r="B440" s="45"/>
      <c r="C440" s="220" t="s">
        <v>668</v>
      </c>
      <c r="D440" s="220" t="s">
        <v>135</v>
      </c>
      <c r="E440" s="221" t="s">
        <v>669</v>
      </c>
      <c r="F440" s="222" t="s">
        <v>670</v>
      </c>
      <c r="G440" s="223" t="s">
        <v>200</v>
      </c>
      <c r="H440" s="224">
        <v>130.5</v>
      </c>
      <c r="I440" s="225"/>
      <c r="J440" s="226">
        <f>ROUND(I440*H440,2)</f>
        <v>0</v>
      </c>
      <c r="K440" s="222" t="s">
        <v>139</v>
      </c>
      <c r="L440" s="71"/>
      <c r="M440" s="227" t="s">
        <v>22</v>
      </c>
      <c r="N440" s="228" t="s">
        <v>46</v>
      </c>
      <c r="O440" s="46"/>
      <c r="P440" s="229">
        <f>O440*H440</f>
        <v>0</v>
      </c>
      <c r="Q440" s="229">
        <v>0</v>
      </c>
      <c r="R440" s="229">
        <f>Q440*H440</f>
        <v>0</v>
      </c>
      <c r="S440" s="229">
        <v>0</v>
      </c>
      <c r="T440" s="230">
        <f>S440*H440</f>
        <v>0</v>
      </c>
      <c r="AR440" s="23" t="s">
        <v>140</v>
      </c>
      <c r="AT440" s="23" t="s">
        <v>135</v>
      </c>
      <c r="AU440" s="23" t="s">
        <v>84</v>
      </c>
      <c r="AY440" s="23" t="s">
        <v>133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23" t="s">
        <v>24</v>
      </c>
      <c r="BK440" s="231">
        <f>ROUND(I440*H440,2)</f>
        <v>0</v>
      </c>
      <c r="BL440" s="23" t="s">
        <v>140</v>
      </c>
      <c r="BM440" s="23" t="s">
        <v>671</v>
      </c>
    </row>
    <row r="441" spans="2:51" s="11" customFormat="1" ht="13.5">
      <c r="B441" s="232"/>
      <c r="C441" s="233"/>
      <c r="D441" s="234" t="s">
        <v>142</v>
      </c>
      <c r="E441" s="235" t="s">
        <v>22</v>
      </c>
      <c r="F441" s="236" t="s">
        <v>672</v>
      </c>
      <c r="G441" s="233"/>
      <c r="H441" s="237">
        <v>130.5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142</v>
      </c>
      <c r="AU441" s="243" t="s">
        <v>84</v>
      </c>
      <c r="AV441" s="11" t="s">
        <v>84</v>
      </c>
      <c r="AW441" s="11" t="s">
        <v>39</v>
      </c>
      <c r="AX441" s="11" t="s">
        <v>75</v>
      </c>
      <c r="AY441" s="243" t="s">
        <v>133</v>
      </c>
    </row>
    <row r="442" spans="2:51" s="12" customFormat="1" ht="13.5">
      <c r="B442" s="244"/>
      <c r="C442" s="245"/>
      <c r="D442" s="234" t="s">
        <v>142</v>
      </c>
      <c r="E442" s="246" t="s">
        <v>22</v>
      </c>
      <c r="F442" s="247" t="s">
        <v>144</v>
      </c>
      <c r="G442" s="245"/>
      <c r="H442" s="246" t="s">
        <v>22</v>
      </c>
      <c r="I442" s="248"/>
      <c r="J442" s="245"/>
      <c r="K442" s="245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142</v>
      </c>
      <c r="AU442" s="253" t="s">
        <v>84</v>
      </c>
      <c r="AV442" s="12" t="s">
        <v>24</v>
      </c>
      <c r="AW442" s="12" t="s">
        <v>39</v>
      </c>
      <c r="AX442" s="12" t="s">
        <v>75</v>
      </c>
      <c r="AY442" s="253" t="s">
        <v>133</v>
      </c>
    </row>
    <row r="443" spans="2:51" s="13" customFormat="1" ht="13.5">
      <c r="B443" s="254"/>
      <c r="C443" s="255"/>
      <c r="D443" s="234" t="s">
        <v>142</v>
      </c>
      <c r="E443" s="256" t="s">
        <v>22</v>
      </c>
      <c r="F443" s="257" t="s">
        <v>145</v>
      </c>
      <c r="G443" s="255"/>
      <c r="H443" s="258">
        <v>130.5</v>
      </c>
      <c r="I443" s="259"/>
      <c r="J443" s="255"/>
      <c r="K443" s="255"/>
      <c r="L443" s="260"/>
      <c r="M443" s="261"/>
      <c r="N443" s="262"/>
      <c r="O443" s="262"/>
      <c r="P443" s="262"/>
      <c r="Q443" s="262"/>
      <c r="R443" s="262"/>
      <c r="S443" s="262"/>
      <c r="T443" s="263"/>
      <c r="AT443" s="264" t="s">
        <v>142</v>
      </c>
      <c r="AU443" s="264" t="s">
        <v>84</v>
      </c>
      <c r="AV443" s="13" t="s">
        <v>140</v>
      </c>
      <c r="AW443" s="13" t="s">
        <v>39</v>
      </c>
      <c r="AX443" s="13" t="s">
        <v>24</v>
      </c>
      <c r="AY443" s="264" t="s">
        <v>133</v>
      </c>
    </row>
    <row r="444" spans="2:65" s="1" customFormat="1" ht="16.5" customHeight="1">
      <c r="B444" s="45"/>
      <c r="C444" s="220" t="s">
        <v>30</v>
      </c>
      <c r="D444" s="220" t="s">
        <v>135</v>
      </c>
      <c r="E444" s="221" t="s">
        <v>673</v>
      </c>
      <c r="F444" s="222" t="s">
        <v>674</v>
      </c>
      <c r="G444" s="223" t="s">
        <v>200</v>
      </c>
      <c r="H444" s="224">
        <v>12.72</v>
      </c>
      <c r="I444" s="225"/>
      <c r="J444" s="226">
        <f>ROUND(I444*H444,2)</f>
        <v>0</v>
      </c>
      <c r="K444" s="222" t="s">
        <v>139</v>
      </c>
      <c r="L444" s="71"/>
      <c r="M444" s="227" t="s">
        <v>22</v>
      </c>
      <c r="N444" s="228" t="s">
        <v>46</v>
      </c>
      <c r="O444" s="46"/>
      <c r="P444" s="229">
        <f>O444*H444</f>
        <v>0</v>
      </c>
      <c r="Q444" s="229">
        <v>0</v>
      </c>
      <c r="R444" s="229">
        <f>Q444*H444</f>
        <v>0</v>
      </c>
      <c r="S444" s="229">
        <v>0</v>
      </c>
      <c r="T444" s="230">
        <f>S444*H444</f>
        <v>0</v>
      </c>
      <c r="AR444" s="23" t="s">
        <v>140</v>
      </c>
      <c r="AT444" s="23" t="s">
        <v>135</v>
      </c>
      <c r="AU444" s="23" t="s">
        <v>84</v>
      </c>
      <c r="AY444" s="23" t="s">
        <v>133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23" t="s">
        <v>24</v>
      </c>
      <c r="BK444" s="231">
        <f>ROUND(I444*H444,2)</f>
        <v>0</v>
      </c>
      <c r="BL444" s="23" t="s">
        <v>140</v>
      </c>
      <c r="BM444" s="23" t="s">
        <v>675</v>
      </c>
    </row>
    <row r="445" spans="2:51" s="11" customFormat="1" ht="13.5">
      <c r="B445" s="232"/>
      <c r="C445" s="233"/>
      <c r="D445" s="234" t="s">
        <v>142</v>
      </c>
      <c r="E445" s="235" t="s">
        <v>22</v>
      </c>
      <c r="F445" s="236" t="s">
        <v>676</v>
      </c>
      <c r="G445" s="233"/>
      <c r="H445" s="237">
        <v>12.72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142</v>
      </c>
      <c r="AU445" s="243" t="s">
        <v>84</v>
      </c>
      <c r="AV445" s="11" t="s">
        <v>84</v>
      </c>
      <c r="AW445" s="11" t="s">
        <v>39</v>
      </c>
      <c r="AX445" s="11" t="s">
        <v>75</v>
      </c>
      <c r="AY445" s="243" t="s">
        <v>133</v>
      </c>
    </row>
    <row r="446" spans="2:51" s="12" customFormat="1" ht="13.5">
      <c r="B446" s="244"/>
      <c r="C446" s="245"/>
      <c r="D446" s="234" t="s">
        <v>142</v>
      </c>
      <c r="E446" s="246" t="s">
        <v>22</v>
      </c>
      <c r="F446" s="247" t="s">
        <v>677</v>
      </c>
      <c r="G446" s="245"/>
      <c r="H446" s="246" t="s">
        <v>22</v>
      </c>
      <c r="I446" s="248"/>
      <c r="J446" s="245"/>
      <c r="K446" s="245"/>
      <c r="L446" s="249"/>
      <c r="M446" s="250"/>
      <c r="N446" s="251"/>
      <c r="O446" s="251"/>
      <c r="P446" s="251"/>
      <c r="Q446" s="251"/>
      <c r="R446" s="251"/>
      <c r="S446" s="251"/>
      <c r="T446" s="252"/>
      <c r="AT446" s="253" t="s">
        <v>142</v>
      </c>
      <c r="AU446" s="253" t="s">
        <v>84</v>
      </c>
      <c r="AV446" s="12" t="s">
        <v>24</v>
      </c>
      <c r="AW446" s="12" t="s">
        <v>39</v>
      </c>
      <c r="AX446" s="12" t="s">
        <v>75</v>
      </c>
      <c r="AY446" s="253" t="s">
        <v>133</v>
      </c>
    </row>
    <row r="447" spans="2:51" s="13" customFormat="1" ht="13.5">
      <c r="B447" s="254"/>
      <c r="C447" s="255"/>
      <c r="D447" s="234" t="s">
        <v>142</v>
      </c>
      <c r="E447" s="256" t="s">
        <v>22</v>
      </c>
      <c r="F447" s="257" t="s">
        <v>145</v>
      </c>
      <c r="G447" s="255"/>
      <c r="H447" s="258">
        <v>12.72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AT447" s="264" t="s">
        <v>142</v>
      </c>
      <c r="AU447" s="264" t="s">
        <v>84</v>
      </c>
      <c r="AV447" s="13" t="s">
        <v>140</v>
      </c>
      <c r="AW447" s="13" t="s">
        <v>39</v>
      </c>
      <c r="AX447" s="13" t="s">
        <v>24</v>
      </c>
      <c r="AY447" s="264" t="s">
        <v>133</v>
      </c>
    </row>
    <row r="448" spans="2:65" s="1" customFormat="1" ht="16.5" customHeight="1">
      <c r="B448" s="45"/>
      <c r="C448" s="265" t="s">
        <v>678</v>
      </c>
      <c r="D448" s="265" t="s">
        <v>311</v>
      </c>
      <c r="E448" s="266" t="s">
        <v>679</v>
      </c>
      <c r="F448" s="267" t="s">
        <v>680</v>
      </c>
      <c r="G448" s="268" t="s">
        <v>301</v>
      </c>
      <c r="H448" s="269">
        <v>12.974</v>
      </c>
      <c r="I448" s="270"/>
      <c r="J448" s="271">
        <f>ROUND(I448*H448,2)</f>
        <v>0</v>
      </c>
      <c r="K448" s="267" t="s">
        <v>139</v>
      </c>
      <c r="L448" s="272"/>
      <c r="M448" s="273" t="s">
        <v>22</v>
      </c>
      <c r="N448" s="274" t="s">
        <v>46</v>
      </c>
      <c r="O448" s="46"/>
      <c r="P448" s="229">
        <f>O448*H448</f>
        <v>0</v>
      </c>
      <c r="Q448" s="229">
        <v>1</v>
      </c>
      <c r="R448" s="229">
        <f>Q448*H448</f>
        <v>12.974</v>
      </c>
      <c r="S448" s="229">
        <v>0</v>
      </c>
      <c r="T448" s="230">
        <f>S448*H448</f>
        <v>0</v>
      </c>
      <c r="AR448" s="23" t="s">
        <v>178</v>
      </c>
      <c r="AT448" s="23" t="s">
        <v>311</v>
      </c>
      <c r="AU448" s="23" t="s">
        <v>84</v>
      </c>
      <c r="AY448" s="23" t="s">
        <v>133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3" t="s">
        <v>24</v>
      </c>
      <c r="BK448" s="231">
        <f>ROUND(I448*H448,2)</f>
        <v>0</v>
      </c>
      <c r="BL448" s="23" t="s">
        <v>140</v>
      </c>
      <c r="BM448" s="23" t="s">
        <v>681</v>
      </c>
    </row>
    <row r="449" spans="2:51" s="11" customFormat="1" ht="13.5">
      <c r="B449" s="232"/>
      <c r="C449" s="233"/>
      <c r="D449" s="234" t="s">
        <v>142</v>
      </c>
      <c r="E449" s="233"/>
      <c r="F449" s="236" t="s">
        <v>682</v>
      </c>
      <c r="G449" s="233"/>
      <c r="H449" s="237">
        <v>12.974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142</v>
      </c>
      <c r="AU449" s="243" t="s">
        <v>84</v>
      </c>
      <c r="AV449" s="11" t="s">
        <v>84</v>
      </c>
      <c r="AW449" s="11" t="s">
        <v>6</v>
      </c>
      <c r="AX449" s="11" t="s">
        <v>24</v>
      </c>
      <c r="AY449" s="243" t="s">
        <v>133</v>
      </c>
    </row>
    <row r="450" spans="2:65" s="1" customFormat="1" ht="16.5" customHeight="1">
      <c r="B450" s="45"/>
      <c r="C450" s="220" t="s">
        <v>683</v>
      </c>
      <c r="D450" s="220" t="s">
        <v>135</v>
      </c>
      <c r="E450" s="221" t="s">
        <v>684</v>
      </c>
      <c r="F450" s="222" t="s">
        <v>685</v>
      </c>
      <c r="G450" s="223" t="s">
        <v>200</v>
      </c>
      <c r="H450" s="224">
        <v>14.4</v>
      </c>
      <c r="I450" s="225"/>
      <c r="J450" s="226">
        <f>ROUND(I450*H450,2)</f>
        <v>0</v>
      </c>
      <c r="K450" s="222" t="s">
        <v>139</v>
      </c>
      <c r="L450" s="71"/>
      <c r="M450" s="227" t="s">
        <v>22</v>
      </c>
      <c r="N450" s="228" t="s">
        <v>46</v>
      </c>
      <c r="O450" s="46"/>
      <c r="P450" s="229">
        <f>O450*H450</f>
        <v>0</v>
      </c>
      <c r="Q450" s="229">
        <v>2.43</v>
      </c>
      <c r="R450" s="229">
        <f>Q450*H450</f>
        <v>34.992000000000004</v>
      </c>
      <c r="S450" s="229">
        <v>0</v>
      </c>
      <c r="T450" s="230">
        <f>S450*H450</f>
        <v>0</v>
      </c>
      <c r="AR450" s="23" t="s">
        <v>140</v>
      </c>
      <c r="AT450" s="23" t="s">
        <v>135</v>
      </c>
      <c r="AU450" s="23" t="s">
        <v>84</v>
      </c>
      <c r="AY450" s="23" t="s">
        <v>133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23" t="s">
        <v>24</v>
      </c>
      <c r="BK450" s="231">
        <f>ROUND(I450*H450,2)</f>
        <v>0</v>
      </c>
      <c r="BL450" s="23" t="s">
        <v>140</v>
      </c>
      <c r="BM450" s="23" t="s">
        <v>686</v>
      </c>
    </row>
    <row r="451" spans="2:51" s="11" customFormat="1" ht="13.5">
      <c r="B451" s="232"/>
      <c r="C451" s="233"/>
      <c r="D451" s="234" t="s">
        <v>142</v>
      </c>
      <c r="E451" s="235" t="s">
        <v>22</v>
      </c>
      <c r="F451" s="236" t="s">
        <v>687</v>
      </c>
      <c r="G451" s="233"/>
      <c r="H451" s="237">
        <v>14.4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142</v>
      </c>
      <c r="AU451" s="243" t="s">
        <v>84</v>
      </c>
      <c r="AV451" s="11" t="s">
        <v>84</v>
      </c>
      <c r="AW451" s="11" t="s">
        <v>39</v>
      </c>
      <c r="AX451" s="11" t="s">
        <v>75</v>
      </c>
      <c r="AY451" s="243" t="s">
        <v>133</v>
      </c>
    </row>
    <row r="452" spans="2:51" s="12" customFormat="1" ht="13.5">
      <c r="B452" s="244"/>
      <c r="C452" s="245"/>
      <c r="D452" s="234" t="s">
        <v>142</v>
      </c>
      <c r="E452" s="246" t="s">
        <v>22</v>
      </c>
      <c r="F452" s="247" t="s">
        <v>144</v>
      </c>
      <c r="G452" s="245"/>
      <c r="H452" s="246" t="s">
        <v>22</v>
      </c>
      <c r="I452" s="248"/>
      <c r="J452" s="245"/>
      <c r="K452" s="245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142</v>
      </c>
      <c r="AU452" s="253" t="s">
        <v>84</v>
      </c>
      <c r="AV452" s="12" t="s">
        <v>24</v>
      </c>
      <c r="AW452" s="12" t="s">
        <v>39</v>
      </c>
      <c r="AX452" s="12" t="s">
        <v>75</v>
      </c>
      <c r="AY452" s="253" t="s">
        <v>133</v>
      </c>
    </row>
    <row r="453" spans="2:51" s="13" customFormat="1" ht="13.5">
      <c r="B453" s="254"/>
      <c r="C453" s="255"/>
      <c r="D453" s="234" t="s">
        <v>142</v>
      </c>
      <c r="E453" s="256" t="s">
        <v>22</v>
      </c>
      <c r="F453" s="257" t="s">
        <v>145</v>
      </c>
      <c r="G453" s="255"/>
      <c r="H453" s="258">
        <v>14.4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AT453" s="264" t="s">
        <v>142</v>
      </c>
      <c r="AU453" s="264" t="s">
        <v>84</v>
      </c>
      <c r="AV453" s="13" t="s">
        <v>140</v>
      </c>
      <c r="AW453" s="13" t="s">
        <v>39</v>
      </c>
      <c r="AX453" s="13" t="s">
        <v>24</v>
      </c>
      <c r="AY453" s="264" t="s">
        <v>133</v>
      </c>
    </row>
    <row r="454" spans="2:65" s="1" customFormat="1" ht="16.5" customHeight="1">
      <c r="B454" s="45"/>
      <c r="C454" s="220" t="s">
        <v>688</v>
      </c>
      <c r="D454" s="220" t="s">
        <v>135</v>
      </c>
      <c r="E454" s="221" t="s">
        <v>689</v>
      </c>
      <c r="F454" s="222" t="s">
        <v>690</v>
      </c>
      <c r="G454" s="223" t="s">
        <v>200</v>
      </c>
      <c r="H454" s="224">
        <v>39</v>
      </c>
      <c r="I454" s="225"/>
      <c r="J454" s="226">
        <f>ROUND(I454*H454,2)</f>
        <v>0</v>
      </c>
      <c r="K454" s="222" t="s">
        <v>22</v>
      </c>
      <c r="L454" s="71"/>
      <c r="M454" s="227" t="s">
        <v>22</v>
      </c>
      <c r="N454" s="228" t="s">
        <v>46</v>
      </c>
      <c r="O454" s="46"/>
      <c r="P454" s="229">
        <f>O454*H454</f>
        <v>0</v>
      </c>
      <c r="Q454" s="229">
        <v>2.43</v>
      </c>
      <c r="R454" s="229">
        <f>Q454*H454</f>
        <v>94.77000000000001</v>
      </c>
      <c r="S454" s="229">
        <v>0</v>
      </c>
      <c r="T454" s="230">
        <f>S454*H454</f>
        <v>0</v>
      </c>
      <c r="AR454" s="23" t="s">
        <v>140</v>
      </c>
      <c r="AT454" s="23" t="s">
        <v>135</v>
      </c>
      <c r="AU454" s="23" t="s">
        <v>84</v>
      </c>
      <c r="AY454" s="23" t="s">
        <v>133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23" t="s">
        <v>24</v>
      </c>
      <c r="BK454" s="231">
        <f>ROUND(I454*H454,2)</f>
        <v>0</v>
      </c>
      <c r="BL454" s="23" t="s">
        <v>140</v>
      </c>
      <c r="BM454" s="23" t="s">
        <v>691</v>
      </c>
    </row>
    <row r="455" spans="2:51" s="11" customFormat="1" ht="13.5">
      <c r="B455" s="232"/>
      <c r="C455" s="233"/>
      <c r="D455" s="234" t="s">
        <v>142</v>
      </c>
      <c r="E455" s="235" t="s">
        <v>22</v>
      </c>
      <c r="F455" s="236" t="s">
        <v>692</v>
      </c>
      <c r="G455" s="233"/>
      <c r="H455" s="237">
        <v>39</v>
      </c>
      <c r="I455" s="238"/>
      <c r="J455" s="233"/>
      <c r="K455" s="233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142</v>
      </c>
      <c r="AU455" s="243" t="s">
        <v>84</v>
      </c>
      <c r="AV455" s="11" t="s">
        <v>84</v>
      </c>
      <c r="AW455" s="11" t="s">
        <v>39</v>
      </c>
      <c r="AX455" s="11" t="s">
        <v>75</v>
      </c>
      <c r="AY455" s="243" t="s">
        <v>133</v>
      </c>
    </row>
    <row r="456" spans="2:51" s="12" customFormat="1" ht="13.5">
      <c r="B456" s="244"/>
      <c r="C456" s="245"/>
      <c r="D456" s="234" t="s">
        <v>142</v>
      </c>
      <c r="E456" s="246" t="s">
        <v>22</v>
      </c>
      <c r="F456" s="247" t="s">
        <v>693</v>
      </c>
      <c r="G456" s="245"/>
      <c r="H456" s="246" t="s">
        <v>22</v>
      </c>
      <c r="I456" s="248"/>
      <c r="J456" s="245"/>
      <c r="K456" s="245"/>
      <c r="L456" s="249"/>
      <c r="M456" s="250"/>
      <c r="N456" s="251"/>
      <c r="O456" s="251"/>
      <c r="P456" s="251"/>
      <c r="Q456" s="251"/>
      <c r="R456" s="251"/>
      <c r="S456" s="251"/>
      <c r="T456" s="252"/>
      <c r="AT456" s="253" t="s">
        <v>142</v>
      </c>
      <c r="AU456" s="253" t="s">
        <v>84</v>
      </c>
      <c r="AV456" s="12" t="s">
        <v>24</v>
      </c>
      <c r="AW456" s="12" t="s">
        <v>39</v>
      </c>
      <c r="AX456" s="12" t="s">
        <v>75</v>
      </c>
      <c r="AY456" s="253" t="s">
        <v>133</v>
      </c>
    </row>
    <row r="457" spans="2:51" s="13" customFormat="1" ht="13.5">
      <c r="B457" s="254"/>
      <c r="C457" s="255"/>
      <c r="D457" s="234" t="s">
        <v>142</v>
      </c>
      <c r="E457" s="256" t="s">
        <v>22</v>
      </c>
      <c r="F457" s="257" t="s">
        <v>145</v>
      </c>
      <c r="G457" s="255"/>
      <c r="H457" s="258">
        <v>39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AT457" s="264" t="s">
        <v>142</v>
      </c>
      <c r="AU457" s="264" t="s">
        <v>84</v>
      </c>
      <c r="AV457" s="13" t="s">
        <v>140</v>
      </c>
      <c r="AW457" s="13" t="s">
        <v>39</v>
      </c>
      <c r="AX457" s="13" t="s">
        <v>24</v>
      </c>
      <c r="AY457" s="264" t="s">
        <v>133</v>
      </c>
    </row>
    <row r="458" spans="2:65" s="1" customFormat="1" ht="25.5" customHeight="1">
      <c r="B458" s="45"/>
      <c r="C458" s="220" t="s">
        <v>694</v>
      </c>
      <c r="D458" s="220" t="s">
        <v>135</v>
      </c>
      <c r="E458" s="221" t="s">
        <v>695</v>
      </c>
      <c r="F458" s="222" t="s">
        <v>696</v>
      </c>
      <c r="G458" s="223" t="s">
        <v>138</v>
      </c>
      <c r="H458" s="224">
        <v>102.538</v>
      </c>
      <c r="I458" s="225"/>
      <c r="J458" s="226">
        <f>ROUND(I458*H458,2)</f>
        <v>0</v>
      </c>
      <c r="K458" s="222" t="s">
        <v>139</v>
      </c>
      <c r="L458" s="71"/>
      <c r="M458" s="227" t="s">
        <v>22</v>
      </c>
      <c r="N458" s="228" t="s">
        <v>46</v>
      </c>
      <c r="O458" s="46"/>
      <c r="P458" s="229">
        <f>O458*H458</f>
        <v>0</v>
      </c>
      <c r="Q458" s="229">
        <v>0.82225</v>
      </c>
      <c r="R458" s="229">
        <f>Q458*H458</f>
        <v>84.3118705</v>
      </c>
      <c r="S458" s="229">
        <v>0</v>
      </c>
      <c r="T458" s="230">
        <f>S458*H458</f>
        <v>0</v>
      </c>
      <c r="AR458" s="23" t="s">
        <v>140</v>
      </c>
      <c r="AT458" s="23" t="s">
        <v>135</v>
      </c>
      <c r="AU458" s="23" t="s">
        <v>84</v>
      </c>
      <c r="AY458" s="23" t="s">
        <v>133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23" t="s">
        <v>24</v>
      </c>
      <c r="BK458" s="231">
        <f>ROUND(I458*H458,2)</f>
        <v>0</v>
      </c>
      <c r="BL458" s="23" t="s">
        <v>140</v>
      </c>
      <c r="BM458" s="23" t="s">
        <v>697</v>
      </c>
    </row>
    <row r="459" spans="2:51" s="11" customFormat="1" ht="13.5">
      <c r="B459" s="232"/>
      <c r="C459" s="233"/>
      <c r="D459" s="234" t="s">
        <v>142</v>
      </c>
      <c r="E459" s="235" t="s">
        <v>22</v>
      </c>
      <c r="F459" s="236" t="s">
        <v>698</v>
      </c>
      <c r="G459" s="233"/>
      <c r="H459" s="237">
        <v>27.3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142</v>
      </c>
      <c r="AU459" s="243" t="s">
        <v>84</v>
      </c>
      <c r="AV459" s="11" t="s">
        <v>84</v>
      </c>
      <c r="AW459" s="11" t="s">
        <v>39</v>
      </c>
      <c r="AX459" s="11" t="s">
        <v>75</v>
      </c>
      <c r="AY459" s="243" t="s">
        <v>133</v>
      </c>
    </row>
    <row r="460" spans="2:51" s="11" customFormat="1" ht="13.5">
      <c r="B460" s="232"/>
      <c r="C460" s="233"/>
      <c r="D460" s="234" t="s">
        <v>142</v>
      </c>
      <c r="E460" s="235" t="s">
        <v>22</v>
      </c>
      <c r="F460" s="236" t="s">
        <v>628</v>
      </c>
      <c r="G460" s="233"/>
      <c r="H460" s="237">
        <v>45.25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142</v>
      </c>
      <c r="AU460" s="243" t="s">
        <v>84</v>
      </c>
      <c r="AV460" s="11" t="s">
        <v>84</v>
      </c>
      <c r="AW460" s="11" t="s">
        <v>39</v>
      </c>
      <c r="AX460" s="11" t="s">
        <v>75</v>
      </c>
      <c r="AY460" s="243" t="s">
        <v>133</v>
      </c>
    </row>
    <row r="461" spans="2:51" s="11" customFormat="1" ht="13.5">
      <c r="B461" s="232"/>
      <c r="C461" s="233"/>
      <c r="D461" s="234" t="s">
        <v>142</v>
      </c>
      <c r="E461" s="235" t="s">
        <v>22</v>
      </c>
      <c r="F461" s="236" t="s">
        <v>699</v>
      </c>
      <c r="G461" s="233"/>
      <c r="H461" s="237">
        <v>29.988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142</v>
      </c>
      <c r="AU461" s="243" t="s">
        <v>84</v>
      </c>
      <c r="AV461" s="11" t="s">
        <v>84</v>
      </c>
      <c r="AW461" s="11" t="s">
        <v>39</v>
      </c>
      <c r="AX461" s="11" t="s">
        <v>75</v>
      </c>
      <c r="AY461" s="243" t="s">
        <v>133</v>
      </c>
    </row>
    <row r="462" spans="2:51" s="13" customFormat="1" ht="13.5">
      <c r="B462" s="254"/>
      <c r="C462" s="255"/>
      <c r="D462" s="234" t="s">
        <v>142</v>
      </c>
      <c r="E462" s="256" t="s">
        <v>22</v>
      </c>
      <c r="F462" s="257" t="s">
        <v>145</v>
      </c>
      <c r="G462" s="255"/>
      <c r="H462" s="258">
        <v>102.538</v>
      </c>
      <c r="I462" s="259"/>
      <c r="J462" s="255"/>
      <c r="K462" s="255"/>
      <c r="L462" s="260"/>
      <c r="M462" s="261"/>
      <c r="N462" s="262"/>
      <c r="O462" s="262"/>
      <c r="P462" s="262"/>
      <c r="Q462" s="262"/>
      <c r="R462" s="262"/>
      <c r="S462" s="262"/>
      <c r="T462" s="263"/>
      <c r="AT462" s="264" t="s">
        <v>142</v>
      </c>
      <c r="AU462" s="264" t="s">
        <v>84</v>
      </c>
      <c r="AV462" s="13" t="s">
        <v>140</v>
      </c>
      <c r="AW462" s="13" t="s">
        <v>39</v>
      </c>
      <c r="AX462" s="13" t="s">
        <v>24</v>
      </c>
      <c r="AY462" s="264" t="s">
        <v>133</v>
      </c>
    </row>
    <row r="463" spans="2:63" s="10" customFormat="1" ht="29.85" customHeight="1">
      <c r="B463" s="204"/>
      <c r="C463" s="205"/>
      <c r="D463" s="206" t="s">
        <v>74</v>
      </c>
      <c r="E463" s="218" t="s">
        <v>163</v>
      </c>
      <c r="F463" s="218" t="s">
        <v>700</v>
      </c>
      <c r="G463" s="205"/>
      <c r="H463" s="205"/>
      <c r="I463" s="208"/>
      <c r="J463" s="219">
        <f>BK463</f>
        <v>0</v>
      </c>
      <c r="K463" s="205"/>
      <c r="L463" s="210"/>
      <c r="M463" s="211"/>
      <c r="N463" s="212"/>
      <c r="O463" s="212"/>
      <c r="P463" s="213">
        <f>SUM(P464:P531)</f>
        <v>0</v>
      </c>
      <c r="Q463" s="212"/>
      <c r="R463" s="213">
        <f>SUM(R464:R531)</f>
        <v>39.16768</v>
      </c>
      <c r="S463" s="212"/>
      <c r="T463" s="214">
        <f>SUM(T464:T531)</f>
        <v>0</v>
      </c>
      <c r="AR463" s="215" t="s">
        <v>24</v>
      </c>
      <c r="AT463" s="216" t="s">
        <v>74</v>
      </c>
      <c r="AU463" s="216" t="s">
        <v>24</v>
      </c>
      <c r="AY463" s="215" t="s">
        <v>133</v>
      </c>
      <c r="BK463" s="217">
        <f>SUM(BK464:BK531)</f>
        <v>0</v>
      </c>
    </row>
    <row r="464" spans="2:65" s="1" customFormat="1" ht="16.5" customHeight="1">
      <c r="B464" s="45"/>
      <c r="C464" s="220" t="s">
        <v>701</v>
      </c>
      <c r="D464" s="220" t="s">
        <v>135</v>
      </c>
      <c r="E464" s="221" t="s">
        <v>702</v>
      </c>
      <c r="F464" s="222" t="s">
        <v>703</v>
      </c>
      <c r="G464" s="223" t="s">
        <v>138</v>
      </c>
      <c r="H464" s="224">
        <v>40.04</v>
      </c>
      <c r="I464" s="225"/>
      <c r="J464" s="226">
        <f>ROUND(I464*H464,2)</f>
        <v>0</v>
      </c>
      <c r="K464" s="222" t="s">
        <v>139</v>
      </c>
      <c r="L464" s="71"/>
      <c r="M464" s="227" t="s">
        <v>22</v>
      </c>
      <c r="N464" s="228" t="s">
        <v>46</v>
      </c>
      <c r="O464" s="46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AR464" s="23" t="s">
        <v>140</v>
      </c>
      <c r="AT464" s="23" t="s">
        <v>135</v>
      </c>
      <c r="AU464" s="23" t="s">
        <v>84</v>
      </c>
      <c r="AY464" s="23" t="s">
        <v>133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23" t="s">
        <v>24</v>
      </c>
      <c r="BK464" s="231">
        <f>ROUND(I464*H464,2)</f>
        <v>0</v>
      </c>
      <c r="BL464" s="23" t="s">
        <v>140</v>
      </c>
      <c r="BM464" s="23" t="s">
        <v>704</v>
      </c>
    </row>
    <row r="465" spans="2:51" s="11" customFormat="1" ht="13.5">
      <c r="B465" s="232"/>
      <c r="C465" s="233"/>
      <c r="D465" s="234" t="s">
        <v>142</v>
      </c>
      <c r="E465" s="235" t="s">
        <v>22</v>
      </c>
      <c r="F465" s="236" t="s">
        <v>157</v>
      </c>
      <c r="G465" s="233"/>
      <c r="H465" s="237">
        <v>40.04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142</v>
      </c>
      <c r="AU465" s="243" t="s">
        <v>84</v>
      </c>
      <c r="AV465" s="11" t="s">
        <v>84</v>
      </c>
      <c r="AW465" s="11" t="s">
        <v>39</v>
      </c>
      <c r="AX465" s="11" t="s">
        <v>75</v>
      </c>
      <c r="AY465" s="243" t="s">
        <v>133</v>
      </c>
    </row>
    <row r="466" spans="2:51" s="12" customFormat="1" ht="13.5">
      <c r="B466" s="244"/>
      <c r="C466" s="245"/>
      <c r="D466" s="234" t="s">
        <v>142</v>
      </c>
      <c r="E466" s="246" t="s">
        <v>22</v>
      </c>
      <c r="F466" s="247" t="s">
        <v>152</v>
      </c>
      <c r="G466" s="245"/>
      <c r="H466" s="246" t="s">
        <v>22</v>
      </c>
      <c r="I466" s="248"/>
      <c r="J466" s="245"/>
      <c r="K466" s="245"/>
      <c r="L466" s="249"/>
      <c r="M466" s="250"/>
      <c r="N466" s="251"/>
      <c r="O466" s="251"/>
      <c r="P466" s="251"/>
      <c r="Q466" s="251"/>
      <c r="R466" s="251"/>
      <c r="S466" s="251"/>
      <c r="T466" s="252"/>
      <c r="AT466" s="253" t="s">
        <v>142</v>
      </c>
      <c r="AU466" s="253" t="s">
        <v>84</v>
      </c>
      <c r="AV466" s="12" t="s">
        <v>24</v>
      </c>
      <c r="AW466" s="12" t="s">
        <v>39</v>
      </c>
      <c r="AX466" s="12" t="s">
        <v>75</v>
      </c>
      <c r="AY466" s="253" t="s">
        <v>133</v>
      </c>
    </row>
    <row r="467" spans="2:51" s="13" customFormat="1" ht="13.5">
      <c r="B467" s="254"/>
      <c r="C467" s="255"/>
      <c r="D467" s="234" t="s">
        <v>142</v>
      </c>
      <c r="E467" s="256" t="s">
        <v>22</v>
      </c>
      <c r="F467" s="257" t="s">
        <v>145</v>
      </c>
      <c r="G467" s="255"/>
      <c r="H467" s="258">
        <v>40.04</v>
      </c>
      <c r="I467" s="259"/>
      <c r="J467" s="255"/>
      <c r="K467" s="255"/>
      <c r="L467" s="260"/>
      <c r="M467" s="261"/>
      <c r="N467" s="262"/>
      <c r="O467" s="262"/>
      <c r="P467" s="262"/>
      <c r="Q467" s="262"/>
      <c r="R467" s="262"/>
      <c r="S467" s="262"/>
      <c r="T467" s="263"/>
      <c r="AT467" s="264" t="s">
        <v>142</v>
      </c>
      <c r="AU467" s="264" t="s">
        <v>84</v>
      </c>
      <c r="AV467" s="13" t="s">
        <v>140</v>
      </c>
      <c r="AW467" s="13" t="s">
        <v>39</v>
      </c>
      <c r="AX467" s="13" t="s">
        <v>24</v>
      </c>
      <c r="AY467" s="264" t="s">
        <v>133</v>
      </c>
    </row>
    <row r="468" spans="2:65" s="1" customFormat="1" ht="16.5" customHeight="1">
      <c r="B468" s="45"/>
      <c r="C468" s="220" t="s">
        <v>705</v>
      </c>
      <c r="D468" s="220" t="s">
        <v>135</v>
      </c>
      <c r="E468" s="221" t="s">
        <v>706</v>
      </c>
      <c r="F468" s="222" t="s">
        <v>707</v>
      </c>
      <c r="G468" s="223" t="s">
        <v>138</v>
      </c>
      <c r="H468" s="224">
        <v>44</v>
      </c>
      <c r="I468" s="225"/>
      <c r="J468" s="226">
        <f>ROUND(I468*H468,2)</f>
        <v>0</v>
      </c>
      <c r="K468" s="222" t="s">
        <v>139</v>
      </c>
      <c r="L468" s="71"/>
      <c r="M468" s="227" t="s">
        <v>22</v>
      </c>
      <c r="N468" s="228" t="s">
        <v>46</v>
      </c>
      <c r="O468" s="46"/>
      <c r="P468" s="229">
        <f>O468*H468</f>
        <v>0</v>
      </c>
      <c r="Q468" s="229">
        <v>0</v>
      </c>
      <c r="R468" s="229">
        <f>Q468*H468</f>
        <v>0</v>
      </c>
      <c r="S468" s="229">
        <v>0</v>
      </c>
      <c r="T468" s="230">
        <f>S468*H468</f>
        <v>0</v>
      </c>
      <c r="AR468" s="23" t="s">
        <v>140</v>
      </c>
      <c r="AT468" s="23" t="s">
        <v>135</v>
      </c>
      <c r="AU468" s="23" t="s">
        <v>84</v>
      </c>
      <c r="AY468" s="23" t="s">
        <v>133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23" t="s">
        <v>24</v>
      </c>
      <c r="BK468" s="231">
        <f>ROUND(I468*H468,2)</f>
        <v>0</v>
      </c>
      <c r="BL468" s="23" t="s">
        <v>140</v>
      </c>
      <c r="BM468" s="23" t="s">
        <v>708</v>
      </c>
    </row>
    <row r="469" spans="2:51" s="11" customFormat="1" ht="13.5">
      <c r="B469" s="232"/>
      <c r="C469" s="233"/>
      <c r="D469" s="234" t="s">
        <v>142</v>
      </c>
      <c r="E469" s="235" t="s">
        <v>22</v>
      </c>
      <c r="F469" s="236" t="s">
        <v>161</v>
      </c>
      <c r="G469" s="233"/>
      <c r="H469" s="237">
        <v>44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142</v>
      </c>
      <c r="AU469" s="243" t="s">
        <v>84</v>
      </c>
      <c r="AV469" s="11" t="s">
        <v>84</v>
      </c>
      <c r="AW469" s="11" t="s">
        <v>39</v>
      </c>
      <c r="AX469" s="11" t="s">
        <v>75</v>
      </c>
      <c r="AY469" s="243" t="s">
        <v>133</v>
      </c>
    </row>
    <row r="470" spans="2:51" s="12" customFormat="1" ht="13.5">
      <c r="B470" s="244"/>
      <c r="C470" s="245"/>
      <c r="D470" s="234" t="s">
        <v>142</v>
      </c>
      <c r="E470" s="246" t="s">
        <v>22</v>
      </c>
      <c r="F470" s="247" t="s">
        <v>709</v>
      </c>
      <c r="G470" s="245"/>
      <c r="H470" s="246" t="s">
        <v>22</v>
      </c>
      <c r="I470" s="248"/>
      <c r="J470" s="245"/>
      <c r="K470" s="245"/>
      <c r="L470" s="249"/>
      <c r="M470" s="250"/>
      <c r="N470" s="251"/>
      <c r="O470" s="251"/>
      <c r="P470" s="251"/>
      <c r="Q470" s="251"/>
      <c r="R470" s="251"/>
      <c r="S470" s="251"/>
      <c r="T470" s="252"/>
      <c r="AT470" s="253" t="s">
        <v>142</v>
      </c>
      <c r="AU470" s="253" t="s">
        <v>84</v>
      </c>
      <c r="AV470" s="12" t="s">
        <v>24</v>
      </c>
      <c r="AW470" s="12" t="s">
        <v>39</v>
      </c>
      <c r="AX470" s="12" t="s">
        <v>75</v>
      </c>
      <c r="AY470" s="253" t="s">
        <v>133</v>
      </c>
    </row>
    <row r="471" spans="2:51" s="13" customFormat="1" ht="13.5">
      <c r="B471" s="254"/>
      <c r="C471" s="255"/>
      <c r="D471" s="234" t="s">
        <v>142</v>
      </c>
      <c r="E471" s="256" t="s">
        <v>22</v>
      </c>
      <c r="F471" s="257" t="s">
        <v>145</v>
      </c>
      <c r="G471" s="255"/>
      <c r="H471" s="258">
        <v>44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AT471" s="264" t="s">
        <v>142</v>
      </c>
      <c r="AU471" s="264" t="s">
        <v>84</v>
      </c>
      <c r="AV471" s="13" t="s">
        <v>140</v>
      </c>
      <c r="AW471" s="13" t="s">
        <v>39</v>
      </c>
      <c r="AX471" s="13" t="s">
        <v>24</v>
      </c>
      <c r="AY471" s="264" t="s">
        <v>133</v>
      </c>
    </row>
    <row r="472" spans="2:65" s="1" customFormat="1" ht="16.5" customHeight="1">
      <c r="B472" s="45"/>
      <c r="C472" s="220" t="s">
        <v>710</v>
      </c>
      <c r="D472" s="220" t="s">
        <v>135</v>
      </c>
      <c r="E472" s="221" t="s">
        <v>706</v>
      </c>
      <c r="F472" s="222" t="s">
        <v>707</v>
      </c>
      <c r="G472" s="223" t="s">
        <v>138</v>
      </c>
      <c r="H472" s="224">
        <v>10</v>
      </c>
      <c r="I472" s="225"/>
      <c r="J472" s="226">
        <f>ROUND(I472*H472,2)</f>
        <v>0</v>
      </c>
      <c r="K472" s="222" t="s">
        <v>139</v>
      </c>
      <c r="L472" s="71"/>
      <c r="M472" s="227" t="s">
        <v>22</v>
      </c>
      <c r="N472" s="228" t="s">
        <v>46</v>
      </c>
      <c r="O472" s="46"/>
      <c r="P472" s="229">
        <f>O472*H472</f>
        <v>0</v>
      </c>
      <c r="Q472" s="229">
        <v>0</v>
      </c>
      <c r="R472" s="229">
        <f>Q472*H472</f>
        <v>0</v>
      </c>
      <c r="S472" s="229">
        <v>0</v>
      </c>
      <c r="T472" s="230">
        <f>S472*H472</f>
        <v>0</v>
      </c>
      <c r="AR472" s="23" t="s">
        <v>140</v>
      </c>
      <c r="AT472" s="23" t="s">
        <v>135</v>
      </c>
      <c r="AU472" s="23" t="s">
        <v>84</v>
      </c>
      <c r="AY472" s="23" t="s">
        <v>133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23" t="s">
        <v>24</v>
      </c>
      <c r="BK472" s="231">
        <f>ROUND(I472*H472,2)</f>
        <v>0</v>
      </c>
      <c r="BL472" s="23" t="s">
        <v>140</v>
      </c>
      <c r="BM472" s="23" t="s">
        <v>711</v>
      </c>
    </row>
    <row r="473" spans="2:51" s="11" customFormat="1" ht="13.5">
      <c r="B473" s="232"/>
      <c r="C473" s="233"/>
      <c r="D473" s="234" t="s">
        <v>142</v>
      </c>
      <c r="E473" s="235" t="s">
        <v>22</v>
      </c>
      <c r="F473" s="236" t="s">
        <v>29</v>
      </c>
      <c r="G473" s="233"/>
      <c r="H473" s="237">
        <v>10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142</v>
      </c>
      <c r="AU473" s="243" t="s">
        <v>84</v>
      </c>
      <c r="AV473" s="11" t="s">
        <v>84</v>
      </c>
      <c r="AW473" s="11" t="s">
        <v>39</v>
      </c>
      <c r="AX473" s="11" t="s">
        <v>75</v>
      </c>
      <c r="AY473" s="243" t="s">
        <v>133</v>
      </c>
    </row>
    <row r="474" spans="2:51" s="12" customFormat="1" ht="13.5">
      <c r="B474" s="244"/>
      <c r="C474" s="245"/>
      <c r="D474" s="234" t="s">
        <v>142</v>
      </c>
      <c r="E474" s="246" t="s">
        <v>22</v>
      </c>
      <c r="F474" s="247" t="s">
        <v>712</v>
      </c>
      <c r="G474" s="245"/>
      <c r="H474" s="246" t="s">
        <v>22</v>
      </c>
      <c r="I474" s="248"/>
      <c r="J474" s="245"/>
      <c r="K474" s="245"/>
      <c r="L474" s="249"/>
      <c r="M474" s="250"/>
      <c r="N474" s="251"/>
      <c r="O474" s="251"/>
      <c r="P474" s="251"/>
      <c r="Q474" s="251"/>
      <c r="R474" s="251"/>
      <c r="S474" s="251"/>
      <c r="T474" s="252"/>
      <c r="AT474" s="253" t="s">
        <v>142</v>
      </c>
      <c r="AU474" s="253" t="s">
        <v>84</v>
      </c>
      <c r="AV474" s="12" t="s">
        <v>24</v>
      </c>
      <c r="AW474" s="12" t="s">
        <v>39</v>
      </c>
      <c r="AX474" s="12" t="s">
        <v>75</v>
      </c>
      <c r="AY474" s="253" t="s">
        <v>133</v>
      </c>
    </row>
    <row r="475" spans="2:51" s="13" customFormat="1" ht="13.5">
      <c r="B475" s="254"/>
      <c r="C475" s="255"/>
      <c r="D475" s="234" t="s">
        <v>142</v>
      </c>
      <c r="E475" s="256" t="s">
        <v>22</v>
      </c>
      <c r="F475" s="257" t="s">
        <v>145</v>
      </c>
      <c r="G475" s="255"/>
      <c r="H475" s="258">
        <v>10</v>
      </c>
      <c r="I475" s="259"/>
      <c r="J475" s="255"/>
      <c r="K475" s="255"/>
      <c r="L475" s="260"/>
      <c r="M475" s="261"/>
      <c r="N475" s="262"/>
      <c r="O475" s="262"/>
      <c r="P475" s="262"/>
      <c r="Q475" s="262"/>
      <c r="R475" s="262"/>
      <c r="S475" s="262"/>
      <c r="T475" s="263"/>
      <c r="AT475" s="264" t="s">
        <v>142</v>
      </c>
      <c r="AU475" s="264" t="s">
        <v>84</v>
      </c>
      <c r="AV475" s="13" t="s">
        <v>140</v>
      </c>
      <c r="AW475" s="13" t="s">
        <v>39</v>
      </c>
      <c r="AX475" s="13" t="s">
        <v>24</v>
      </c>
      <c r="AY475" s="264" t="s">
        <v>133</v>
      </c>
    </row>
    <row r="476" spans="2:65" s="1" customFormat="1" ht="16.5" customHeight="1">
      <c r="B476" s="45"/>
      <c r="C476" s="220" t="s">
        <v>713</v>
      </c>
      <c r="D476" s="220" t="s">
        <v>135</v>
      </c>
      <c r="E476" s="221" t="s">
        <v>714</v>
      </c>
      <c r="F476" s="222" t="s">
        <v>715</v>
      </c>
      <c r="G476" s="223" t="s">
        <v>138</v>
      </c>
      <c r="H476" s="224">
        <v>130</v>
      </c>
      <c r="I476" s="225"/>
      <c r="J476" s="226">
        <f>ROUND(I476*H476,2)</f>
        <v>0</v>
      </c>
      <c r="K476" s="222" t="s">
        <v>139</v>
      </c>
      <c r="L476" s="71"/>
      <c r="M476" s="227" t="s">
        <v>22</v>
      </c>
      <c r="N476" s="228" t="s">
        <v>46</v>
      </c>
      <c r="O476" s="46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AR476" s="23" t="s">
        <v>140</v>
      </c>
      <c r="AT476" s="23" t="s">
        <v>135</v>
      </c>
      <c r="AU476" s="23" t="s">
        <v>84</v>
      </c>
      <c r="AY476" s="23" t="s">
        <v>133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23" t="s">
        <v>24</v>
      </c>
      <c r="BK476" s="231">
        <f>ROUND(I476*H476,2)</f>
        <v>0</v>
      </c>
      <c r="BL476" s="23" t="s">
        <v>140</v>
      </c>
      <c r="BM476" s="23" t="s">
        <v>716</v>
      </c>
    </row>
    <row r="477" spans="2:51" s="11" customFormat="1" ht="13.5">
      <c r="B477" s="232"/>
      <c r="C477" s="233"/>
      <c r="D477" s="234" t="s">
        <v>142</v>
      </c>
      <c r="E477" s="235" t="s">
        <v>22</v>
      </c>
      <c r="F477" s="236" t="s">
        <v>717</v>
      </c>
      <c r="G477" s="233"/>
      <c r="H477" s="237">
        <v>130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142</v>
      </c>
      <c r="AU477" s="243" t="s">
        <v>84</v>
      </c>
      <c r="AV477" s="11" t="s">
        <v>84</v>
      </c>
      <c r="AW477" s="11" t="s">
        <v>39</v>
      </c>
      <c r="AX477" s="11" t="s">
        <v>75</v>
      </c>
      <c r="AY477" s="243" t="s">
        <v>133</v>
      </c>
    </row>
    <row r="478" spans="2:51" s="12" customFormat="1" ht="13.5">
      <c r="B478" s="244"/>
      <c r="C478" s="245"/>
      <c r="D478" s="234" t="s">
        <v>142</v>
      </c>
      <c r="E478" s="246" t="s">
        <v>22</v>
      </c>
      <c r="F478" s="247" t="s">
        <v>144</v>
      </c>
      <c r="G478" s="245"/>
      <c r="H478" s="246" t="s">
        <v>22</v>
      </c>
      <c r="I478" s="248"/>
      <c r="J478" s="245"/>
      <c r="K478" s="245"/>
      <c r="L478" s="249"/>
      <c r="M478" s="250"/>
      <c r="N478" s="251"/>
      <c r="O478" s="251"/>
      <c r="P478" s="251"/>
      <c r="Q478" s="251"/>
      <c r="R478" s="251"/>
      <c r="S478" s="251"/>
      <c r="T478" s="252"/>
      <c r="AT478" s="253" t="s">
        <v>142</v>
      </c>
      <c r="AU478" s="253" t="s">
        <v>84</v>
      </c>
      <c r="AV478" s="12" t="s">
        <v>24</v>
      </c>
      <c r="AW478" s="12" t="s">
        <v>39</v>
      </c>
      <c r="AX478" s="12" t="s">
        <v>75</v>
      </c>
      <c r="AY478" s="253" t="s">
        <v>133</v>
      </c>
    </row>
    <row r="479" spans="2:51" s="13" customFormat="1" ht="13.5">
      <c r="B479" s="254"/>
      <c r="C479" s="255"/>
      <c r="D479" s="234" t="s">
        <v>142</v>
      </c>
      <c r="E479" s="256" t="s">
        <v>22</v>
      </c>
      <c r="F479" s="257" t="s">
        <v>145</v>
      </c>
      <c r="G479" s="255"/>
      <c r="H479" s="258">
        <v>130</v>
      </c>
      <c r="I479" s="259"/>
      <c r="J479" s="255"/>
      <c r="K479" s="255"/>
      <c r="L479" s="260"/>
      <c r="M479" s="261"/>
      <c r="N479" s="262"/>
      <c r="O479" s="262"/>
      <c r="P479" s="262"/>
      <c r="Q479" s="262"/>
      <c r="R479" s="262"/>
      <c r="S479" s="262"/>
      <c r="T479" s="263"/>
      <c r="AT479" s="264" t="s">
        <v>142</v>
      </c>
      <c r="AU479" s="264" t="s">
        <v>84</v>
      </c>
      <c r="AV479" s="13" t="s">
        <v>140</v>
      </c>
      <c r="AW479" s="13" t="s">
        <v>39</v>
      </c>
      <c r="AX479" s="13" t="s">
        <v>24</v>
      </c>
      <c r="AY479" s="264" t="s">
        <v>133</v>
      </c>
    </row>
    <row r="480" spans="2:65" s="1" customFormat="1" ht="16.5" customHeight="1">
      <c r="B480" s="45"/>
      <c r="C480" s="220" t="s">
        <v>336</v>
      </c>
      <c r="D480" s="220" t="s">
        <v>135</v>
      </c>
      <c r="E480" s="221" t="s">
        <v>718</v>
      </c>
      <c r="F480" s="222" t="s">
        <v>719</v>
      </c>
      <c r="G480" s="223" t="s">
        <v>138</v>
      </c>
      <c r="H480" s="224">
        <v>130</v>
      </c>
      <c r="I480" s="225"/>
      <c r="J480" s="226">
        <f>ROUND(I480*H480,2)</f>
        <v>0</v>
      </c>
      <c r="K480" s="222" t="s">
        <v>22</v>
      </c>
      <c r="L480" s="71"/>
      <c r="M480" s="227" t="s">
        <v>22</v>
      </c>
      <c r="N480" s="228" t="s">
        <v>46</v>
      </c>
      <c r="O480" s="46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AR480" s="23" t="s">
        <v>140</v>
      </c>
      <c r="AT480" s="23" t="s">
        <v>135</v>
      </c>
      <c r="AU480" s="23" t="s">
        <v>84</v>
      </c>
      <c r="AY480" s="23" t="s">
        <v>133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23" t="s">
        <v>24</v>
      </c>
      <c r="BK480" s="231">
        <f>ROUND(I480*H480,2)</f>
        <v>0</v>
      </c>
      <c r="BL480" s="23" t="s">
        <v>140</v>
      </c>
      <c r="BM480" s="23" t="s">
        <v>720</v>
      </c>
    </row>
    <row r="481" spans="2:51" s="11" customFormat="1" ht="13.5">
      <c r="B481" s="232"/>
      <c r="C481" s="233"/>
      <c r="D481" s="234" t="s">
        <v>142</v>
      </c>
      <c r="E481" s="235" t="s">
        <v>22</v>
      </c>
      <c r="F481" s="236" t="s">
        <v>717</v>
      </c>
      <c r="G481" s="233"/>
      <c r="H481" s="237">
        <v>130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142</v>
      </c>
      <c r="AU481" s="243" t="s">
        <v>84</v>
      </c>
      <c r="AV481" s="11" t="s">
        <v>84</v>
      </c>
      <c r="AW481" s="11" t="s">
        <v>39</v>
      </c>
      <c r="AX481" s="11" t="s">
        <v>75</v>
      </c>
      <c r="AY481" s="243" t="s">
        <v>133</v>
      </c>
    </row>
    <row r="482" spans="2:51" s="13" customFormat="1" ht="13.5">
      <c r="B482" s="254"/>
      <c r="C482" s="255"/>
      <c r="D482" s="234" t="s">
        <v>142</v>
      </c>
      <c r="E482" s="256" t="s">
        <v>22</v>
      </c>
      <c r="F482" s="257" t="s">
        <v>145</v>
      </c>
      <c r="G482" s="255"/>
      <c r="H482" s="258">
        <v>130</v>
      </c>
      <c r="I482" s="259"/>
      <c r="J482" s="255"/>
      <c r="K482" s="255"/>
      <c r="L482" s="260"/>
      <c r="M482" s="261"/>
      <c r="N482" s="262"/>
      <c r="O482" s="262"/>
      <c r="P482" s="262"/>
      <c r="Q482" s="262"/>
      <c r="R482" s="262"/>
      <c r="S482" s="262"/>
      <c r="T482" s="263"/>
      <c r="AT482" s="264" t="s">
        <v>142</v>
      </c>
      <c r="AU482" s="264" t="s">
        <v>84</v>
      </c>
      <c r="AV482" s="13" t="s">
        <v>140</v>
      </c>
      <c r="AW482" s="13" t="s">
        <v>39</v>
      </c>
      <c r="AX482" s="13" t="s">
        <v>24</v>
      </c>
      <c r="AY482" s="264" t="s">
        <v>133</v>
      </c>
    </row>
    <row r="483" spans="2:65" s="1" customFormat="1" ht="16.5" customHeight="1">
      <c r="B483" s="45"/>
      <c r="C483" s="220" t="s">
        <v>721</v>
      </c>
      <c r="D483" s="220" t="s">
        <v>135</v>
      </c>
      <c r="E483" s="221" t="s">
        <v>722</v>
      </c>
      <c r="F483" s="222" t="s">
        <v>723</v>
      </c>
      <c r="G483" s="223" t="s">
        <v>138</v>
      </c>
      <c r="H483" s="224">
        <v>130</v>
      </c>
      <c r="I483" s="225"/>
      <c r="J483" s="226">
        <f>ROUND(I483*H483,2)</f>
        <v>0</v>
      </c>
      <c r="K483" s="222" t="s">
        <v>139</v>
      </c>
      <c r="L483" s="71"/>
      <c r="M483" s="227" t="s">
        <v>22</v>
      </c>
      <c r="N483" s="228" t="s">
        <v>46</v>
      </c>
      <c r="O483" s="4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AR483" s="23" t="s">
        <v>140</v>
      </c>
      <c r="AT483" s="23" t="s">
        <v>135</v>
      </c>
      <c r="AU483" s="23" t="s">
        <v>84</v>
      </c>
      <c r="AY483" s="23" t="s">
        <v>133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23" t="s">
        <v>24</v>
      </c>
      <c r="BK483" s="231">
        <f>ROUND(I483*H483,2)</f>
        <v>0</v>
      </c>
      <c r="BL483" s="23" t="s">
        <v>140</v>
      </c>
      <c r="BM483" s="23" t="s">
        <v>724</v>
      </c>
    </row>
    <row r="484" spans="2:51" s="11" customFormat="1" ht="13.5">
      <c r="B484" s="232"/>
      <c r="C484" s="233"/>
      <c r="D484" s="234" t="s">
        <v>142</v>
      </c>
      <c r="E484" s="235" t="s">
        <v>22</v>
      </c>
      <c r="F484" s="236" t="s">
        <v>717</v>
      </c>
      <c r="G484" s="233"/>
      <c r="H484" s="237">
        <v>130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142</v>
      </c>
      <c r="AU484" s="243" t="s">
        <v>84</v>
      </c>
      <c r="AV484" s="11" t="s">
        <v>84</v>
      </c>
      <c r="AW484" s="11" t="s">
        <v>39</v>
      </c>
      <c r="AX484" s="11" t="s">
        <v>75</v>
      </c>
      <c r="AY484" s="243" t="s">
        <v>133</v>
      </c>
    </row>
    <row r="485" spans="2:51" s="12" customFormat="1" ht="13.5">
      <c r="B485" s="244"/>
      <c r="C485" s="245"/>
      <c r="D485" s="234" t="s">
        <v>142</v>
      </c>
      <c r="E485" s="246" t="s">
        <v>22</v>
      </c>
      <c r="F485" s="247" t="s">
        <v>144</v>
      </c>
      <c r="G485" s="245"/>
      <c r="H485" s="246" t="s">
        <v>22</v>
      </c>
      <c r="I485" s="248"/>
      <c r="J485" s="245"/>
      <c r="K485" s="245"/>
      <c r="L485" s="249"/>
      <c r="M485" s="250"/>
      <c r="N485" s="251"/>
      <c r="O485" s="251"/>
      <c r="P485" s="251"/>
      <c r="Q485" s="251"/>
      <c r="R485" s="251"/>
      <c r="S485" s="251"/>
      <c r="T485" s="252"/>
      <c r="AT485" s="253" t="s">
        <v>142</v>
      </c>
      <c r="AU485" s="253" t="s">
        <v>84</v>
      </c>
      <c r="AV485" s="12" t="s">
        <v>24</v>
      </c>
      <c r="AW485" s="12" t="s">
        <v>39</v>
      </c>
      <c r="AX485" s="12" t="s">
        <v>75</v>
      </c>
      <c r="AY485" s="253" t="s">
        <v>133</v>
      </c>
    </row>
    <row r="486" spans="2:51" s="13" customFormat="1" ht="13.5">
      <c r="B486" s="254"/>
      <c r="C486" s="255"/>
      <c r="D486" s="234" t="s">
        <v>142</v>
      </c>
      <c r="E486" s="256" t="s">
        <v>22</v>
      </c>
      <c r="F486" s="257" t="s">
        <v>145</v>
      </c>
      <c r="G486" s="255"/>
      <c r="H486" s="258">
        <v>130</v>
      </c>
      <c r="I486" s="259"/>
      <c r="J486" s="255"/>
      <c r="K486" s="255"/>
      <c r="L486" s="260"/>
      <c r="M486" s="261"/>
      <c r="N486" s="262"/>
      <c r="O486" s="262"/>
      <c r="P486" s="262"/>
      <c r="Q486" s="262"/>
      <c r="R486" s="262"/>
      <c r="S486" s="262"/>
      <c r="T486" s="263"/>
      <c r="AT486" s="264" t="s">
        <v>142</v>
      </c>
      <c r="AU486" s="264" t="s">
        <v>84</v>
      </c>
      <c r="AV486" s="13" t="s">
        <v>140</v>
      </c>
      <c r="AW486" s="13" t="s">
        <v>39</v>
      </c>
      <c r="AX486" s="13" t="s">
        <v>24</v>
      </c>
      <c r="AY486" s="264" t="s">
        <v>133</v>
      </c>
    </row>
    <row r="487" spans="2:65" s="1" customFormat="1" ht="25.5" customHeight="1">
      <c r="B487" s="45"/>
      <c r="C487" s="220" t="s">
        <v>725</v>
      </c>
      <c r="D487" s="220" t="s">
        <v>135</v>
      </c>
      <c r="E487" s="221" t="s">
        <v>726</v>
      </c>
      <c r="F487" s="222" t="s">
        <v>727</v>
      </c>
      <c r="G487" s="223" t="s">
        <v>138</v>
      </c>
      <c r="H487" s="224">
        <v>130</v>
      </c>
      <c r="I487" s="225"/>
      <c r="J487" s="226">
        <f>ROUND(I487*H487,2)</f>
        <v>0</v>
      </c>
      <c r="K487" s="222" t="s">
        <v>139</v>
      </c>
      <c r="L487" s="71"/>
      <c r="M487" s="227" t="s">
        <v>22</v>
      </c>
      <c r="N487" s="228" t="s">
        <v>46</v>
      </c>
      <c r="O487" s="46"/>
      <c r="P487" s="229">
        <f>O487*H487</f>
        <v>0</v>
      </c>
      <c r="Q487" s="229">
        <v>0</v>
      </c>
      <c r="R487" s="229">
        <f>Q487*H487</f>
        <v>0</v>
      </c>
      <c r="S487" s="229">
        <v>0</v>
      </c>
      <c r="T487" s="230">
        <f>S487*H487</f>
        <v>0</v>
      </c>
      <c r="AR487" s="23" t="s">
        <v>140</v>
      </c>
      <c r="AT487" s="23" t="s">
        <v>135</v>
      </c>
      <c r="AU487" s="23" t="s">
        <v>84</v>
      </c>
      <c r="AY487" s="23" t="s">
        <v>133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23" t="s">
        <v>24</v>
      </c>
      <c r="BK487" s="231">
        <f>ROUND(I487*H487,2)</f>
        <v>0</v>
      </c>
      <c r="BL487" s="23" t="s">
        <v>140</v>
      </c>
      <c r="BM487" s="23" t="s">
        <v>728</v>
      </c>
    </row>
    <row r="488" spans="2:51" s="11" customFormat="1" ht="13.5">
      <c r="B488" s="232"/>
      <c r="C488" s="233"/>
      <c r="D488" s="234" t="s">
        <v>142</v>
      </c>
      <c r="E488" s="235" t="s">
        <v>22</v>
      </c>
      <c r="F488" s="236" t="s">
        <v>717</v>
      </c>
      <c r="G488" s="233"/>
      <c r="H488" s="237">
        <v>130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142</v>
      </c>
      <c r="AU488" s="243" t="s">
        <v>84</v>
      </c>
      <c r="AV488" s="11" t="s">
        <v>84</v>
      </c>
      <c r="AW488" s="11" t="s">
        <v>39</v>
      </c>
      <c r="AX488" s="11" t="s">
        <v>75</v>
      </c>
      <c r="AY488" s="243" t="s">
        <v>133</v>
      </c>
    </row>
    <row r="489" spans="2:51" s="12" customFormat="1" ht="13.5">
      <c r="B489" s="244"/>
      <c r="C489" s="245"/>
      <c r="D489" s="234" t="s">
        <v>142</v>
      </c>
      <c r="E489" s="246" t="s">
        <v>22</v>
      </c>
      <c r="F489" s="247" t="s">
        <v>144</v>
      </c>
      <c r="G489" s="245"/>
      <c r="H489" s="246" t="s">
        <v>22</v>
      </c>
      <c r="I489" s="248"/>
      <c r="J489" s="245"/>
      <c r="K489" s="245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142</v>
      </c>
      <c r="AU489" s="253" t="s">
        <v>84</v>
      </c>
      <c r="AV489" s="12" t="s">
        <v>24</v>
      </c>
      <c r="AW489" s="12" t="s">
        <v>39</v>
      </c>
      <c r="AX489" s="12" t="s">
        <v>75</v>
      </c>
      <c r="AY489" s="253" t="s">
        <v>133</v>
      </c>
    </row>
    <row r="490" spans="2:51" s="13" customFormat="1" ht="13.5">
      <c r="B490" s="254"/>
      <c r="C490" s="255"/>
      <c r="D490" s="234" t="s">
        <v>142</v>
      </c>
      <c r="E490" s="256" t="s">
        <v>22</v>
      </c>
      <c r="F490" s="257" t="s">
        <v>145</v>
      </c>
      <c r="G490" s="255"/>
      <c r="H490" s="258">
        <v>130</v>
      </c>
      <c r="I490" s="259"/>
      <c r="J490" s="255"/>
      <c r="K490" s="255"/>
      <c r="L490" s="260"/>
      <c r="M490" s="261"/>
      <c r="N490" s="262"/>
      <c r="O490" s="262"/>
      <c r="P490" s="262"/>
      <c r="Q490" s="262"/>
      <c r="R490" s="262"/>
      <c r="S490" s="262"/>
      <c r="T490" s="263"/>
      <c r="AT490" s="264" t="s">
        <v>142</v>
      </c>
      <c r="AU490" s="264" t="s">
        <v>84</v>
      </c>
      <c r="AV490" s="13" t="s">
        <v>140</v>
      </c>
      <c r="AW490" s="13" t="s">
        <v>39</v>
      </c>
      <c r="AX490" s="13" t="s">
        <v>24</v>
      </c>
      <c r="AY490" s="264" t="s">
        <v>133</v>
      </c>
    </row>
    <row r="491" spans="2:65" s="1" customFormat="1" ht="16.5" customHeight="1">
      <c r="B491" s="45"/>
      <c r="C491" s="220" t="s">
        <v>729</v>
      </c>
      <c r="D491" s="220" t="s">
        <v>135</v>
      </c>
      <c r="E491" s="221" t="s">
        <v>730</v>
      </c>
      <c r="F491" s="222" t="s">
        <v>731</v>
      </c>
      <c r="G491" s="223" t="s">
        <v>138</v>
      </c>
      <c r="H491" s="224">
        <v>22.5</v>
      </c>
      <c r="I491" s="225"/>
      <c r="J491" s="226">
        <f>ROUND(I491*H491,2)</f>
        <v>0</v>
      </c>
      <c r="K491" s="222" t="s">
        <v>139</v>
      </c>
      <c r="L491" s="71"/>
      <c r="M491" s="227" t="s">
        <v>22</v>
      </c>
      <c r="N491" s="228" t="s">
        <v>46</v>
      </c>
      <c r="O491" s="46"/>
      <c r="P491" s="229">
        <f>O491*H491</f>
        <v>0</v>
      </c>
      <c r="Q491" s="229">
        <v>0.18776</v>
      </c>
      <c r="R491" s="229">
        <f>Q491*H491</f>
        <v>4.224600000000001</v>
      </c>
      <c r="S491" s="229">
        <v>0</v>
      </c>
      <c r="T491" s="230">
        <f>S491*H491</f>
        <v>0</v>
      </c>
      <c r="AR491" s="23" t="s">
        <v>140</v>
      </c>
      <c r="AT491" s="23" t="s">
        <v>135</v>
      </c>
      <c r="AU491" s="23" t="s">
        <v>84</v>
      </c>
      <c r="AY491" s="23" t="s">
        <v>133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23" t="s">
        <v>24</v>
      </c>
      <c r="BK491" s="231">
        <f>ROUND(I491*H491,2)</f>
        <v>0</v>
      </c>
      <c r="BL491" s="23" t="s">
        <v>140</v>
      </c>
      <c r="BM491" s="23" t="s">
        <v>732</v>
      </c>
    </row>
    <row r="492" spans="2:51" s="11" customFormat="1" ht="13.5">
      <c r="B492" s="232"/>
      <c r="C492" s="233"/>
      <c r="D492" s="234" t="s">
        <v>142</v>
      </c>
      <c r="E492" s="235" t="s">
        <v>22</v>
      </c>
      <c r="F492" s="236" t="s">
        <v>733</v>
      </c>
      <c r="G492" s="233"/>
      <c r="H492" s="237">
        <v>22.5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142</v>
      </c>
      <c r="AU492" s="243" t="s">
        <v>84</v>
      </c>
      <c r="AV492" s="11" t="s">
        <v>84</v>
      </c>
      <c r="AW492" s="11" t="s">
        <v>39</v>
      </c>
      <c r="AX492" s="11" t="s">
        <v>75</v>
      </c>
      <c r="AY492" s="243" t="s">
        <v>133</v>
      </c>
    </row>
    <row r="493" spans="2:51" s="13" customFormat="1" ht="13.5">
      <c r="B493" s="254"/>
      <c r="C493" s="255"/>
      <c r="D493" s="234" t="s">
        <v>142</v>
      </c>
      <c r="E493" s="256" t="s">
        <v>22</v>
      </c>
      <c r="F493" s="257" t="s">
        <v>145</v>
      </c>
      <c r="G493" s="255"/>
      <c r="H493" s="258">
        <v>22.5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AT493" s="264" t="s">
        <v>142</v>
      </c>
      <c r="AU493" s="264" t="s">
        <v>84</v>
      </c>
      <c r="AV493" s="13" t="s">
        <v>140</v>
      </c>
      <c r="AW493" s="13" t="s">
        <v>39</v>
      </c>
      <c r="AX493" s="13" t="s">
        <v>24</v>
      </c>
      <c r="AY493" s="264" t="s">
        <v>133</v>
      </c>
    </row>
    <row r="494" spans="2:65" s="1" customFormat="1" ht="16.5" customHeight="1">
      <c r="B494" s="45"/>
      <c r="C494" s="220" t="s">
        <v>734</v>
      </c>
      <c r="D494" s="220" t="s">
        <v>135</v>
      </c>
      <c r="E494" s="221" t="s">
        <v>735</v>
      </c>
      <c r="F494" s="222" t="s">
        <v>736</v>
      </c>
      <c r="G494" s="223" t="s">
        <v>138</v>
      </c>
      <c r="H494" s="224">
        <v>365.5</v>
      </c>
      <c r="I494" s="225"/>
      <c r="J494" s="226">
        <f>ROUND(I494*H494,2)</f>
        <v>0</v>
      </c>
      <c r="K494" s="222" t="s">
        <v>22</v>
      </c>
      <c r="L494" s="71"/>
      <c r="M494" s="227" t="s">
        <v>22</v>
      </c>
      <c r="N494" s="228" t="s">
        <v>46</v>
      </c>
      <c r="O494" s="46"/>
      <c r="P494" s="229">
        <f>O494*H494</f>
        <v>0</v>
      </c>
      <c r="Q494" s="229">
        <v>0.00034</v>
      </c>
      <c r="R494" s="229">
        <f>Q494*H494</f>
        <v>0.12427</v>
      </c>
      <c r="S494" s="229">
        <v>0</v>
      </c>
      <c r="T494" s="230">
        <f>S494*H494</f>
        <v>0</v>
      </c>
      <c r="AR494" s="23" t="s">
        <v>140</v>
      </c>
      <c r="AT494" s="23" t="s">
        <v>135</v>
      </c>
      <c r="AU494" s="23" t="s">
        <v>84</v>
      </c>
      <c r="AY494" s="23" t="s">
        <v>133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23" t="s">
        <v>24</v>
      </c>
      <c r="BK494" s="231">
        <f>ROUND(I494*H494,2)</f>
        <v>0</v>
      </c>
      <c r="BL494" s="23" t="s">
        <v>140</v>
      </c>
      <c r="BM494" s="23" t="s">
        <v>737</v>
      </c>
    </row>
    <row r="495" spans="2:51" s="11" customFormat="1" ht="13.5">
      <c r="B495" s="232"/>
      <c r="C495" s="233"/>
      <c r="D495" s="234" t="s">
        <v>142</v>
      </c>
      <c r="E495" s="235" t="s">
        <v>22</v>
      </c>
      <c r="F495" s="236" t="s">
        <v>738</v>
      </c>
      <c r="G495" s="233"/>
      <c r="H495" s="237">
        <v>365.5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142</v>
      </c>
      <c r="AU495" s="243" t="s">
        <v>84</v>
      </c>
      <c r="AV495" s="11" t="s">
        <v>84</v>
      </c>
      <c r="AW495" s="11" t="s">
        <v>39</v>
      </c>
      <c r="AX495" s="11" t="s">
        <v>75</v>
      </c>
      <c r="AY495" s="243" t="s">
        <v>133</v>
      </c>
    </row>
    <row r="496" spans="2:51" s="13" customFormat="1" ht="13.5">
      <c r="B496" s="254"/>
      <c r="C496" s="255"/>
      <c r="D496" s="234" t="s">
        <v>142</v>
      </c>
      <c r="E496" s="256" t="s">
        <v>22</v>
      </c>
      <c r="F496" s="257" t="s">
        <v>145</v>
      </c>
      <c r="G496" s="255"/>
      <c r="H496" s="258">
        <v>365.5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AT496" s="264" t="s">
        <v>142</v>
      </c>
      <c r="AU496" s="264" t="s">
        <v>84</v>
      </c>
      <c r="AV496" s="13" t="s">
        <v>140</v>
      </c>
      <c r="AW496" s="13" t="s">
        <v>39</v>
      </c>
      <c r="AX496" s="13" t="s">
        <v>24</v>
      </c>
      <c r="AY496" s="264" t="s">
        <v>133</v>
      </c>
    </row>
    <row r="497" spans="2:65" s="1" customFormat="1" ht="25.5" customHeight="1">
      <c r="B497" s="45"/>
      <c r="C497" s="220" t="s">
        <v>739</v>
      </c>
      <c r="D497" s="220" t="s">
        <v>135</v>
      </c>
      <c r="E497" s="221" t="s">
        <v>740</v>
      </c>
      <c r="F497" s="222" t="s">
        <v>741</v>
      </c>
      <c r="G497" s="223" t="s">
        <v>138</v>
      </c>
      <c r="H497" s="224">
        <v>365.5</v>
      </c>
      <c r="I497" s="225"/>
      <c r="J497" s="226">
        <f>ROUND(I497*H497,2)</f>
        <v>0</v>
      </c>
      <c r="K497" s="222" t="s">
        <v>139</v>
      </c>
      <c r="L497" s="71"/>
      <c r="M497" s="227" t="s">
        <v>22</v>
      </c>
      <c r="N497" s="228" t="s">
        <v>46</v>
      </c>
      <c r="O497" s="46"/>
      <c r="P497" s="229">
        <f>O497*H497</f>
        <v>0</v>
      </c>
      <c r="Q497" s="229">
        <v>0</v>
      </c>
      <c r="R497" s="229">
        <f>Q497*H497</f>
        <v>0</v>
      </c>
      <c r="S497" s="229">
        <v>0</v>
      </c>
      <c r="T497" s="230">
        <f>S497*H497</f>
        <v>0</v>
      </c>
      <c r="AR497" s="23" t="s">
        <v>140</v>
      </c>
      <c r="AT497" s="23" t="s">
        <v>135</v>
      </c>
      <c r="AU497" s="23" t="s">
        <v>84</v>
      </c>
      <c r="AY497" s="23" t="s">
        <v>133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23" t="s">
        <v>24</v>
      </c>
      <c r="BK497" s="231">
        <f>ROUND(I497*H497,2)</f>
        <v>0</v>
      </c>
      <c r="BL497" s="23" t="s">
        <v>140</v>
      </c>
      <c r="BM497" s="23" t="s">
        <v>742</v>
      </c>
    </row>
    <row r="498" spans="2:51" s="11" customFormat="1" ht="13.5">
      <c r="B498" s="232"/>
      <c r="C498" s="233"/>
      <c r="D498" s="234" t="s">
        <v>142</v>
      </c>
      <c r="E498" s="235" t="s">
        <v>22</v>
      </c>
      <c r="F498" s="236" t="s">
        <v>738</v>
      </c>
      <c r="G498" s="233"/>
      <c r="H498" s="237">
        <v>365.5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142</v>
      </c>
      <c r="AU498" s="243" t="s">
        <v>84</v>
      </c>
      <c r="AV498" s="11" t="s">
        <v>84</v>
      </c>
      <c r="AW498" s="11" t="s">
        <v>39</v>
      </c>
      <c r="AX498" s="11" t="s">
        <v>75</v>
      </c>
      <c r="AY498" s="243" t="s">
        <v>133</v>
      </c>
    </row>
    <row r="499" spans="2:51" s="12" customFormat="1" ht="13.5">
      <c r="B499" s="244"/>
      <c r="C499" s="245"/>
      <c r="D499" s="234" t="s">
        <v>142</v>
      </c>
      <c r="E499" s="246" t="s">
        <v>22</v>
      </c>
      <c r="F499" s="247" t="s">
        <v>144</v>
      </c>
      <c r="G499" s="245"/>
      <c r="H499" s="246" t="s">
        <v>22</v>
      </c>
      <c r="I499" s="248"/>
      <c r="J499" s="245"/>
      <c r="K499" s="245"/>
      <c r="L499" s="249"/>
      <c r="M499" s="250"/>
      <c r="N499" s="251"/>
      <c r="O499" s="251"/>
      <c r="P499" s="251"/>
      <c r="Q499" s="251"/>
      <c r="R499" s="251"/>
      <c r="S499" s="251"/>
      <c r="T499" s="252"/>
      <c r="AT499" s="253" t="s">
        <v>142</v>
      </c>
      <c r="AU499" s="253" t="s">
        <v>84</v>
      </c>
      <c r="AV499" s="12" t="s">
        <v>24</v>
      </c>
      <c r="AW499" s="12" t="s">
        <v>39</v>
      </c>
      <c r="AX499" s="12" t="s">
        <v>75</v>
      </c>
      <c r="AY499" s="253" t="s">
        <v>133</v>
      </c>
    </row>
    <row r="500" spans="2:51" s="13" customFormat="1" ht="13.5">
      <c r="B500" s="254"/>
      <c r="C500" s="255"/>
      <c r="D500" s="234" t="s">
        <v>142</v>
      </c>
      <c r="E500" s="256" t="s">
        <v>22</v>
      </c>
      <c r="F500" s="257" t="s">
        <v>145</v>
      </c>
      <c r="G500" s="255"/>
      <c r="H500" s="258">
        <v>365.5</v>
      </c>
      <c r="I500" s="259"/>
      <c r="J500" s="255"/>
      <c r="K500" s="255"/>
      <c r="L500" s="260"/>
      <c r="M500" s="261"/>
      <c r="N500" s="262"/>
      <c r="O500" s="262"/>
      <c r="P500" s="262"/>
      <c r="Q500" s="262"/>
      <c r="R500" s="262"/>
      <c r="S500" s="262"/>
      <c r="T500" s="263"/>
      <c r="AT500" s="264" t="s">
        <v>142</v>
      </c>
      <c r="AU500" s="264" t="s">
        <v>84</v>
      </c>
      <c r="AV500" s="13" t="s">
        <v>140</v>
      </c>
      <c r="AW500" s="13" t="s">
        <v>39</v>
      </c>
      <c r="AX500" s="13" t="s">
        <v>24</v>
      </c>
      <c r="AY500" s="264" t="s">
        <v>133</v>
      </c>
    </row>
    <row r="501" spans="2:65" s="1" customFormat="1" ht="25.5" customHeight="1">
      <c r="B501" s="45"/>
      <c r="C501" s="220" t="s">
        <v>743</v>
      </c>
      <c r="D501" s="220" t="s">
        <v>135</v>
      </c>
      <c r="E501" s="221" t="s">
        <v>744</v>
      </c>
      <c r="F501" s="222" t="s">
        <v>745</v>
      </c>
      <c r="G501" s="223" t="s">
        <v>138</v>
      </c>
      <c r="H501" s="224">
        <v>50.05</v>
      </c>
      <c r="I501" s="225"/>
      <c r="J501" s="226">
        <f>ROUND(I501*H501,2)</f>
        <v>0</v>
      </c>
      <c r="K501" s="222" t="s">
        <v>139</v>
      </c>
      <c r="L501" s="71"/>
      <c r="M501" s="227" t="s">
        <v>22</v>
      </c>
      <c r="N501" s="228" t="s">
        <v>46</v>
      </c>
      <c r="O501" s="46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AR501" s="23" t="s">
        <v>140</v>
      </c>
      <c r="AT501" s="23" t="s">
        <v>135</v>
      </c>
      <c r="AU501" s="23" t="s">
        <v>84</v>
      </c>
      <c r="AY501" s="23" t="s">
        <v>133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23" t="s">
        <v>24</v>
      </c>
      <c r="BK501" s="231">
        <f>ROUND(I501*H501,2)</f>
        <v>0</v>
      </c>
      <c r="BL501" s="23" t="s">
        <v>140</v>
      </c>
      <c r="BM501" s="23" t="s">
        <v>746</v>
      </c>
    </row>
    <row r="502" spans="2:51" s="11" customFormat="1" ht="13.5">
      <c r="B502" s="232"/>
      <c r="C502" s="233"/>
      <c r="D502" s="234" t="s">
        <v>142</v>
      </c>
      <c r="E502" s="235" t="s">
        <v>22</v>
      </c>
      <c r="F502" s="236" t="s">
        <v>747</v>
      </c>
      <c r="G502" s="233"/>
      <c r="H502" s="237">
        <v>50.05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142</v>
      </c>
      <c r="AU502" s="243" t="s">
        <v>84</v>
      </c>
      <c r="AV502" s="11" t="s">
        <v>84</v>
      </c>
      <c r="AW502" s="11" t="s">
        <v>39</v>
      </c>
      <c r="AX502" s="11" t="s">
        <v>75</v>
      </c>
      <c r="AY502" s="243" t="s">
        <v>133</v>
      </c>
    </row>
    <row r="503" spans="2:51" s="13" customFormat="1" ht="13.5">
      <c r="B503" s="254"/>
      <c r="C503" s="255"/>
      <c r="D503" s="234" t="s">
        <v>142</v>
      </c>
      <c r="E503" s="256" t="s">
        <v>22</v>
      </c>
      <c r="F503" s="257" t="s">
        <v>145</v>
      </c>
      <c r="G503" s="255"/>
      <c r="H503" s="258">
        <v>50.05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AT503" s="264" t="s">
        <v>142</v>
      </c>
      <c r="AU503" s="264" t="s">
        <v>84</v>
      </c>
      <c r="AV503" s="13" t="s">
        <v>140</v>
      </c>
      <c r="AW503" s="13" t="s">
        <v>39</v>
      </c>
      <c r="AX503" s="13" t="s">
        <v>24</v>
      </c>
      <c r="AY503" s="264" t="s">
        <v>133</v>
      </c>
    </row>
    <row r="504" spans="2:65" s="1" customFormat="1" ht="16.5" customHeight="1">
      <c r="B504" s="45"/>
      <c r="C504" s="220" t="s">
        <v>748</v>
      </c>
      <c r="D504" s="220" t="s">
        <v>135</v>
      </c>
      <c r="E504" s="221" t="s">
        <v>749</v>
      </c>
      <c r="F504" s="222" t="s">
        <v>750</v>
      </c>
      <c r="G504" s="223" t="s">
        <v>138</v>
      </c>
      <c r="H504" s="224">
        <v>44</v>
      </c>
      <c r="I504" s="225"/>
      <c r="J504" s="226">
        <f>ROUND(I504*H504,2)</f>
        <v>0</v>
      </c>
      <c r="K504" s="222" t="s">
        <v>139</v>
      </c>
      <c r="L504" s="71"/>
      <c r="M504" s="227" t="s">
        <v>22</v>
      </c>
      <c r="N504" s="228" t="s">
        <v>46</v>
      </c>
      <c r="O504" s="46"/>
      <c r="P504" s="229">
        <f>O504*H504</f>
        <v>0</v>
      </c>
      <c r="Q504" s="229">
        <v>0.0835</v>
      </c>
      <c r="R504" s="229">
        <f>Q504*H504</f>
        <v>3.6740000000000004</v>
      </c>
      <c r="S504" s="229">
        <v>0</v>
      </c>
      <c r="T504" s="230">
        <f>S504*H504</f>
        <v>0</v>
      </c>
      <c r="AR504" s="23" t="s">
        <v>140</v>
      </c>
      <c r="AT504" s="23" t="s">
        <v>135</v>
      </c>
      <c r="AU504" s="23" t="s">
        <v>84</v>
      </c>
      <c r="AY504" s="23" t="s">
        <v>133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23" t="s">
        <v>24</v>
      </c>
      <c r="BK504" s="231">
        <f>ROUND(I504*H504,2)</f>
        <v>0</v>
      </c>
      <c r="BL504" s="23" t="s">
        <v>140</v>
      </c>
      <c r="BM504" s="23" t="s">
        <v>751</v>
      </c>
    </row>
    <row r="505" spans="2:51" s="11" customFormat="1" ht="13.5">
      <c r="B505" s="232"/>
      <c r="C505" s="233"/>
      <c r="D505" s="234" t="s">
        <v>142</v>
      </c>
      <c r="E505" s="235" t="s">
        <v>22</v>
      </c>
      <c r="F505" s="236" t="s">
        <v>161</v>
      </c>
      <c r="G505" s="233"/>
      <c r="H505" s="237">
        <v>44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142</v>
      </c>
      <c r="AU505" s="243" t="s">
        <v>84</v>
      </c>
      <c r="AV505" s="11" t="s">
        <v>84</v>
      </c>
      <c r="AW505" s="11" t="s">
        <v>39</v>
      </c>
      <c r="AX505" s="11" t="s">
        <v>75</v>
      </c>
      <c r="AY505" s="243" t="s">
        <v>133</v>
      </c>
    </row>
    <row r="506" spans="2:51" s="12" customFormat="1" ht="13.5">
      <c r="B506" s="244"/>
      <c r="C506" s="245"/>
      <c r="D506" s="234" t="s">
        <v>142</v>
      </c>
      <c r="E506" s="246" t="s">
        <v>22</v>
      </c>
      <c r="F506" s="247" t="s">
        <v>752</v>
      </c>
      <c r="G506" s="245"/>
      <c r="H506" s="246" t="s">
        <v>22</v>
      </c>
      <c r="I506" s="248"/>
      <c r="J506" s="245"/>
      <c r="K506" s="245"/>
      <c r="L506" s="249"/>
      <c r="M506" s="250"/>
      <c r="N506" s="251"/>
      <c r="O506" s="251"/>
      <c r="P506" s="251"/>
      <c r="Q506" s="251"/>
      <c r="R506" s="251"/>
      <c r="S506" s="251"/>
      <c r="T506" s="252"/>
      <c r="AT506" s="253" t="s">
        <v>142</v>
      </c>
      <c r="AU506" s="253" t="s">
        <v>84</v>
      </c>
      <c r="AV506" s="12" t="s">
        <v>24</v>
      </c>
      <c r="AW506" s="12" t="s">
        <v>39</v>
      </c>
      <c r="AX506" s="12" t="s">
        <v>75</v>
      </c>
      <c r="AY506" s="253" t="s">
        <v>133</v>
      </c>
    </row>
    <row r="507" spans="2:51" s="13" customFormat="1" ht="13.5">
      <c r="B507" s="254"/>
      <c r="C507" s="255"/>
      <c r="D507" s="234" t="s">
        <v>142</v>
      </c>
      <c r="E507" s="256" t="s">
        <v>22</v>
      </c>
      <c r="F507" s="257" t="s">
        <v>145</v>
      </c>
      <c r="G507" s="255"/>
      <c r="H507" s="258">
        <v>44</v>
      </c>
      <c r="I507" s="259"/>
      <c r="J507" s="255"/>
      <c r="K507" s="255"/>
      <c r="L507" s="260"/>
      <c r="M507" s="261"/>
      <c r="N507" s="262"/>
      <c r="O507" s="262"/>
      <c r="P507" s="262"/>
      <c r="Q507" s="262"/>
      <c r="R507" s="262"/>
      <c r="S507" s="262"/>
      <c r="T507" s="263"/>
      <c r="AT507" s="264" t="s">
        <v>142</v>
      </c>
      <c r="AU507" s="264" t="s">
        <v>84</v>
      </c>
      <c r="AV507" s="13" t="s">
        <v>140</v>
      </c>
      <c r="AW507" s="13" t="s">
        <v>39</v>
      </c>
      <c r="AX507" s="13" t="s">
        <v>24</v>
      </c>
      <c r="AY507" s="264" t="s">
        <v>133</v>
      </c>
    </row>
    <row r="508" spans="2:65" s="1" customFormat="1" ht="16.5" customHeight="1">
      <c r="B508" s="45"/>
      <c r="C508" s="265" t="s">
        <v>753</v>
      </c>
      <c r="D508" s="265" t="s">
        <v>311</v>
      </c>
      <c r="E508" s="266" t="s">
        <v>754</v>
      </c>
      <c r="F508" s="267" t="s">
        <v>755</v>
      </c>
      <c r="G508" s="268" t="s">
        <v>463</v>
      </c>
      <c r="H508" s="269">
        <v>10</v>
      </c>
      <c r="I508" s="270"/>
      <c r="J508" s="271">
        <f>ROUND(I508*H508,2)</f>
        <v>0</v>
      </c>
      <c r="K508" s="267" t="s">
        <v>139</v>
      </c>
      <c r="L508" s="272"/>
      <c r="M508" s="273" t="s">
        <v>22</v>
      </c>
      <c r="N508" s="274" t="s">
        <v>46</v>
      </c>
      <c r="O508" s="46"/>
      <c r="P508" s="229">
        <f>O508*H508</f>
        <v>0</v>
      </c>
      <c r="Q508" s="229">
        <v>2.37</v>
      </c>
      <c r="R508" s="229">
        <f>Q508*H508</f>
        <v>23.700000000000003</v>
      </c>
      <c r="S508" s="229">
        <v>0</v>
      </c>
      <c r="T508" s="230">
        <f>S508*H508</f>
        <v>0</v>
      </c>
      <c r="AR508" s="23" t="s">
        <v>178</v>
      </c>
      <c r="AT508" s="23" t="s">
        <v>311</v>
      </c>
      <c r="AU508" s="23" t="s">
        <v>84</v>
      </c>
      <c r="AY508" s="23" t="s">
        <v>133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23" t="s">
        <v>24</v>
      </c>
      <c r="BK508" s="231">
        <f>ROUND(I508*H508,2)</f>
        <v>0</v>
      </c>
      <c r="BL508" s="23" t="s">
        <v>140</v>
      </c>
      <c r="BM508" s="23" t="s">
        <v>756</v>
      </c>
    </row>
    <row r="509" spans="2:51" s="11" customFormat="1" ht="13.5">
      <c r="B509" s="232"/>
      <c r="C509" s="233"/>
      <c r="D509" s="234" t="s">
        <v>142</v>
      </c>
      <c r="E509" s="235" t="s">
        <v>22</v>
      </c>
      <c r="F509" s="236" t="s">
        <v>29</v>
      </c>
      <c r="G509" s="233"/>
      <c r="H509" s="237">
        <v>10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142</v>
      </c>
      <c r="AU509" s="243" t="s">
        <v>84</v>
      </c>
      <c r="AV509" s="11" t="s">
        <v>84</v>
      </c>
      <c r="AW509" s="11" t="s">
        <v>39</v>
      </c>
      <c r="AX509" s="11" t="s">
        <v>75</v>
      </c>
      <c r="AY509" s="243" t="s">
        <v>133</v>
      </c>
    </row>
    <row r="510" spans="2:51" s="12" customFormat="1" ht="13.5">
      <c r="B510" s="244"/>
      <c r="C510" s="245"/>
      <c r="D510" s="234" t="s">
        <v>142</v>
      </c>
      <c r="E510" s="246" t="s">
        <v>22</v>
      </c>
      <c r="F510" s="247" t="s">
        <v>757</v>
      </c>
      <c r="G510" s="245"/>
      <c r="H510" s="246" t="s">
        <v>22</v>
      </c>
      <c r="I510" s="248"/>
      <c r="J510" s="245"/>
      <c r="K510" s="245"/>
      <c r="L510" s="249"/>
      <c r="M510" s="250"/>
      <c r="N510" s="251"/>
      <c r="O510" s="251"/>
      <c r="P510" s="251"/>
      <c r="Q510" s="251"/>
      <c r="R510" s="251"/>
      <c r="S510" s="251"/>
      <c r="T510" s="252"/>
      <c r="AT510" s="253" t="s">
        <v>142</v>
      </c>
      <c r="AU510" s="253" t="s">
        <v>84</v>
      </c>
      <c r="AV510" s="12" t="s">
        <v>24</v>
      </c>
      <c r="AW510" s="12" t="s">
        <v>39</v>
      </c>
      <c r="AX510" s="12" t="s">
        <v>75</v>
      </c>
      <c r="AY510" s="253" t="s">
        <v>133</v>
      </c>
    </row>
    <row r="511" spans="2:51" s="13" customFormat="1" ht="13.5">
      <c r="B511" s="254"/>
      <c r="C511" s="255"/>
      <c r="D511" s="234" t="s">
        <v>142</v>
      </c>
      <c r="E511" s="256" t="s">
        <v>22</v>
      </c>
      <c r="F511" s="257" t="s">
        <v>145</v>
      </c>
      <c r="G511" s="255"/>
      <c r="H511" s="258">
        <v>10</v>
      </c>
      <c r="I511" s="259"/>
      <c r="J511" s="255"/>
      <c r="K511" s="255"/>
      <c r="L511" s="260"/>
      <c r="M511" s="261"/>
      <c r="N511" s="262"/>
      <c r="O511" s="262"/>
      <c r="P511" s="262"/>
      <c r="Q511" s="262"/>
      <c r="R511" s="262"/>
      <c r="S511" s="262"/>
      <c r="T511" s="263"/>
      <c r="AT511" s="264" t="s">
        <v>142</v>
      </c>
      <c r="AU511" s="264" t="s">
        <v>84</v>
      </c>
      <c r="AV511" s="13" t="s">
        <v>140</v>
      </c>
      <c r="AW511" s="13" t="s">
        <v>39</v>
      </c>
      <c r="AX511" s="13" t="s">
        <v>24</v>
      </c>
      <c r="AY511" s="264" t="s">
        <v>133</v>
      </c>
    </row>
    <row r="512" spans="2:65" s="1" customFormat="1" ht="25.5" customHeight="1">
      <c r="B512" s="45"/>
      <c r="C512" s="220" t="s">
        <v>758</v>
      </c>
      <c r="D512" s="220" t="s">
        <v>135</v>
      </c>
      <c r="E512" s="221" t="s">
        <v>759</v>
      </c>
      <c r="F512" s="222" t="s">
        <v>760</v>
      </c>
      <c r="G512" s="223" t="s">
        <v>138</v>
      </c>
      <c r="H512" s="224">
        <v>40.04</v>
      </c>
      <c r="I512" s="225"/>
      <c r="J512" s="226">
        <f>ROUND(I512*H512,2)</f>
        <v>0</v>
      </c>
      <c r="K512" s="222" t="s">
        <v>139</v>
      </c>
      <c r="L512" s="71"/>
      <c r="M512" s="227" t="s">
        <v>22</v>
      </c>
      <c r="N512" s="228" t="s">
        <v>46</v>
      </c>
      <c r="O512" s="46"/>
      <c r="P512" s="229">
        <f>O512*H512</f>
        <v>0</v>
      </c>
      <c r="Q512" s="229">
        <v>0.08425</v>
      </c>
      <c r="R512" s="229">
        <f>Q512*H512</f>
        <v>3.37337</v>
      </c>
      <c r="S512" s="229">
        <v>0</v>
      </c>
      <c r="T512" s="230">
        <f>S512*H512</f>
        <v>0</v>
      </c>
      <c r="AR512" s="23" t="s">
        <v>140</v>
      </c>
      <c r="AT512" s="23" t="s">
        <v>135</v>
      </c>
      <c r="AU512" s="23" t="s">
        <v>84</v>
      </c>
      <c r="AY512" s="23" t="s">
        <v>133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23" t="s">
        <v>24</v>
      </c>
      <c r="BK512" s="231">
        <f>ROUND(I512*H512,2)</f>
        <v>0</v>
      </c>
      <c r="BL512" s="23" t="s">
        <v>140</v>
      </c>
      <c r="BM512" s="23" t="s">
        <v>761</v>
      </c>
    </row>
    <row r="513" spans="2:51" s="11" customFormat="1" ht="13.5">
      <c r="B513" s="232"/>
      <c r="C513" s="233"/>
      <c r="D513" s="234" t="s">
        <v>142</v>
      </c>
      <c r="E513" s="235" t="s">
        <v>22</v>
      </c>
      <c r="F513" s="236" t="s">
        <v>157</v>
      </c>
      <c r="G513" s="233"/>
      <c r="H513" s="237">
        <v>40.04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142</v>
      </c>
      <c r="AU513" s="243" t="s">
        <v>84</v>
      </c>
      <c r="AV513" s="11" t="s">
        <v>84</v>
      </c>
      <c r="AW513" s="11" t="s">
        <v>39</v>
      </c>
      <c r="AX513" s="11" t="s">
        <v>75</v>
      </c>
      <c r="AY513" s="243" t="s">
        <v>133</v>
      </c>
    </row>
    <row r="514" spans="2:51" s="12" customFormat="1" ht="13.5">
      <c r="B514" s="244"/>
      <c r="C514" s="245"/>
      <c r="D514" s="234" t="s">
        <v>142</v>
      </c>
      <c r="E514" s="246" t="s">
        <v>22</v>
      </c>
      <c r="F514" s="247" t="s">
        <v>152</v>
      </c>
      <c r="G514" s="245"/>
      <c r="H514" s="246" t="s">
        <v>22</v>
      </c>
      <c r="I514" s="248"/>
      <c r="J514" s="245"/>
      <c r="K514" s="245"/>
      <c r="L514" s="249"/>
      <c r="M514" s="250"/>
      <c r="N514" s="251"/>
      <c r="O514" s="251"/>
      <c r="P514" s="251"/>
      <c r="Q514" s="251"/>
      <c r="R514" s="251"/>
      <c r="S514" s="251"/>
      <c r="T514" s="252"/>
      <c r="AT514" s="253" t="s">
        <v>142</v>
      </c>
      <c r="AU514" s="253" t="s">
        <v>84</v>
      </c>
      <c r="AV514" s="12" t="s">
        <v>24</v>
      </c>
      <c r="AW514" s="12" t="s">
        <v>39</v>
      </c>
      <c r="AX514" s="12" t="s">
        <v>75</v>
      </c>
      <c r="AY514" s="253" t="s">
        <v>133</v>
      </c>
    </row>
    <row r="515" spans="2:51" s="13" customFormat="1" ht="13.5">
      <c r="B515" s="254"/>
      <c r="C515" s="255"/>
      <c r="D515" s="234" t="s">
        <v>142</v>
      </c>
      <c r="E515" s="256" t="s">
        <v>22</v>
      </c>
      <c r="F515" s="257" t="s">
        <v>145</v>
      </c>
      <c r="G515" s="255"/>
      <c r="H515" s="258">
        <v>40.04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AT515" s="264" t="s">
        <v>142</v>
      </c>
      <c r="AU515" s="264" t="s">
        <v>84</v>
      </c>
      <c r="AV515" s="13" t="s">
        <v>140</v>
      </c>
      <c r="AW515" s="13" t="s">
        <v>39</v>
      </c>
      <c r="AX515" s="13" t="s">
        <v>24</v>
      </c>
      <c r="AY515" s="264" t="s">
        <v>133</v>
      </c>
    </row>
    <row r="516" spans="2:65" s="1" customFormat="1" ht="16.5" customHeight="1">
      <c r="B516" s="45"/>
      <c r="C516" s="265" t="s">
        <v>762</v>
      </c>
      <c r="D516" s="265" t="s">
        <v>311</v>
      </c>
      <c r="E516" s="266" t="s">
        <v>763</v>
      </c>
      <c r="F516" s="267" t="s">
        <v>764</v>
      </c>
      <c r="G516" s="268" t="s">
        <v>138</v>
      </c>
      <c r="H516" s="269">
        <v>8.088</v>
      </c>
      <c r="I516" s="270"/>
      <c r="J516" s="271">
        <f>ROUND(I516*H516,2)</f>
        <v>0</v>
      </c>
      <c r="K516" s="267" t="s">
        <v>139</v>
      </c>
      <c r="L516" s="272"/>
      <c r="M516" s="273" t="s">
        <v>22</v>
      </c>
      <c r="N516" s="274" t="s">
        <v>46</v>
      </c>
      <c r="O516" s="46"/>
      <c r="P516" s="229">
        <f>O516*H516</f>
        <v>0</v>
      </c>
      <c r="Q516" s="229">
        <v>0.14</v>
      </c>
      <c r="R516" s="229">
        <f>Q516*H516</f>
        <v>1.13232</v>
      </c>
      <c r="S516" s="229">
        <v>0</v>
      </c>
      <c r="T516" s="230">
        <f>S516*H516</f>
        <v>0</v>
      </c>
      <c r="AR516" s="23" t="s">
        <v>178</v>
      </c>
      <c r="AT516" s="23" t="s">
        <v>311</v>
      </c>
      <c r="AU516" s="23" t="s">
        <v>84</v>
      </c>
      <c r="AY516" s="23" t="s">
        <v>133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23" t="s">
        <v>24</v>
      </c>
      <c r="BK516" s="231">
        <f>ROUND(I516*H516,2)</f>
        <v>0</v>
      </c>
      <c r="BL516" s="23" t="s">
        <v>140</v>
      </c>
      <c r="BM516" s="23" t="s">
        <v>765</v>
      </c>
    </row>
    <row r="517" spans="2:47" s="1" customFormat="1" ht="13.5">
      <c r="B517" s="45"/>
      <c r="C517" s="73"/>
      <c r="D517" s="234" t="s">
        <v>380</v>
      </c>
      <c r="E517" s="73"/>
      <c r="F517" s="275" t="s">
        <v>766</v>
      </c>
      <c r="G517" s="73"/>
      <c r="H517" s="73"/>
      <c r="I517" s="190"/>
      <c r="J517" s="73"/>
      <c r="K517" s="73"/>
      <c r="L517" s="71"/>
      <c r="M517" s="276"/>
      <c r="N517" s="46"/>
      <c r="O517" s="46"/>
      <c r="P517" s="46"/>
      <c r="Q517" s="46"/>
      <c r="R517" s="46"/>
      <c r="S517" s="46"/>
      <c r="T517" s="94"/>
      <c r="AT517" s="23" t="s">
        <v>380</v>
      </c>
      <c r="AU517" s="23" t="s">
        <v>84</v>
      </c>
    </row>
    <row r="518" spans="2:51" s="11" customFormat="1" ht="13.5">
      <c r="B518" s="232"/>
      <c r="C518" s="233"/>
      <c r="D518" s="234" t="s">
        <v>142</v>
      </c>
      <c r="E518" s="235" t="s">
        <v>22</v>
      </c>
      <c r="F518" s="236" t="s">
        <v>767</v>
      </c>
      <c r="G518" s="233"/>
      <c r="H518" s="237">
        <v>8.088</v>
      </c>
      <c r="I518" s="238"/>
      <c r="J518" s="233"/>
      <c r="K518" s="233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142</v>
      </c>
      <c r="AU518" s="243" t="s">
        <v>84</v>
      </c>
      <c r="AV518" s="11" t="s">
        <v>84</v>
      </c>
      <c r="AW518" s="11" t="s">
        <v>39</v>
      </c>
      <c r="AX518" s="11" t="s">
        <v>75</v>
      </c>
      <c r="AY518" s="243" t="s">
        <v>133</v>
      </c>
    </row>
    <row r="519" spans="2:51" s="12" customFormat="1" ht="13.5">
      <c r="B519" s="244"/>
      <c r="C519" s="245"/>
      <c r="D519" s="234" t="s">
        <v>142</v>
      </c>
      <c r="E519" s="246" t="s">
        <v>22</v>
      </c>
      <c r="F519" s="247" t="s">
        <v>768</v>
      </c>
      <c r="G519" s="245"/>
      <c r="H519" s="246" t="s">
        <v>22</v>
      </c>
      <c r="I519" s="248"/>
      <c r="J519" s="245"/>
      <c r="K519" s="245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142</v>
      </c>
      <c r="AU519" s="253" t="s">
        <v>84</v>
      </c>
      <c r="AV519" s="12" t="s">
        <v>24</v>
      </c>
      <c r="AW519" s="12" t="s">
        <v>39</v>
      </c>
      <c r="AX519" s="12" t="s">
        <v>75</v>
      </c>
      <c r="AY519" s="253" t="s">
        <v>133</v>
      </c>
    </row>
    <row r="520" spans="2:51" s="13" customFormat="1" ht="13.5">
      <c r="B520" s="254"/>
      <c r="C520" s="255"/>
      <c r="D520" s="234" t="s">
        <v>142</v>
      </c>
      <c r="E520" s="256" t="s">
        <v>22</v>
      </c>
      <c r="F520" s="257" t="s">
        <v>145</v>
      </c>
      <c r="G520" s="255"/>
      <c r="H520" s="258">
        <v>8.088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AT520" s="264" t="s">
        <v>142</v>
      </c>
      <c r="AU520" s="264" t="s">
        <v>84</v>
      </c>
      <c r="AV520" s="13" t="s">
        <v>140</v>
      </c>
      <c r="AW520" s="13" t="s">
        <v>39</v>
      </c>
      <c r="AX520" s="13" t="s">
        <v>24</v>
      </c>
      <c r="AY520" s="264" t="s">
        <v>133</v>
      </c>
    </row>
    <row r="521" spans="2:65" s="1" customFormat="1" ht="16.5" customHeight="1">
      <c r="B521" s="45"/>
      <c r="C521" s="265" t="s">
        <v>769</v>
      </c>
      <c r="D521" s="265" t="s">
        <v>311</v>
      </c>
      <c r="E521" s="266" t="s">
        <v>770</v>
      </c>
      <c r="F521" s="267" t="s">
        <v>771</v>
      </c>
      <c r="G521" s="268" t="s">
        <v>138</v>
      </c>
      <c r="H521" s="269">
        <v>2.02</v>
      </c>
      <c r="I521" s="270"/>
      <c r="J521" s="271">
        <f>ROUND(I521*H521,2)</f>
        <v>0</v>
      </c>
      <c r="K521" s="267" t="s">
        <v>139</v>
      </c>
      <c r="L521" s="272"/>
      <c r="M521" s="273" t="s">
        <v>22</v>
      </c>
      <c r="N521" s="274" t="s">
        <v>46</v>
      </c>
      <c r="O521" s="46"/>
      <c r="P521" s="229">
        <f>O521*H521</f>
        <v>0</v>
      </c>
      <c r="Q521" s="229">
        <v>0.131</v>
      </c>
      <c r="R521" s="229">
        <f>Q521*H521</f>
        <v>0.26462</v>
      </c>
      <c r="S521" s="229">
        <v>0</v>
      </c>
      <c r="T521" s="230">
        <f>S521*H521</f>
        <v>0</v>
      </c>
      <c r="AR521" s="23" t="s">
        <v>178</v>
      </c>
      <c r="AT521" s="23" t="s">
        <v>311</v>
      </c>
      <c r="AU521" s="23" t="s">
        <v>84</v>
      </c>
      <c r="AY521" s="23" t="s">
        <v>133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23" t="s">
        <v>24</v>
      </c>
      <c r="BK521" s="231">
        <f>ROUND(I521*H521,2)</f>
        <v>0</v>
      </c>
      <c r="BL521" s="23" t="s">
        <v>140</v>
      </c>
      <c r="BM521" s="23" t="s">
        <v>772</v>
      </c>
    </row>
    <row r="522" spans="2:51" s="11" customFormat="1" ht="13.5">
      <c r="B522" s="232"/>
      <c r="C522" s="233"/>
      <c r="D522" s="234" t="s">
        <v>142</v>
      </c>
      <c r="E522" s="235" t="s">
        <v>22</v>
      </c>
      <c r="F522" s="236" t="s">
        <v>773</v>
      </c>
      <c r="G522" s="233"/>
      <c r="H522" s="237">
        <v>2.02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142</v>
      </c>
      <c r="AU522" s="243" t="s">
        <v>84</v>
      </c>
      <c r="AV522" s="11" t="s">
        <v>84</v>
      </c>
      <c r="AW522" s="11" t="s">
        <v>39</v>
      </c>
      <c r="AX522" s="11" t="s">
        <v>75</v>
      </c>
      <c r="AY522" s="243" t="s">
        <v>133</v>
      </c>
    </row>
    <row r="523" spans="2:51" s="13" customFormat="1" ht="13.5">
      <c r="B523" s="254"/>
      <c r="C523" s="255"/>
      <c r="D523" s="234" t="s">
        <v>142</v>
      </c>
      <c r="E523" s="256" t="s">
        <v>22</v>
      </c>
      <c r="F523" s="257" t="s">
        <v>145</v>
      </c>
      <c r="G523" s="255"/>
      <c r="H523" s="258">
        <v>2.02</v>
      </c>
      <c r="I523" s="259"/>
      <c r="J523" s="255"/>
      <c r="K523" s="255"/>
      <c r="L523" s="260"/>
      <c r="M523" s="261"/>
      <c r="N523" s="262"/>
      <c r="O523" s="262"/>
      <c r="P523" s="262"/>
      <c r="Q523" s="262"/>
      <c r="R523" s="262"/>
      <c r="S523" s="262"/>
      <c r="T523" s="263"/>
      <c r="AT523" s="264" t="s">
        <v>142</v>
      </c>
      <c r="AU523" s="264" t="s">
        <v>84</v>
      </c>
      <c r="AV523" s="13" t="s">
        <v>140</v>
      </c>
      <c r="AW523" s="13" t="s">
        <v>39</v>
      </c>
      <c r="AX523" s="13" t="s">
        <v>24</v>
      </c>
      <c r="AY523" s="264" t="s">
        <v>133</v>
      </c>
    </row>
    <row r="524" spans="2:65" s="1" customFormat="1" ht="25.5" customHeight="1">
      <c r="B524" s="45"/>
      <c r="C524" s="220" t="s">
        <v>774</v>
      </c>
      <c r="D524" s="220" t="s">
        <v>135</v>
      </c>
      <c r="E524" s="221" t="s">
        <v>775</v>
      </c>
      <c r="F524" s="222" t="s">
        <v>776</v>
      </c>
      <c r="G524" s="223" t="s">
        <v>138</v>
      </c>
      <c r="H524" s="224">
        <v>10</v>
      </c>
      <c r="I524" s="225"/>
      <c r="J524" s="226">
        <f>ROUND(I524*H524,2)</f>
        <v>0</v>
      </c>
      <c r="K524" s="222" t="s">
        <v>139</v>
      </c>
      <c r="L524" s="71"/>
      <c r="M524" s="227" t="s">
        <v>22</v>
      </c>
      <c r="N524" s="228" t="s">
        <v>46</v>
      </c>
      <c r="O524" s="46"/>
      <c r="P524" s="229">
        <f>O524*H524</f>
        <v>0</v>
      </c>
      <c r="Q524" s="229">
        <v>0.08565</v>
      </c>
      <c r="R524" s="229">
        <f>Q524*H524</f>
        <v>0.8565</v>
      </c>
      <c r="S524" s="229">
        <v>0</v>
      </c>
      <c r="T524" s="230">
        <f>S524*H524</f>
        <v>0</v>
      </c>
      <c r="AR524" s="23" t="s">
        <v>140</v>
      </c>
      <c r="AT524" s="23" t="s">
        <v>135</v>
      </c>
      <c r="AU524" s="23" t="s">
        <v>84</v>
      </c>
      <c r="AY524" s="23" t="s">
        <v>133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23" t="s">
        <v>24</v>
      </c>
      <c r="BK524" s="231">
        <f>ROUND(I524*H524,2)</f>
        <v>0</v>
      </c>
      <c r="BL524" s="23" t="s">
        <v>140</v>
      </c>
      <c r="BM524" s="23" t="s">
        <v>777</v>
      </c>
    </row>
    <row r="525" spans="2:51" s="11" customFormat="1" ht="13.5">
      <c r="B525" s="232"/>
      <c r="C525" s="233"/>
      <c r="D525" s="234" t="s">
        <v>142</v>
      </c>
      <c r="E525" s="235" t="s">
        <v>22</v>
      </c>
      <c r="F525" s="236" t="s">
        <v>778</v>
      </c>
      <c r="G525" s="233"/>
      <c r="H525" s="237">
        <v>3.5</v>
      </c>
      <c r="I525" s="238"/>
      <c r="J525" s="233"/>
      <c r="K525" s="233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142</v>
      </c>
      <c r="AU525" s="243" t="s">
        <v>84</v>
      </c>
      <c r="AV525" s="11" t="s">
        <v>84</v>
      </c>
      <c r="AW525" s="11" t="s">
        <v>39</v>
      </c>
      <c r="AX525" s="11" t="s">
        <v>75</v>
      </c>
      <c r="AY525" s="243" t="s">
        <v>133</v>
      </c>
    </row>
    <row r="526" spans="2:51" s="11" customFormat="1" ht="13.5">
      <c r="B526" s="232"/>
      <c r="C526" s="233"/>
      <c r="D526" s="234" t="s">
        <v>142</v>
      </c>
      <c r="E526" s="235" t="s">
        <v>22</v>
      </c>
      <c r="F526" s="236" t="s">
        <v>779</v>
      </c>
      <c r="G526" s="233"/>
      <c r="H526" s="237">
        <v>6.5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142</v>
      </c>
      <c r="AU526" s="243" t="s">
        <v>84</v>
      </c>
      <c r="AV526" s="11" t="s">
        <v>84</v>
      </c>
      <c r="AW526" s="11" t="s">
        <v>39</v>
      </c>
      <c r="AX526" s="11" t="s">
        <v>75</v>
      </c>
      <c r="AY526" s="243" t="s">
        <v>133</v>
      </c>
    </row>
    <row r="527" spans="2:51" s="12" customFormat="1" ht="13.5">
      <c r="B527" s="244"/>
      <c r="C527" s="245"/>
      <c r="D527" s="234" t="s">
        <v>142</v>
      </c>
      <c r="E527" s="246" t="s">
        <v>22</v>
      </c>
      <c r="F527" s="247" t="s">
        <v>712</v>
      </c>
      <c r="G527" s="245"/>
      <c r="H527" s="246" t="s">
        <v>22</v>
      </c>
      <c r="I527" s="248"/>
      <c r="J527" s="245"/>
      <c r="K527" s="245"/>
      <c r="L527" s="249"/>
      <c r="M527" s="250"/>
      <c r="N527" s="251"/>
      <c r="O527" s="251"/>
      <c r="P527" s="251"/>
      <c r="Q527" s="251"/>
      <c r="R527" s="251"/>
      <c r="S527" s="251"/>
      <c r="T527" s="252"/>
      <c r="AT527" s="253" t="s">
        <v>142</v>
      </c>
      <c r="AU527" s="253" t="s">
        <v>84</v>
      </c>
      <c r="AV527" s="12" t="s">
        <v>24</v>
      </c>
      <c r="AW527" s="12" t="s">
        <v>39</v>
      </c>
      <c r="AX527" s="12" t="s">
        <v>75</v>
      </c>
      <c r="AY527" s="253" t="s">
        <v>133</v>
      </c>
    </row>
    <row r="528" spans="2:51" s="13" customFormat="1" ht="13.5">
      <c r="B528" s="254"/>
      <c r="C528" s="255"/>
      <c r="D528" s="234" t="s">
        <v>142</v>
      </c>
      <c r="E528" s="256" t="s">
        <v>22</v>
      </c>
      <c r="F528" s="257" t="s">
        <v>145</v>
      </c>
      <c r="G528" s="255"/>
      <c r="H528" s="258">
        <v>10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AT528" s="264" t="s">
        <v>142</v>
      </c>
      <c r="AU528" s="264" t="s">
        <v>84</v>
      </c>
      <c r="AV528" s="13" t="s">
        <v>140</v>
      </c>
      <c r="AW528" s="13" t="s">
        <v>39</v>
      </c>
      <c r="AX528" s="13" t="s">
        <v>24</v>
      </c>
      <c r="AY528" s="264" t="s">
        <v>133</v>
      </c>
    </row>
    <row r="529" spans="2:65" s="1" customFormat="1" ht="16.5" customHeight="1">
      <c r="B529" s="45"/>
      <c r="C529" s="265" t="s">
        <v>780</v>
      </c>
      <c r="D529" s="265" t="s">
        <v>311</v>
      </c>
      <c r="E529" s="266" t="s">
        <v>781</v>
      </c>
      <c r="F529" s="267" t="s">
        <v>782</v>
      </c>
      <c r="G529" s="268" t="s">
        <v>138</v>
      </c>
      <c r="H529" s="269">
        <v>10.1</v>
      </c>
      <c r="I529" s="270"/>
      <c r="J529" s="271">
        <f>ROUND(I529*H529,2)</f>
        <v>0</v>
      </c>
      <c r="K529" s="267" t="s">
        <v>139</v>
      </c>
      <c r="L529" s="272"/>
      <c r="M529" s="273" t="s">
        <v>22</v>
      </c>
      <c r="N529" s="274" t="s">
        <v>46</v>
      </c>
      <c r="O529" s="46"/>
      <c r="P529" s="229">
        <f>O529*H529</f>
        <v>0</v>
      </c>
      <c r="Q529" s="229">
        <v>0.18</v>
      </c>
      <c r="R529" s="229">
        <f>Q529*H529</f>
        <v>1.8179999999999998</v>
      </c>
      <c r="S529" s="229">
        <v>0</v>
      </c>
      <c r="T529" s="230">
        <f>S529*H529</f>
        <v>0</v>
      </c>
      <c r="AR529" s="23" t="s">
        <v>178</v>
      </c>
      <c r="AT529" s="23" t="s">
        <v>311</v>
      </c>
      <c r="AU529" s="23" t="s">
        <v>84</v>
      </c>
      <c r="AY529" s="23" t="s">
        <v>133</v>
      </c>
      <c r="BE529" s="231">
        <f>IF(N529="základní",J529,0)</f>
        <v>0</v>
      </c>
      <c r="BF529" s="231">
        <f>IF(N529="snížená",J529,0)</f>
        <v>0</v>
      </c>
      <c r="BG529" s="231">
        <f>IF(N529="zákl. přenesená",J529,0)</f>
        <v>0</v>
      </c>
      <c r="BH529" s="231">
        <f>IF(N529="sníž. přenesená",J529,0)</f>
        <v>0</v>
      </c>
      <c r="BI529" s="231">
        <f>IF(N529="nulová",J529,0)</f>
        <v>0</v>
      </c>
      <c r="BJ529" s="23" t="s">
        <v>24</v>
      </c>
      <c r="BK529" s="231">
        <f>ROUND(I529*H529,2)</f>
        <v>0</v>
      </c>
      <c r="BL529" s="23" t="s">
        <v>140</v>
      </c>
      <c r="BM529" s="23" t="s">
        <v>783</v>
      </c>
    </row>
    <row r="530" spans="2:47" s="1" customFormat="1" ht="13.5">
      <c r="B530" s="45"/>
      <c r="C530" s="73"/>
      <c r="D530" s="234" t="s">
        <v>380</v>
      </c>
      <c r="E530" s="73"/>
      <c r="F530" s="275" t="s">
        <v>766</v>
      </c>
      <c r="G530" s="73"/>
      <c r="H530" s="73"/>
      <c r="I530" s="190"/>
      <c r="J530" s="73"/>
      <c r="K530" s="73"/>
      <c r="L530" s="71"/>
      <c r="M530" s="276"/>
      <c r="N530" s="46"/>
      <c r="O530" s="46"/>
      <c r="P530" s="46"/>
      <c r="Q530" s="46"/>
      <c r="R530" s="46"/>
      <c r="S530" s="46"/>
      <c r="T530" s="94"/>
      <c r="AT530" s="23" t="s">
        <v>380</v>
      </c>
      <c r="AU530" s="23" t="s">
        <v>84</v>
      </c>
    </row>
    <row r="531" spans="2:51" s="11" customFormat="1" ht="13.5">
      <c r="B531" s="232"/>
      <c r="C531" s="233"/>
      <c r="D531" s="234" t="s">
        <v>142</v>
      </c>
      <c r="E531" s="233"/>
      <c r="F531" s="236" t="s">
        <v>784</v>
      </c>
      <c r="G531" s="233"/>
      <c r="H531" s="237">
        <v>10.1</v>
      </c>
      <c r="I531" s="238"/>
      <c r="J531" s="233"/>
      <c r="K531" s="233"/>
      <c r="L531" s="239"/>
      <c r="M531" s="240"/>
      <c r="N531" s="241"/>
      <c r="O531" s="241"/>
      <c r="P531" s="241"/>
      <c r="Q531" s="241"/>
      <c r="R531" s="241"/>
      <c r="S531" s="241"/>
      <c r="T531" s="242"/>
      <c r="AT531" s="243" t="s">
        <v>142</v>
      </c>
      <c r="AU531" s="243" t="s">
        <v>84</v>
      </c>
      <c r="AV531" s="11" t="s">
        <v>84</v>
      </c>
      <c r="AW531" s="11" t="s">
        <v>6</v>
      </c>
      <c r="AX531" s="11" t="s">
        <v>24</v>
      </c>
      <c r="AY531" s="243" t="s">
        <v>133</v>
      </c>
    </row>
    <row r="532" spans="2:63" s="10" customFormat="1" ht="29.85" customHeight="1">
      <c r="B532" s="204"/>
      <c r="C532" s="205"/>
      <c r="D532" s="206" t="s">
        <v>74</v>
      </c>
      <c r="E532" s="218" t="s">
        <v>178</v>
      </c>
      <c r="F532" s="218" t="s">
        <v>785</v>
      </c>
      <c r="G532" s="205"/>
      <c r="H532" s="205"/>
      <c r="I532" s="208"/>
      <c r="J532" s="219">
        <f>BK532</f>
        <v>0</v>
      </c>
      <c r="K532" s="205"/>
      <c r="L532" s="210"/>
      <c r="M532" s="211"/>
      <c r="N532" s="212"/>
      <c r="O532" s="212"/>
      <c r="P532" s="213">
        <f>SUM(P533:P551)</f>
        <v>0</v>
      </c>
      <c r="Q532" s="212"/>
      <c r="R532" s="213">
        <f>SUM(R533:R551)</f>
        <v>1.5205000000000002</v>
      </c>
      <c r="S532" s="212"/>
      <c r="T532" s="214">
        <f>SUM(T533:T551)</f>
        <v>0</v>
      </c>
      <c r="AR532" s="215" t="s">
        <v>24</v>
      </c>
      <c r="AT532" s="216" t="s">
        <v>74</v>
      </c>
      <c r="AU532" s="216" t="s">
        <v>24</v>
      </c>
      <c r="AY532" s="215" t="s">
        <v>133</v>
      </c>
      <c r="BK532" s="217">
        <f>SUM(BK533:BK551)</f>
        <v>0</v>
      </c>
    </row>
    <row r="533" spans="2:65" s="1" customFormat="1" ht="25.5" customHeight="1">
      <c r="B533" s="45"/>
      <c r="C533" s="220" t="s">
        <v>786</v>
      </c>
      <c r="D533" s="220" t="s">
        <v>135</v>
      </c>
      <c r="E533" s="221" t="s">
        <v>787</v>
      </c>
      <c r="F533" s="222" t="s">
        <v>788</v>
      </c>
      <c r="G533" s="223" t="s">
        <v>181</v>
      </c>
      <c r="H533" s="224">
        <v>10</v>
      </c>
      <c r="I533" s="225"/>
      <c r="J533" s="226">
        <f>ROUND(I533*H533,2)</f>
        <v>0</v>
      </c>
      <c r="K533" s="222" t="s">
        <v>139</v>
      </c>
      <c r="L533" s="71"/>
      <c r="M533" s="227" t="s">
        <v>22</v>
      </c>
      <c r="N533" s="228" t="s">
        <v>46</v>
      </c>
      <c r="O533" s="46"/>
      <c r="P533" s="229">
        <f>O533*H533</f>
        <v>0</v>
      </c>
      <c r="Q533" s="229">
        <v>1E-05</v>
      </c>
      <c r="R533" s="229">
        <f>Q533*H533</f>
        <v>0.0001</v>
      </c>
      <c r="S533" s="229">
        <v>0</v>
      </c>
      <c r="T533" s="230">
        <f>S533*H533</f>
        <v>0</v>
      </c>
      <c r="AR533" s="23" t="s">
        <v>140</v>
      </c>
      <c r="AT533" s="23" t="s">
        <v>135</v>
      </c>
      <c r="AU533" s="23" t="s">
        <v>84</v>
      </c>
      <c r="AY533" s="23" t="s">
        <v>133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23" t="s">
        <v>24</v>
      </c>
      <c r="BK533" s="231">
        <f>ROUND(I533*H533,2)</f>
        <v>0</v>
      </c>
      <c r="BL533" s="23" t="s">
        <v>140</v>
      </c>
      <c r="BM533" s="23" t="s">
        <v>789</v>
      </c>
    </row>
    <row r="534" spans="2:51" s="11" customFormat="1" ht="13.5">
      <c r="B534" s="232"/>
      <c r="C534" s="233"/>
      <c r="D534" s="234" t="s">
        <v>142</v>
      </c>
      <c r="E534" s="235" t="s">
        <v>22</v>
      </c>
      <c r="F534" s="236" t="s">
        <v>29</v>
      </c>
      <c r="G534" s="233"/>
      <c r="H534" s="237">
        <v>10</v>
      </c>
      <c r="I534" s="238"/>
      <c r="J534" s="233"/>
      <c r="K534" s="233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142</v>
      </c>
      <c r="AU534" s="243" t="s">
        <v>84</v>
      </c>
      <c r="AV534" s="11" t="s">
        <v>84</v>
      </c>
      <c r="AW534" s="11" t="s">
        <v>39</v>
      </c>
      <c r="AX534" s="11" t="s">
        <v>75</v>
      </c>
      <c r="AY534" s="243" t="s">
        <v>133</v>
      </c>
    </row>
    <row r="535" spans="2:51" s="12" customFormat="1" ht="13.5">
      <c r="B535" s="244"/>
      <c r="C535" s="245"/>
      <c r="D535" s="234" t="s">
        <v>142</v>
      </c>
      <c r="E535" s="246" t="s">
        <v>22</v>
      </c>
      <c r="F535" s="247" t="s">
        <v>790</v>
      </c>
      <c r="G535" s="245"/>
      <c r="H535" s="246" t="s">
        <v>22</v>
      </c>
      <c r="I535" s="248"/>
      <c r="J535" s="245"/>
      <c r="K535" s="245"/>
      <c r="L535" s="249"/>
      <c r="M535" s="250"/>
      <c r="N535" s="251"/>
      <c r="O535" s="251"/>
      <c r="P535" s="251"/>
      <c r="Q535" s="251"/>
      <c r="R535" s="251"/>
      <c r="S535" s="251"/>
      <c r="T535" s="252"/>
      <c r="AT535" s="253" t="s">
        <v>142</v>
      </c>
      <c r="AU535" s="253" t="s">
        <v>84</v>
      </c>
      <c r="AV535" s="12" t="s">
        <v>24</v>
      </c>
      <c r="AW535" s="12" t="s">
        <v>39</v>
      </c>
      <c r="AX535" s="12" t="s">
        <v>75</v>
      </c>
      <c r="AY535" s="253" t="s">
        <v>133</v>
      </c>
    </row>
    <row r="536" spans="2:51" s="13" customFormat="1" ht="13.5">
      <c r="B536" s="254"/>
      <c r="C536" s="255"/>
      <c r="D536" s="234" t="s">
        <v>142</v>
      </c>
      <c r="E536" s="256" t="s">
        <v>22</v>
      </c>
      <c r="F536" s="257" t="s">
        <v>145</v>
      </c>
      <c r="G536" s="255"/>
      <c r="H536" s="258">
        <v>10</v>
      </c>
      <c r="I536" s="259"/>
      <c r="J536" s="255"/>
      <c r="K536" s="255"/>
      <c r="L536" s="260"/>
      <c r="M536" s="261"/>
      <c r="N536" s="262"/>
      <c r="O536" s="262"/>
      <c r="P536" s="262"/>
      <c r="Q536" s="262"/>
      <c r="R536" s="262"/>
      <c r="S536" s="262"/>
      <c r="T536" s="263"/>
      <c r="AT536" s="264" t="s">
        <v>142</v>
      </c>
      <c r="AU536" s="264" t="s">
        <v>84</v>
      </c>
      <c r="AV536" s="13" t="s">
        <v>140</v>
      </c>
      <c r="AW536" s="13" t="s">
        <v>39</v>
      </c>
      <c r="AX536" s="13" t="s">
        <v>24</v>
      </c>
      <c r="AY536" s="264" t="s">
        <v>133</v>
      </c>
    </row>
    <row r="537" spans="2:65" s="1" customFormat="1" ht="16.5" customHeight="1">
      <c r="B537" s="45"/>
      <c r="C537" s="220" t="s">
        <v>791</v>
      </c>
      <c r="D537" s="220" t="s">
        <v>135</v>
      </c>
      <c r="E537" s="221" t="s">
        <v>792</v>
      </c>
      <c r="F537" s="222" t="s">
        <v>793</v>
      </c>
      <c r="G537" s="223" t="s">
        <v>181</v>
      </c>
      <c r="H537" s="224">
        <v>2</v>
      </c>
      <c r="I537" s="225"/>
      <c r="J537" s="226">
        <f>ROUND(I537*H537,2)</f>
        <v>0</v>
      </c>
      <c r="K537" s="222" t="s">
        <v>139</v>
      </c>
      <c r="L537" s="71"/>
      <c r="M537" s="227" t="s">
        <v>22</v>
      </c>
      <c r="N537" s="228" t="s">
        <v>46</v>
      </c>
      <c r="O537" s="46"/>
      <c r="P537" s="229">
        <f>O537*H537</f>
        <v>0</v>
      </c>
      <c r="Q537" s="229">
        <v>0.0033</v>
      </c>
      <c r="R537" s="229">
        <f>Q537*H537</f>
        <v>0.0066</v>
      </c>
      <c r="S537" s="229">
        <v>0</v>
      </c>
      <c r="T537" s="230">
        <f>S537*H537</f>
        <v>0</v>
      </c>
      <c r="AR537" s="23" t="s">
        <v>140</v>
      </c>
      <c r="AT537" s="23" t="s">
        <v>135</v>
      </c>
      <c r="AU537" s="23" t="s">
        <v>84</v>
      </c>
      <c r="AY537" s="23" t="s">
        <v>133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23" t="s">
        <v>24</v>
      </c>
      <c r="BK537" s="231">
        <f>ROUND(I537*H537,2)</f>
        <v>0</v>
      </c>
      <c r="BL537" s="23" t="s">
        <v>140</v>
      </c>
      <c r="BM537" s="23" t="s">
        <v>794</v>
      </c>
    </row>
    <row r="538" spans="2:51" s="11" customFormat="1" ht="13.5">
      <c r="B538" s="232"/>
      <c r="C538" s="233"/>
      <c r="D538" s="234" t="s">
        <v>142</v>
      </c>
      <c r="E538" s="235" t="s">
        <v>22</v>
      </c>
      <c r="F538" s="236" t="s">
        <v>795</v>
      </c>
      <c r="G538" s="233"/>
      <c r="H538" s="237">
        <v>2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142</v>
      </c>
      <c r="AU538" s="243" t="s">
        <v>84</v>
      </c>
      <c r="AV538" s="11" t="s">
        <v>84</v>
      </c>
      <c r="AW538" s="11" t="s">
        <v>39</v>
      </c>
      <c r="AX538" s="11" t="s">
        <v>75</v>
      </c>
      <c r="AY538" s="243" t="s">
        <v>133</v>
      </c>
    </row>
    <row r="539" spans="2:51" s="13" customFormat="1" ht="13.5">
      <c r="B539" s="254"/>
      <c r="C539" s="255"/>
      <c r="D539" s="234" t="s">
        <v>142</v>
      </c>
      <c r="E539" s="256" t="s">
        <v>22</v>
      </c>
      <c r="F539" s="257" t="s">
        <v>145</v>
      </c>
      <c r="G539" s="255"/>
      <c r="H539" s="258">
        <v>2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AT539" s="264" t="s">
        <v>142</v>
      </c>
      <c r="AU539" s="264" t="s">
        <v>84</v>
      </c>
      <c r="AV539" s="13" t="s">
        <v>140</v>
      </c>
      <c r="AW539" s="13" t="s">
        <v>39</v>
      </c>
      <c r="AX539" s="13" t="s">
        <v>24</v>
      </c>
      <c r="AY539" s="264" t="s">
        <v>133</v>
      </c>
    </row>
    <row r="540" spans="2:65" s="1" customFormat="1" ht="25.5" customHeight="1">
      <c r="B540" s="45"/>
      <c r="C540" s="220" t="s">
        <v>796</v>
      </c>
      <c r="D540" s="220" t="s">
        <v>135</v>
      </c>
      <c r="E540" s="221" t="s">
        <v>797</v>
      </c>
      <c r="F540" s="222" t="s">
        <v>798</v>
      </c>
      <c r="G540" s="223" t="s">
        <v>463</v>
      </c>
      <c r="H540" s="224">
        <v>2</v>
      </c>
      <c r="I540" s="225"/>
      <c r="J540" s="226">
        <f>ROUND(I540*H540,2)</f>
        <v>0</v>
      </c>
      <c r="K540" s="222" t="s">
        <v>139</v>
      </c>
      <c r="L540" s="71"/>
      <c r="M540" s="227" t="s">
        <v>22</v>
      </c>
      <c r="N540" s="228" t="s">
        <v>46</v>
      </c>
      <c r="O540" s="46"/>
      <c r="P540" s="229">
        <f>O540*H540</f>
        <v>0</v>
      </c>
      <c r="Q540" s="229">
        <v>0.00012</v>
      </c>
      <c r="R540" s="229">
        <f>Q540*H540</f>
        <v>0.00024</v>
      </c>
      <c r="S540" s="229">
        <v>0</v>
      </c>
      <c r="T540" s="230">
        <f>S540*H540</f>
        <v>0</v>
      </c>
      <c r="AR540" s="23" t="s">
        <v>140</v>
      </c>
      <c r="AT540" s="23" t="s">
        <v>135</v>
      </c>
      <c r="AU540" s="23" t="s">
        <v>84</v>
      </c>
      <c r="AY540" s="23" t="s">
        <v>133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23" t="s">
        <v>24</v>
      </c>
      <c r="BK540" s="231">
        <f>ROUND(I540*H540,2)</f>
        <v>0</v>
      </c>
      <c r="BL540" s="23" t="s">
        <v>140</v>
      </c>
      <c r="BM540" s="23" t="s">
        <v>799</v>
      </c>
    </row>
    <row r="541" spans="2:65" s="1" customFormat="1" ht="16.5" customHeight="1">
      <c r="B541" s="45"/>
      <c r="C541" s="265" t="s">
        <v>800</v>
      </c>
      <c r="D541" s="265" t="s">
        <v>311</v>
      </c>
      <c r="E541" s="266" t="s">
        <v>801</v>
      </c>
      <c r="F541" s="267" t="s">
        <v>802</v>
      </c>
      <c r="G541" s="268" t="s">
        <v>463</v>
      </c>
      <c r="H541" s="269">
        <v>2</v>
      </c>
      <c r="I541" s="270"/>
      <c r="J541" s="271">
        <f>ROUND(I541*H541,2)</f>
        <v>0</v>
      </c>
      <c r="K541" s="267" t="s">
        <v>139</v>
      </c>
      <c r="L541" s="272"/>
      <c r="M541" s="273" t="s">
        <v>22</v>
      </c>
      <c r="N541" s="274" t="s">
        <v>46</v>
      </c>
      <c r="O541" s="46"/>
      <c r="P541" s="229">
        <f>O541*H541</f>
        <v>0</v>
      </c>
      <c r="Q541" s="229">
        <v>0.0072</v>
      </c>
      <c r="R541" s="229">
        <f>Q541*H541</f>
        <v>0.0144</v>
      </c>
      <c r="S541" s="229">
        <v>0</v>
      </c>
      <c r="T541" s="230">
        <f>S541*H541</f>
        <v>0</v>
      </c>
      <c r="AR541" s="23" t="s">
        <v>178</v>
      </c>
      <c r="AT541" s="23" t="s">
        <v>311</v>
      </c>
      <c r="AU541" s="23" t="s">
        <v>84</v>
      </c>
      <c r="AY541" s="23" t="s">
        <v>133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23" t="s">
        <v>24</v>
      </c>
      <c r="BK541" s="231">
        <f>ROUND(I541*H541,2)</f>
        <v>0</v>
      </c>
      <c r="BL541" s="23" t="s">
        <v>140</v>
      </c>
      <c r="BM541" s="23" t="s">
        <v>803</v>
      </c>
    </row>
    <row r="542" spans="2:65" s="1" customFormat="1" ht="16.5" customHeight="1">
      <c r="B542" s="45"/>
      <c r="C542" s="220" t="s">
        <v>804</v>
      </c>
      <c r="D542" s="220" t="s">
        <v>135</v>
      </c>
      <c r="E542" s="221" t="s">
        <v>805</v>
      </c>
      <c r="F542" s="222" t="s">
        <v>806</v>
      </c>
      <c r="G542" s="223" t="s">
        <v>463</v>
      </c>
      <c r="H542" s="224">
        <v>2</v>
      </c>
      <c r="I542" s="225"/>
      <c r="J542" s="226">
        <f>ROUND(I542*H542,2)</f>
        <v>0</v>
      </c>
      <c r="K542" s="222" t="s">
        <v>139</v>
      </c>
      <c r="L542" s="71"/>
      <c r="M542" s="227" t="s">
        <v>22</v>
      </c>
      <c r="N542" s="228" t="s">
        <v>46</v>
      </c>
      <c r="O542" s="46"/>
      <c r="P542" s="229">
        <f>O542*H542</f>
        <v>0</v>
      </c>
      <c r="Q542" s="229">
        <v>0.3409</v>
      </c>
      <c r="R542" s="229">
        <f>Q542*H542</f>
        <v>0.6818</v>
      </c>
      <c r="S542" s="229">
        <v>0</v>
      </c>
      <c r="T542" s="230">
        <f>S542*H542</f>
        <v>0</v>
      </c>
      <c r="AR542" s="23" t="s">
        <v>140</v>
      </c>
      <c r="AT542" s="23" t="s">
        <v>135</v>
      </c>
      <c r="AU542" s="23" t="s">
        <v>84</v>
      </c>
      <c r="AY542" s="23" t="s">
        <v>133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23" t="s">
        <v>24</v>
      </c>
      <c r="BK542" s="231">
        <f>ROUND(I542*H542,2)</f>
        <v>0</v>
      </c>
      <c r="BL542" s="23" t="s">
        <v>140</v>
      </c>
      <c r="BM542" s="23" t="s">
        <v>807</v>
      </c>
    </row>
    <row r="543" spans="2:65" s="1" customFormat="1" ht="16.5" customHeight="1">
      <c r="B543" s="45"/>
      <c r="C543" s="265" t="s">
        <v>808</v>
      </c>
      <c r="D543" s="265" t="s">
        <v>311</v>
      </c>
      <c r="E543" s="266" t="s">
        <v>809</v>
      </c>
      <c r="F543" s="267" t="s">
        <v>810</v>
      </c>
      <c r="G543" s="268" t="s">
        <v>463</v>
      </c>
      <c r="H543" s="269">
        <v>2</v>
      </c>
      <c r="I543" s="270"/>
      <c r="J543" s="271">
        <f>ROUND(I543*H543,2)</f>
        <v>0</v>
      </c>
      <c r="K543" s="267" t="s">
        <v>139</v>
      </c>
      <c r="L543" s="272"/>
      <c r="M543" s="273" t="s">
        <v>22</v>
      </c>
      <c r="N543" s="274" t="s">
        <v>46</v>
      </c>
      <c r="O543" s="46"/>
      <c r="P543" s="229">
        <f>O543*H543</f>
        <v>0</v>
      </c>
      <c r="Q543" s="229">
        <v>0.072</v>
      </c>
      <c r="R543" s="229">
        <f>Q543*H543</f>
        <v>0.144</v>
      </c>
      <c r="S543" s="229">
        <v>0</v>
      </c>
      <c r="T543" s="230">
        <f>S543*H543</f>
        <v>0</v>
      </c>
      <c r="AR543" s="23" t="s">
        <v>178</v>
      </c>
      <c r="AT543" s="23" t="s">
        <v>311</v>
      </c>
      <c r="AU543" s="23" t="s">
        <v>84</v>
      </c>
      <c r="AY543" s="23" t="s">
        <v>133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23" t="s">
        <v>24</v>
      </c>
      <c r="BK543" s="231">
        <f>ROUND(I543*H543,2)</f>
        <v>0</v>
      </c>
      <c r="BL543" s="23" t="s">
        <v>140</v>
      </c>
      <c r="BM543" s="23" t="s">
        <v>811</v>
      </c>
    </row>
    <row r="544" spans="2:65" s="1" customFormat="1" ht="16.5" customHeight="1">
      <c r="B544" s="45"/>
      <c r="C544" s="265" t="s">
        <v>812</v>
      </c>
      <c r="D544" s="265" t="s">
        <v>311</v>
      </c>
      <c r="E544" s="266" t="s">
        <v>813</v>
      </c>
      <c r="F544" s="267" t="s">
        <v>814</v>
      </c>
      <c r="G544" s="268" t="s">
        <v>463</v>
      </c>
      <c r="H544" s="269">
        <v>2</v>
      </c>
      <c r="I544" s="270"/>
      <c r="J544" s="271">
        <f>ROUND(I544*H544,2)</f>
        <v>0</v>
      </c>
      <c r="K544" s="267" t="s">
        <v>139</v>
      </c>
      <c r="L544" s="272"/>
      <c r="M544" s="273" t="s">
        <v>22</v>
      </c>
      <c r="N544" s="274" t="s">
        <v>46</v>
      </c>
      <c r="O544" s="46"/>
      <c r="P544" s="229">
        <f>O544*H544</f>
        <v>0</v>
      </c>
      <c r="Q544" s="229">
        <v>0.058</v>
      </c>
      <c r="R544" s="229">
        <f>Q544*H544</f>
        <v>0.116</v>
      </c>
      <c r="S544" s="229">
        <v>0</v>
      </c>
      <c r="T544" s="230">
        <f>S544*H544</f>
        <v>0</v>
      </c>
      <c r="AR544" s="23" t="s">
        <v>178</v>
      </c>
      <c r="AT544" s="23" t="s">
        <v>311</v>
      </c>
      <c r="AU544" s="23" t="s">
        <v>84</v>
      </c>
      <c r="AY544" s="23" t="s">
        <v>133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23" t="s">
        <v>24</v>
      </c>
      <c r="BK544" s="231">
        <f>ROUND(I544*H544,2)</f>
        <v>0</v>
      </c>
      <c r="BL544" s="23" t="s">
        <v>140</v>
      </c>
      <c r="BM544" s="23" t="s">
        <v>815</v>
      </c>
    </row>
    <row r="545" spans="2:65" s="1" customFormat="1" ht="16.5" customHeight="1">
      <c r="B545" s="45"/>
      <c r="C545" s="265" t="s">
        <v>717</v>
      </c>
      <c r="D545" s="265" t="s">
        <v>311</v>
      </c>
      <c r="E545" s="266" t="s">
        <v>816</v>
      </c>
      <c r="F545" s="267" t="s">
        <v>817</v>
      </c>
      <c r="G545" s="268" t="s">
        <v>463</v>
      </c>
      <c r="H545" s="269">
        <v>2</v>
      </c>
      <c r="I545" s="270"/>
      <c r="J545" s="271">
        <f>ROUND(I545*H545,2)</f>
        <v>0</v>
      </c>
      <c r="K545" s="267" t="s">
        <v>139</v>
      </c>
      <c r="L545" s="272"/>
      <c r="M545" s="273" t="s">
        <v>22</v>
      </c>
      <c r="N545" s="274" t="s">
        <v>46</v>
      </c>
      <c r="O545" s="46"/>
      <c r="P545" s="229">
        <f>O545*H545</f>
        <v>0</v>
      </c>
      <c r="Q545" s="229">
        <v>0.057</v>
      </c>
      <c r="R545" s="229">
        <f>Q545*H545</f>
        <v>0.114</v>
      </c>
      <c r="S545" s="229">
        <v>0</v>
      </c>
      <c r="T545" s="230">
        <f>S545*H545</f>
        <v>0</v>
      </c>
      <c r="AR545" s="23" t="s">
        <v>178</v>
      </c>
      <c r="AT545" s="23" t="s">
        <v>311</v>
      </c>
      <c r="AU545" s="23" t="s">
        <v>84</v>
      </c>
      <c r="AY545" s="23" t="s">
        <v>133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23" t="s">
        <v>24</v>
      </c>
      <c r="BK545" s="231">
        <f>ROUND(I545*H545,2)</f>
        <v>0</v>
      </c>
      <c r="BL545" s="23" t="s">
        <v>140</v>
      </c>
      <c r="BM545" s="23" t="s">
        <v>818</v>
      </c>
    </row>
    <row r="546" spans="2:65" s="1" customFormat="1" ht="16.5" customHeight="1">
      <c r="B546" s="45"/>
      <c r="C546" s="265" t="s">
        <v>819</v>
      </c>
      <c r="D546" s="265" t="s">
        <v>311</v>
      </c>
      <c r="E546" s="266" t="s">
        <v>820</v>
      </c>
      <c r="F546" s="267" t="s">
        <v>821</v>
      </c>
      <c r="G546" s="268" t="s">
        <v>463</v>
      </c>
      <c r="H546" s="269">
        <v>2</v>
      </c>
      <c r="I546" s="270"/>
      <c r="J546" s="271">
        <f>ROUND(I546*H546,2)</f>
        <v>0</v>
      </c>
      <c r="K546" s="267" t="s">
        <v>139</v>
      </c>
      <c r="L546" s="272"/>
      <c r="M546" s="273" t="s">
        <v>22</v>
      </c>
      <c r="N546" s="274" t="s">
        <v>46</v>
      </c>
      <c r="O546" s="46"/>
      <c r="P546" s="229">
        <f>O546*H546</f>
        <v>0</v>
      </c>
      <c r="Q546" s="229">
        <v>0.027</v>
      </c>
      <c r="R546" s="229">
        <f>Q546*H546</f>
        <v>0.054</v>
      </c>
      <c r="S546" s="229">
        <v>0</v>
      </c>
      <c r="T546" s="230">
        <f>S546*H546</f>
        <v>0</v>
      </c>
      <c r="AR546" s="23" t="s">
        <v>178</v>
      </c>
      <c r="AT546" s="23" t="s">
        <v>311</v>
      </c>
      <c r="AU546" s="23" t="s">
        <v>84</v>
      </c>
      <c r="AY546" s="23" t="s">
        <v>133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23" t="s">
        <v>24</v>
      </c>
      <c r="BK546" s="231">
        <f>ROUND(I546*H546,2)</f>
        <v>0</v>
      </c>
      <c r="BL546" s="23" t="s">
        <v>140</v>
      </c>
      <c r="BM546" s="23" t="s">
        <v>822</v>
      </c>
    </row>
    <row r="547" spans="2:65" s="1" customFormat="1" ht="16.5" customHeight="1">
      <c r="B547" s="45"/>
      <c r="C547" s="265" t="s">
        <v>823</v>
      </c>
      <c r="D547" s="265" t="s">
        <v>311</v>
      </c>
      <c r="E547" s="266" t="s">
        <v>824</v>
      </c>
      <c r="F547" s="267" t="s">
        <v>825</v>
      </c>
      <c r="G547" s="268" t="s">
        <v>463</v>
      </c>
      <c r="H547" s="269">
        <v>2</v>
      </c>
      <c r="I547" s="270"/>
      <c r="J547" s="271">
        <f>ROUND(I547*H547,2)</f>
        <v>0</v>
      </c>
      <c r="K547" s="267" t="s">
        <v>139</v>
      </c>
      <c r="L547" s="272"/>
      <c r="M547" s="273" t="s">
        <v>22</v>
      </c>
      <c r="N547" s="274" t="s">
        <v>46</v>
      </c>
      <c r="O547" s="46"/>
      <c r="P547" s="229">
        <f>O547*H547</f>
        <v>0</v>
      </c>
      <c r="Q547" s="229">
        <v>0.061</v>
      </c>
      <c r="R547" s="229">
        <f>Q547*H547</f>
        <v>0.122</v>
      </c>
      <c r="S547" s="229">
        <v>0</v>
      </c>
      <c r="T547" s="230">
        <f>S547*H547</f>
        <v>0</v>
      </c>
      <c r="AR547" s="23" t="s">
        <v>178</v>
      </c>
      <c r="AT547" s="23" t="s">
        <v>311</v>
      </c>
      <c r="AU547" s="23" t="s">
        <v>84</v>
      </c>
      <c r="AY547" s="23" t="s">
        <v>133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23" t="s">
        <v>24</v>
      </c>
      <c r="BK547" s="231">
        <f>ROUND(I547*H547,2)</f>
        <v>0</v>
      </c>
      <c r="BL547" s="23" t="s">
        <v>140</v>
      </c>
      <c r="BM547" s="23" t="s">
        <v>826</v>
      </c>
    </row>
    <row r="548" spans="2:65" s="1" customFormat="1" ht="16.5" customHeight="1">
      <c r="B548" s="45"/>
      <c r="C548" s="265" t="s">
        <v>827</v>
      </c>
      <c r="D548" s="265" t="s">
        <v>311</v>
      </c>
      <c r="E548" s="266" t="s">
        <v>828</v>
      </c>
      <c r="F548" s="267" t="s">
        <v>829</v>
      </c>
      <c r="G548" s="268" t="s">
        <v>463</v>
      </c>
      <c r="H548" s="269">
        <v>2</v>
      </c>
      <c r="I548" s="270"/>
      <c r="J548" s="271">
        <f>ROUND(I548*H548,2)</f>
        <v>0</v>
      </c>
      <c r="K548" s="267" t="s">
        <v>139</v>
      </c>
      <c r="L548" s="272"/>
      <c r="M548" s="273" t="s">
        <v>22</v>
      </c>
      <c r="N548" s="274" t="s">
        <v>46</v>
      </c>
      <c r="O548" s="46"/>
      <c r="P548" s="229">
        <f>O548*H548</f>
        <v>0</v>
      </c>
      <c r="Q548" s="229">
        <v>0.08</v>
      </c>
      <c r="R548" s="229">
        <f>Q548*H548</f>
        <v>0.16</v>
      </c>
      <c r="S548" s="229">
        <v>0</v>
      </c>
      <c r="T548" s="230">
        <f>S548*H548</f>
        <v>0</v>
      </c>
      <c r="AR548" s="23" t="s">
        <v>178</v>
      </c>
      <c r="AT548" s="23" t="s">
        <v>311</v>
      </c>
      <c r="AU548" s="23" t="s">
        <v>84</v>
      </c>
      <c r="AY548" s="23" t="s">
        <v>133</v>
      </c>
      <c r="BE548" s="231">
        <f>IF(N548="základní",J548,0)</f>
        <v>0</v>
      </c>
      <c r="BF548" s="231">
        <f>IF(N548="snížená",J548,0)</f>
        <v>0</v>
      </c>
      <c r="BG548" s="231">
        <f>IF(N548="zákl. přenesená",J548,0)</f>
        <v>0</v>
      </c>
      <c r="BH548" s="231">
        <f>IF(N548="sníž. přenesená",J548,0)</f>
        <v>0</v>
      </c>
      <c r="BI548" s="231">
        <f>IF(N548="nulová",J548,0)</f>
        <v>0</v>
      </c>
      <c r="BJ548" s="23" t="s">
        <v>24</v>
      </c>
      <c r="BK548" s="231">
        <f>ROUND(I548*H548,2)</f>
        <v>0</v>
      </c>
      <c r="BL548" s="23" t="s">
        <v>140</v>
      </c>
      <c r="BM548" s="23" t="s">
        <v>830</v>
      </c>
    </row>
    <row r="549" spans="2:65" s="1" customFormat="1" ht="16.5" customHeight="1">
      <c r="B549" s="45"/>
      <c r="C549" s="220" t="s">
        <v>831</v>
      </c>
      <c r="D549" s="220" t="s">
        <v>135</v>
      </c>
      <c r="E549" s="221" t="s">
        <v>832</v>
      </c>
      <c r="F549" s="222" t="s">
        <v>833</v>
      </c>
      <c r="G549" s="223" t="s">
        <v>463</v>
      </c>
      <c r="H549" s="224">
        <v>2</v>
      </c>
      <c r="I549" s="225"/>
      <c r="J549" s="226">
        <f>ROUND(I549*H549,2)</f>
        <v>0</v>
      </c>
      <c r="K549" s="222" t="s">
        <v>139</v>
      </c>
      <c r="L549" s="71"/>
      <c r="M549" s="227" t="s">
        <v>22</v>
      </c>
      <c r="N549" s="228" t="s">
        <v>46</v>
      </c>
      <c r="O549" s="46"/>
      <c r="P549" s="229">
        <f>O549*H549</f>
        <v>0</v>
      </c>
      <c r="Q549" s="229">
        <v>0.00468</v>
      </c>
      <c r="R549" s="229">
        <f>Q549*H549</f>
        <v>0.00936</v>
      </c>
      <c r="S549" s="229">
        <v>0</v>
      </c>
      <c r="T549" s="230">
        <f>S549*H549</f>
        <v>0</v>
      </c>
      <c r="AR549" s="23" t="s">
        <v>140</v>
      </c>
      <c r="AT549" s="23" t="s">
        <v>135</v>
      </c>
      <c r="AU549" s="23" t="s">
        <v>84</v>
      </c>
      <c r="AY549" s="23" t="s">
        <v>133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23" t="s">
        <v>24</v>
      </c>
      <c r="BK549" s="231">
        <f>ROUND(I549*H549,2)</f>
        <v>0</v>
      </c>
      <c r="BL549" s="23" t="s">
        <v>140</v>
      </c>
      <c r="BM549" s="23" t="s">
        <v>834</v>
      </c>
    </row>
    <row r="550" spans="2:65" s="1" customFormat="1" ht="16.5" customHeight="1">
      <c r="B550" s="45"/>
      <c r="C550" s="265" t="s">
        <v>835</v>
      </c>
      <c r="D550" s="265" t="s">
        <v>311</v>
      </c>
      <c r="E550" s="266" t="s">
        <v>836</v>
      </c>
      <c r="F550" s="267" t="s">
        <v>837</v>
      </c>
      <c r="G550" s="268" t="s">
        <v>463</v>
      </c>
      <c r="H550" s="269">
        <v>2</v>
      </c>
      <c r="I550" s="270"/>
      <c r="J550" s="271">
        <f>ROUND(I550*H550,2)</f>
        <v>0</v>
      </c>
      <c r="K550" s="267" t="s">
        <v>139</v>
      </c>
      <c r="L550" s="272"/>
      <c r="M550" s="273" t="s">
        <v>22</v>
      </c>
      <c r="N550" s="274" t="s">
        <v>46</v>
      </c>
      <c r="O550" s="46"/>
      <c r="P550" s="229">
        <f>O550*H550</f>
        <v>0</v>
      </c>
      <c r="Q550" s="229">
        <v>0.043</v>
      </c>
      <c r="R550" s="229">
        <f>Q550*H550</f>
        <v>0.086</v>
      </c>
      <c r="S550" s="229">
        <v>0</v>
      </c>
      <c r="T550" s="230">
        <f>S550*H550</f>
        <v>0</v>
      </c>
      <c r="AR550" s="23" t="s">
        <v>178</v>
      </c>
      <c r="AT550" s="23" t="s">
        <v>311</v>
      </c>
      <c r="AU550" s="23" t="s">
        <v>84</v>
      </c>
      <c r="AY550" s="23" t="s">
        <v>133</v>
      </c>
      <c r="BE550" s="231">
        <f>IF(N550="základní",J550,0)</f>
        <v>0</v>
      </c>
      <c r="BF550" s="231">
        <f>IF(N550="snížená",J550,0)</f>
        <v>0</v>
      </c>
      <c r="BG550" s="231">
        <f>IF(N550="zákl. přenesená",J550,0)</f>
        <v>0</v>
      </c>
      <c r="BH550" s="231">
        <f>IF(N550="sníž. přenesená",J550,0)</f>
        <v>0</v>
      </c>
      <c r="BI550" s="231">
        <f>IF(N550="nulová",J550,0)</f>
        <v>0</v>
      </c>
      <c r="BJ550" s="23" t="s">
        <v>24</v>
      </c>
      <c r="BK550" s="231">
        <f>ROUND(I550*H550,2)</f>
        <v>0</v>
      </c>
      <c r="BL550" s="23" t="s">
        <v>140</v>
      </c>
      <c r="BM550" s="23" t="s">
        <v>838</v>
      </c>
    </row>
    <row r="551" spans="2:65" s="1" customFormat="1" ht="16.5" customHeight="1">
      <c r="B551" s="45"/>
      <c r="C551" s="265" t="s">
        <v>839</v>
      </c>
      <c r="D551" s="265" t="s">
        <v>311</v>
      </c>
      <c r="E551" s="266" t="s">
        <v>840</v>
      </c>
      <c r="F551" s="267" t="s">
        <v>841</v>
      </c>
      <c r="G551" s="268" t="s">
        <v>463</v>
      </c>
      <c r="H551" s="269">
        <v>2</v>
      </c>
      <c r="I551" s="270"/>
      <c r="J551" s="271">
        <f>ROUND(I551*H551,2)</f>
        <v>0</v>
      </c>
      <c r="K551" s="267" t="s">
        <v>139</v>
      </c>
      <c r="L551" s="272"/>
      <c r="M551" s="273" t="s">
        <v>22</v>
      </c>
      <c r="N551" s="274" t="s">
        <v>46</v>
      </c>
      <c r="O551" s="46"/>
      <c r="P551" s="229">
        <f>O551*H551</f>
        <v>0</v>
      </c>
      <c r="Q551" s="229">
        <v>0.006</v>
      </c>
      <c r="R551" s="229">
        <f>Q551*H551</f>
        <v>0.012</v>
      </c>
      <c r="S551" s="229">
        <v>0</v>
      </c>
      <c r="T551" s="230">
        <f>S551*H551</f>
        <v>0</v>
      </c>
      <c r="AR551" s="23" t="s">
        <v>178</v>
      </c>
      <c r="AT551" s="23" t="s">
        <v>311</v>
      </c>
      <c r="AU551" s="23" t="s">
        <v>84</v>
      </c>
      <c r="AY551" s="23" t="s">
        <v>133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23" t="s">
        <v>24</v>
      </c>
      <c r="BK551" s="231">
        <f>ROUND(I551*H551,2)</f>
        <v>0</v>
      </c>
      <c r="BL551" s="23" t="s">
        <v>140</v>
      </c>
      <c r="BM551" s="23" t="s">
        <v>842</v>
      </c>
    </row>
    <row r="552" spans="2:63" s="10" customFormat="1" ht="29.85" customHeight="1">
      <c r="B552" s="204"/>
      <c r="C552" s="205"/>
      <c r="D552" s="206" t="s">
        <v>74</v>
      </c>
      <c r="E552" s="218" t="s">
        <v>185</v>
      </c>
      <c r="F552" s="218" t="s">
        <v>843</v>
      </c>
      <c r="G552" s="205"/>
      <c r="H552" s="205"/>
      <c r="I552" s="208"/>
      <c r="J552" s="219">
        <f>BK552</f>
        <v>0</v>
      </c>
      <c r="K552" s="205"/>
      <c r="L552" s="210"/>
      <c r="M552" s="211"/>
      <c r="N552" s="212"/>
      <c r="O552" s="212"/>
      <c r="P552" s="213">
        <f>SUM(P553:P648)</f>
        <v>0</v>
      </c>
      <c r="Q552" s="212"/>
      <c r="R552" s="213">
        <f>SUM(R553:R648)</f>
        <v>35.42247934</v>
      </c>
      <c r="S552" s="212"/>
      <c r="T552" s="214">
        <f>SUM(T553:T648)</f>
        <v>118.1708</v>
      </c>
      <c r="AR552" s="215" t="s">
        <v>24</v>
      </c>
      <c r="AT552" s="216" t="s">
        <v>74</v>
      </c>
      <c r="AU552" s="216" t="s">
        <v>24</v>
      </c>
      <c r="AY552" s="215" t="s">
        <v>133</v>
      </c>
      <c r="BK552" s="217">
        <f>SUM(BK553:BK648)</f>
        <v>0</v>
      </c>
    </row>
    <row r="553" spans="2:65" s="1" customFormat="1" ht="16.5" customHeight="1">
      <c r="B553" s="45"/>
      <c r="C553" s="220" t="s">
        <v>844</v>
      </c>
      <c r="D553" s="220" t="s">
        <v>135</v>
      </c>
      <c r="E553" s="221" t="s">
        <v>845</v>
      </c>
      <c r="F553" s="222" t="s">
        <v>846</v>
      </c>
      <c r="G553" s="223" t="s">
        <v>181</v>
      </c>
      <c r="H553" s="224">
        <v>45.5</v>
      </c>
      <c r="I553" s="225"/>
      <c r="J553" s="226">
        <f>ROUND(I553*H553,2)</f>
        <v>0</v>
      </c>
      <c r="K553" s="222" t="s">
        <v>139</v>
      </c>
      <c r="L553" s="71"/>
      <c r="M553" s="227" t="s">
        <v>22</v>
      </c>
      <c r="N553" s="228" t="s">
        <v>46</v>
      </c>
      <c r="O553" s="46"/>
      <c r="P553" s="229">
        <f>O553*H553</f>
        <v>0</v>
      </c>
      <c r="Q553" s="229">
        <v>0.00084</v>
      </c>
      <c r="R553" s="229">
        <f>Q553*H553</f>
        <v>0.038220000000000004</v>
      </c>
      <c r="S553" s="229">
        <v>0</v>
      </c>
      <c r="T553" s="230">
        <f>S553*H553</f>
        <v>0</v>
      </c>
      <c r="AR553" s="23" t="s">
        <v>140</v>
      </c>
      <c r="AT553" s="23" t="s">
        <v>135</v>
      </c>
      <c r="AU553" s="23" t="s">
        <v>84</v>
      </c>
      <c r="AY553" s="23" t="s">
        <v>133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23" t="s">
        <v>24</v>
      </c>
      <c r="BK553" s="231">
        <f>ROUND(I553*H553,2)</f>
        <v>0</v>
      </c>
      <c r="BL553" s="23" t="s">
        <v>140</v>
      </c>
      <c r="BM553" s="23" t="s">
        <v>847</v>
      </c>
    </row>
    <row r="554" spans="2:51" s="11" customFormat="1" ht="13.5">
      <c r="B554" s="232"/>
      <c r="C554" s="233"/>
      <c r="D554" s="234" t="s">
        <v>142</v>
      </c>
      <c r="E554" s="235" t="s">
        <v>22</v>
      </c>
      <c r="F554" s="236" t="s">
        <v>848</v>
      </c>
      <c r="G554" s="233"/>
      <c r="H554" s="237">
        <v>45.5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142</v>
      </c>
      <c r="AU554" s="243" t="s">
        <v>84</v>
      </c>
      <c r="AV554" s="11" t="s">
        <v>84</v>
      </c>
      <c r="AW554" s="11" t="s">
        <v>39</v>
      </c>
      <c r="AX554" s="11" t="s">
        <v>75</v>
      </c>
      <c r="AY554" s="243" t="s">
        <v>133</v>
      </c>
    </row>
    <row r="555" spans="2:51" s="13" customFormat="1" ht="13.5">
      <c r="B555" s="254"/>
      <c r="C555" s="255"/>
      <c r="D555" s="234" t="s">
        <v>142</v>
      </c>
      <c r="E555" s="256" t="s">
        <v>22</v>
      </c>
      <c r="F555" s="257" t="s">
        <v>145</v>
      </c>
      <c r="G555" s="255"/>
      <c r="H555" s="258">
        <v>45.5</v>
      </c>
      <c r="I555" s="259"/>
      <c r="J555" s="255"/>
      <c r="K555" s="255"/>
      <c r="L555" s="260"/>
      <c r="M555" s="261"/>
      <c r="N555" s="262"/>
      <c r="O555" s="262"/>
      <c r="P555" s="262"/>
      <c r="Q555" s="262"/>
      <c r="R555" s="262"/>
      <c r="S555" s="262"/>
      <c r="T555" s="263"/>
      <c r="AT555" s="264" t="s">
        <v>142</v>
      </c>
      <c r="AU555" s="264" t="s">
        <v>84</v>
      </c>
      <c r="AV555" s="13" t="s">
        <v>140</v>
      </c>
      <c r="AW555" s="13" t="s">
        <v>39</v>
      </c>
      <c r="AX555" s="13" t="s">
        <v>24</v>
      </c>
      <c r="AY555" s="264" t="s">
        <v>133</v>
      </c>
    </row>
    <row r="556" spans="2:65" s="1" customFormat="1" ht="25.5" customHeight="1">
      <c r="B556" s="45"/>
      <c r="C556" s="265" t="s">
        <v>849</v>
      </c>
      <c r="D556" s="265" t="s">
        <v>311</v>
      </c>
      <c r="E556" s="266" t="s">
        <v>850</v>
      </c>
      <c r="F556" s="267" t="s">
        <v>851</v>
      </c>
      <c r="G556" s="268" t="s">
        <v>181</v>
      </c>
      <c r="H556" s="269">
        <v>45.5</v>
      </c>
      <c r="I556" s="270"/>
      <c r="J556" s="271">
        <f>ROUND(I556*H556,2)</f>
        <v>0</v>
      </c>
      <c r="K556" s="267" t="s">
        <v>22</v>
      </c>
      <c r="L556" s="272"/>
      <c r="M556" s="273" t="s">
        <v>22</v>
      </c>
      <c r="N556" s="274" t="s">
        <v>46</v>
      </c>
      <c r="O556" s="46"/>
      <c r="P556" s="229">
        <f>O556*H556</f>
        <v>0</v>
      </c>
      <c r="Q556" s="229">
        <v>0.305</v>
      </c>
      <c r="R556" s="229">
        <f>Q556*H556</f>
        <v>13.8775</v>
      </c>
      <c r="S556" s="229">
        <v>0</v>
      </c>
      <c r="T556" s="230">
        <f>S556*H556</f>
        <v>0</v>
      </c>
      <c r="AR556" s="23" t="s">
        <v>178</v>
      </c>
      <c r="AT556" s="23" t="s">
        <v>311</v>
      </c>
      <c r="AU556" s="23" t="s">
        <v>84</v>
      </c>
      <c r="AY556" s="23" t="s">
        <v>133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23" t="s">
        <v>24</v>
      </c>
      <c r="BK556" s="231">
        <f>ROUND(I556*H556,2)</f>
        <v>0</v>
      </c>
      <c r="BL556" s="23" t="s">
        <v>140</v>
      </c>
      <c r="BM556" s="23" t="s">
        <v>852</v>
      </c>
    </row>
    <row r="557" spans="2:65" s="1" customFormat="1" ht="16.5" customHeight="1">
      <c r="B557" s="45"/>
      <c r="C557" s="220" t="s">
        <v>853</v>
      </c>
      <c r="D557" s="220" t="s">
        <v>135</v>
      </c>
      <c r="E557" s="221" t="s">
        <v>854</v>
      </c>
      <c r="F557" s="222" t="s">
        <v>855</v>
      </c>
      <c r="G557" s="223" t="s">
        <v>463</v>
      </c>
      <c r="H557" s="224">
        <v>3</v>
      </c>
      <c r="I557" s="225"/>
      <c r="J557" s="226">
        <f>ROUND(I557*H557,2)</f>
        <v>0</v>
      </c>
      <c r="K557" s="222" t="s">
        <v>22</v>
      </c>
      <c r="L557" s="71"/>
      <c r="M557" s="227" t="s">
        <v>22</v>
      </c>
      <c r="N557" s="228" t="s">
        <v>46</v>
      </c>
      <c r="O557" s="46"/>
      <c r="P557" s="229">
        <f>O557*H557</f>
        <v>0</v>
      </c>
      <c r="Q557" s="229">
        <v>0.0007</v>
      </c>
      <c r="R557" s="229">
        <f>Q557*H557</f>
        <v>0.0021</v>
      </c>
      <c r="S557" s="229">
        <v>0</v>
      </c>
      <c r="T557" s="230">
        <f>S557*H557</f>
        <v>0</v>
      </c>
      <c r="AR557" s="23" t="s">
        <v>140</v>
      </c>
      <c r="AT557" s="23" t="s">
        <v>135</v>
      </c>
      <c r="AU557" s="23" t="s">
        <v>84</v>
      </c>
      <c r="AY557" s="23" t="s">
        <v>133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23" t="s">
        <v>24</v>
      </c>
      <c r="BK557" s="231">
        <f>ROUND(I557*H557,2)</f>
        <v>0</v>
      </c>
      <c r="BL557" s="23" t="s">
        <v>140</v>
      </c>
      <c r="BM557" s="23" t="s">
        <v>856</v>
      </c>
    </row>
    <row r="558" spans="2:51" s="11" customFormat="1" ht="13.5">
      <c r="B558" s="232"/>
      <c r="C558" s="233"/>
      <c r="D558" s="234" t="s">
        <v>142</v>
      </c>
      <c r="E558" s="235" t="s">
        <v>22</v>
      </c>
      <c r="F558" s="236" t="s">
        <v>24</v>
      </c>
      <c r="G558" s="233"/>
      <c r="H558" s="237">
        <v>1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142</v>
      </c>
      <c r="AU558" s="243" t="s">
        <v>84</v>
      </c>
      <c r="AV558" s="11" t="s">
        <v>84</v>
      </c>
      <c r="AW558" s="11" t="s">
        <v>39</v>
      </c>
      <c r="AX558" s="11" t="s">
        <v>75</v>
      </c>
      <c r="AY558" s="243" t="s">
        <v>133</v>
      </c>
    </row>
    <row r="559" spans="2:51" s="12" customFormat="1" ht="13.5">
      <c r="B559" s="244"/>
      <c r="C559" s="245"/>
      <c r="D559" s="234" t="s">
        <v>142</v>
      </c>
      <c r="E559" s="246" t="s">
        <v>22</v>
      </c>
      <c r="F559" s="247" t="s">
        <v>857</v>
      </c>
      <c r="G559" s="245"/>
      <c r="H559" s="246" t="s">
        <v>22</v>
      </c>
      <c r="I559" s="248"/>
      <c r="J559" s="245"/>
      <c r="K559" s="245"/>
      <c r="L559" s="249"/>
      <c r="M559" s="250"/>
      <c r="N559" s="251"/>
      <c r="O559" s="251"/>
      <c r="P559" s="251"/>
      <c r="Q559" s="251"/>
      <c r="R559" s="251"/>
      <c r="S559" s="251"/>
      <c r="T559" s="252"/>
      <c r="AT559" s="253" t="s">
        <v>142</v>
      </c>
      <c r="AU559" s="253" t="s">
        <v>84</v>
      </c>
      <c r="AV559" s="12" t="s">
        <v>24</v>
      </c>
      <c r="AW559" s="12" t="s">
        <v>39</v>
      </c>
      <c r="AX559" s="12" t="s">
        <v>75</v>
      </c>
      <c r="AY559" s="253" t="s">
        <v>133</v>
      </c>
    </row>
    <row r="560" spans="2:51" s="11" customFormat="1" ht="13.5">
      <c r="B560" s="232"/>
      <c r="C560" s="233"/>
      <c r="D560" s="234" t="s">
        <v>142</v>
      </c>
      <c r="E560" s="235" t="s">
        <v>22</v>
      </c>
      <c r="F560" s="236" t="s">
        <v>84</v>
      </c>
      <c r="G560" s="233"/>
      <c r="H560" s="237">
        <v>2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142</v>
      </c>
      <c r="AU560" s="243" t="s">
        <v>84</v>
      </c>
      <c r="AV560" s="11" t="s">
        <v>84</v>
      </c>
      <c r="AW560" s="11" t="s">
        <v>39</v>
      </c>
      <c r="AX560" s="11" t="s">
        <v>75</v>
      </c>
      <c r="AY560" s="243" t="s">
        <v>133</v>
      </c>
    </row>
    <row r="561" spans="2:51" s="12" customFormat="1" ht="13.5">
      <c r="B561" s="244"/>
      <c r="C561" s="245"/>
      <c r="D561" s="234" t="s">
        <v>142</v>
      </c>
      <c r="E561" s="246" t="s">
        <v>22</v>
      </c>
      <c r="F561" s="247" t="s">
        <v>858</v>
      </c>
      <c r="G561" s="245"/>
      <c r="H561" s="246" t="s">
        <v>22</v>
      </c>
      <c r="I561" s="248"/>
      <c r="J561" s="245"/>
      <c r="K561" s="245"/>
      <c r="L561" s="249"/>
      <c r="M561" s="250"/>
      <c r="N561" s="251"/>
      <c r="O561" s="251"/>
      <c r="P561" s="251"/>
      <c r="Q561" s="251"/>
      <c r="R561" s="251"/>
      <c r="S561" s="251"/>
      <c r="T561" s="252"/>
      <c r="AT561" s="253" t="s">
        <v>142</v>
      </c>
      <c r="AU561" s="253" t="s">
        <v>84</v>
      </c>
      <c r="AV561" s="12" t="s">
        <v>24</v>
      </c>
      <c r="AW561" s="12" t="s">
        <v>39</v>
      </c>
      <c r="AX561" s="12" t="s">
        <v>75</v>
      </c>
      <c r="AY561" s="253" t="s">
        <v>133</v>
      </c>
    </row>
    <row r="562" spans="2:51" s="13" customFormat="1" ht="13.5">
      <c r="B562" s="254"/>
      <c r="C562" s="255"/>
      <c r="D562" s="234" t="s">
        <v>142</v>
      </c>
      <c r="E562" s="256" t="s">
        <v>22</v>
      </c>
      <c r="F562" s="257" t="s">
        <v>145</v>
      </c>
      <c r="G562" s="255"/>
      <c r="H562" s="258">
        <v>3</v>
      </c>
      <c r="I562" s="259"/>
      <c r="J562" s="255"/>
      <c r="K562" s="255"/>
      <c r="L562" s="260"/>
      <c r="M562" s="261"/>
      <c r="N562" s="262"/>
      <c r="O562" s="262"/>
      <c r="P562" s="262"/>
      <c r="Q562" s="262"/>
      <c r="R562" s="262"/>
      <c r="S562" s="262"/>
      <c r="T562" s="263"/>
      <c r="AT562" s="264" t="s">
        <v>142</v>
      </c>
      <c r="AU562" s="264" t="s">
        <v>84</v>
      </c>
      <c r="AV562" s="13" t="s">
        <v>140</v>
      </c>
      <c r="AW562" s="13" t="s">
        <v>39</v>
      </c>
      <c r="AX562" s="13" t="s">
        <v>24</v>
      </c>
      <c r="AY562" s="264" t="s">
        <v>133</v>
      </c>
    </row>
    <row r="563" spans="2:65" s="1" customFormat="1" ht="25.5" customHeight="1">
      <c r="B563" s="45"/>
      <c r="C563" s="220" t="s">
        <v>859</v>
      </c>
      <c r="D563" s="220" t="s">
        <v>135</v>
      </c>
      <c r="E563" s="221" t="s">
        <v>860</v>
      </c>
      <c r="F563" s="222" t="s">
        <v>861</v>
      </c>
      <c r="G563" s="223" t="s">
        <v>181</v>
      </c>
      <c r="H563" s="224">
        <v>165</v>
      </c>
      <c r="I563" s="225"/>
      <c r="J563" s="226">
        <f>ROUND(I563*H563,2)</f>
        <v>0</v>
      </c>
      <c r="K563" s="222" t="s">
        <v>139</v>
      </c>
      <c r="L563" s="71"/>
      <c r="M563" s="227" t="s">
        <v>22</v>
      </c>
      <c r="N563" s="228" t="s">
        <v>46</v>
      </c>
      <c r="O563" s="46"/>
      <c r="P563" s="229">
        <f>O563*H563</f>
        <v>0</v>
      </c>
      <c r="Q563" s="229">
        <v>0.00033</v>
      </c>
      <c r="R563" s="229">
        <f>Q563*H563</f>
        <v>0.05445</v>
      </c>
      <c r="S563" s="229">
        <v>0</v>
      </c>
      <c r="T563" s="230">
        <f>S563*H563</f>
        <v>0</v>
      </c>
      <c r="AR563" s="23" t="s">
        <v>140</v>
      </c>
      <c r="AT563" s="23" t="s">
        <v>135</v>
      </c>
      <c r="AU563" s="23" t="s">
        <v>84</v>
      </c>
      <c r="AY563" s="23" t="s">
        <v>133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23" t="s">
        <v>24</v>
      </c>
      <c r="BK563" s="231">
        <f>ROUND(I563*H563,2)</f>
        <v>0</v>
      </c>
      <c r="BL563" s="23" t="s">
        <v>140</v>
      </c>
      <c r="BM563" s="23" t="s">
        <v>862</v>
      </c>
    </row>
    <row r="564" spans="2:51" s="11" customFormat="1" ht="13.5">
      <c r="B564" s="232"/>
      <c r="C564" s="233"/>
      <c r="D564" s="234" t="s">
        <v>142</v>
      </c>
      <c r="E564" s="235" t="s">
        <v>22</v>
      </c>
      <c r="F564" s="236" t="s">
        <v>863</v>
      </c>
      <c r="G564" s="233"/>
      <c r="H564" s="237">
        <v>165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142</v>
      </c>
      <c r="AU564" s="243" t="s">
        <v>84</v>
      </c>
      <c r="AV564" s="11" t="s">
        <v>84</v>
      </c>
      <c r="AW564" s="11" t="s">
        <v>39</v>
      </c>
      <c r="AX564" s="11" t="s">
        <v>75</v>
      </c>
      <c r="AY564" s="243" t="s">
        <v>133</v>
      </c>
    </row>
    <row r="565" spans="2:51" s="13" customFormat="1" ht="13.5">
      <c r="B565" s="254"/>
      <c r="C565" s="255"/>
      <c r="D565" s="234" t="s">
        <v>142</v>
      </c>
      <c r="E565" s="256" t="s">
        <v>22</v>
      </c>
      <c r="F565" s="257" t="s">
        <v>145</v>
      </c>
      <c r="G565" s="255"/>
      <c r="H565" s="258">
        <v>165</v>
      </c>
      <c r="I565" s="259"/>
      <c r="J565" s="255"/>
      <c r="K565" s="255"/>
      <c r="L565" s="260"/>
      <c r="M565" s="261"/>
      <c r="N565" s="262"/>
      <c r="O565" s="262"/>
      <c r="P565" s="262"/>
      <c r="Q565" s="262"/>
      <c r="R565" s="262"/>
      <c r="S565" s="262"/>
      <c r="T565" s="263"/>
      <c r="AT565" s="264" t="s">
        <v>142</v>
      </c>
      <c r="AU565" s="264" t="s">
        <v>84</v>
      </c>
      <c r="AV565" s="13" t="s">
        <v>140</v>
      </c>
      <c r="AW565" s="13" t="s">
        <v>39</v>
      </c>
      <c r="AX565" s="13" t="s">
        <v>24</v>
      </c>
      <c r="AY565" s="264" t="s">
        <v>133</v>
      </c>
    </row>
    <row r="566" spans="2:65" s="1" customFormat="1" ht="25.5" customHeight="1">
      <c r="B566" s="45"/>
      <c r="C566" s="220" t="s">
        <v>864</v>
      </c>
      <c r="D566" s="220" t="s">
        <v>135</v>
      </c>
      <c r="E566" s="221" t="s">
        <v>865</v>
      </c>
      <c r="F566" s="222" t="s">
        <v>866</v>
      </c>
      <c r="G566" s="223" t="s">
        <v>181</v>
      </c>
      <c r="H566" s="224">
        <v>45</v>
      </c>
      <c r="I566" s="225"/>
      <c r="J566" s="226">
        <f>ROUND(I566*H566,2)</f>
        <v>0</v>
      </c>
      <c r="K566" s="222" t="s">
        <v>139</v>
      </c>
      <c r="L566" s="71"/>
      <c r="M566" s="227" t="s">
        <v>22</v>
      </c>
      <c r="N566" s="228" t="s">
        <v>46</v>
      </c>
      <c r="O566" s="46"/>
      <c r="P566" s="229">
        <f>O566*H566</f>
        <v>0</v>
      </c>
      <c r="Q566" s="229">
        <v>0.1554</v>
      </c>
      <c r="R566" s="229">
        <f>Q566*H566</f>
        <v>6.993</v>
      </c>
      <c r="S566" s="229">
        <v>0</v>
      </c>
      <c r="T566" s="230">
        <f>S566*H566</f>
        <v>0</v>
      </c>
      <c r="AR566" s="23" t="s">
        <v>140</v>
      </c>
      <c r="AT566" s="23" t="s">
        <v>135</v>
      </c>
      <c r="AU566" s="23" t="s">
        <v>84</v>
      </c>
      <c r="AY566" s="23" t="s">
        <v>133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23" t="s">
        <v>24</v>
      </c>
      <c r="BK566" s="231">
        <f>ROUND(I566*H566,2)</f>
        <v>0</v>
      </c>
      <c r="BL566" s="23" t="s">
        <v>140</v>
      </c>
      <c r="BM566" s="23" t="s">
        <v>867</v>
      </c>
    </row>
    <row r="567" spans="2:51" s="11" customFormat="1" ht="13.5">
      <c r="B567" s="232"/>
      <c r="C567" s="233"/>
      <c r="D567" s="234" t="s">
        <v>142</v>
      </c>
      <c r="E567" s="235" t="s">
        <v>22</v>
      </c>
      <c r="F567" s="236" t="s">
        <v>371</v>
      </c>
      <c r="G567" s="233"/>
      <c r="H567" s="237">
        <v>45</v>
      </c>
      <c r="I567" s="238"/>
      <c r="J567" s="233"/>
      <c r="K567" s="233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142</v>
      </c>
      <c r="AU567" s="243" t="s">
        <v>84</v>
      </c>
      <c r="AV567" s="11" t="s">
        <v>84</v>
      </c>
      <c r="AW567" s="11" t="s">
        <v>39</v>
      </c>
      <c r="AX567" s="11" t="s">
        <v>75</v>
      </c>
      <c r="AY567" s="243" t="s">
        <v>133</v>
      </c>
    </row>
    <row r="568" spans="2:51" s="12" customFormat="1" ht="13.5">
      <c r="B568" s="244"/>
      <c r="C568" s="245"/>
      <c r="D568" s="234" t="s">
        <v>142</v>
      </c>
      <c r="E568" s="246" t="s">
        <v>22</v>
      </c>
      <c r="F568" s="247" t="s">
        <v>144</v>
      </c>
      <c r="G568" s="245"/>
      <c r="H568" s="246" t="s">
        <v>22</v>
      </c>
      <c r="I568" s="248"/>
      <c r="J568" s="245"/>
      <c r="K568" s="245"/>
      <c r="L568" s="249"/>
      <c r="M568" s="250"/>
      <c r="N568" s="251"/>
      <c r="O568" s="251"/>
      <c r="P568" s="251"/>
      <c r="Q568" s="251"/>
      <c r="R568" s="251"/>
      <c r="S568" s="251"/>
      <c r="T568" s="252"/>
      <c r="AT568" s="253" t="s">
        <v>142</v>
      </c>
      <c r="AU568" s="253" t="s">
        <v>84</v>
      </c>
      <c r="AV568" s="12" t="s">
        <v>24</v>
      </c>
      <c r="AW568" s="12" t="s">
        <v>39</v>
      </c>
      <c r="AX568" s="12" t="s">
        <v>75</v>
      </c>
      <c r="AY568" s="253" t="s">
        <v>133</v>
      </c>
    </row>
    <row r="569" spans="2:51" s="13" customFormat="1" ht="13.5">
      <c r="B569" s="254"/>
      <c r="C569" s="255"/>
      <c r="D569" s="234" t="s">
        <v>142</v>
      </c>
      <c r="E569" s="256" t="s">
        <v>22</v>
      </c>
      <c r="F569" s="257" t="s">
        <v>145</v>
      </c>
      <c r="G569" s="255"/>
      <c r="H569" s="258">
        <v>45</v>
      </c>
      <c r="I569" s="259"/>
      <c r="J569" s="255"/>
      <c r="K569" s="255"/>
      <c r="L569" s="260"/>
      <c r="M569" s="261"/>
      <c r="N569" s="262"/>
      <c r="O569" s="262"/>
      <c r="P569" s="262"/>
      <c r="Q569" s="262"/>
      <c r="R569" s="262"/>
      <c r="S569" s="262"/>
      <c r="T569" s="263"/>
      <c r="AT569" s="264" t="s">
        <v>142</v>
      </c>
      <c r="AU569" s="264" t="s">
        <v>84</v>
      </c>
      <c r="AV569" s="13" t="s">
        <v>140</v>
      </c>
      <c r="AW569" s="13" t="s">
        <v>39</v>
      </c>
      <c r="AX569" s="13" t="s">
        <v>24</v>
      </c>
      <c r="AY569" s="264" t="s">
        <v>133</v>
      </c>
    </row>
    <row r="570" spans="2:65" s="1" customFormat="1" ht="16.5" customHeight="1">
      <c r="B570" s="45"/>
      <c r="C570" s="265" t="s">
        <v>868</v>
      </c>
      <c r="D570" s="265" t="s">
        <v>311</v>
      </c>
      <c r="E570" s="266" t="s">
        <v>869</v>
      </c>
      <c r="F570" s="267" t="s">
        <v>870</v>
      </c>
      <c r="G570" s="268" t="s">
        <v>463</v>
      </c>
      <c r="H570" s="269">
        <v>45.45</v>
      </c>
      <c r="I570" s="270"/>
      <c r="J570" s="271">
        <f>ROUND(I570*H570,2)</f>
        <v>0</v>
      </c>
      <c r="K570" s="267" t="s">
        <v>139</v>
      </c>
      <c r="L570" s="272"/>
      <c r="M570" s="273" t="s">
        <v>22</v>
      </c>
      <c r="N570" s="274" t="s">
        <v>46</v>
      </c>
      <c r="O570" s="46"/>
      <c r="P570" s="229">
        <f>O570*H570</f>
        <v>0</v>
      </c>
      <c r="Q570" s="229">
        <v>0.102</v>
      </c>
      <c r="R570" s="229">
        <f>Q570*H570</f>
        <v>4.6359</v>
      </c>
      <c r="S570" s="229">
        <v>0</v>
      </c>
      <c r="T570" s="230">
        <f>S570*H570</f>
        <v>0</v>
      </c>
      <c r="AR570" s="23" t="s">
        <v>178</v>
      </c>
      <c r="AT570" s="23" t="s">
        <v>311</v>
      </c>
      <c r="AU570" s="23" t="s">
        <v>84</v>
      </c>
      <c r="AY570" s="23" t="s">
        <v>133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23" t="s">
        <v>24</v>
      </c>
      <c r="BK570" s="231">
        <f>ROUND(I570*H570,2)</f>
        <v>0</v>
      </c>
      <c r="BL570" s="23" t="s">
        <v>140</v>
      </c>
      <c r="BM570" s="23" t="s">
        <v>871</v>
      </c>
    </row>
    <row r="571" spans="2:51" s="11" customFormat="1" ht="13.5">
      <c r="B571" s="232"/>
      <c r="C571" s="233"/>
      <c r="D571" s="234" t="s">
        <v>142</v>
      </c>
      <c r="E571" s="233"/>
      <c r="F571" s="236" t="s">
        <v>872</v>
      </c>
      <c r="G571" s="233"/>
      <c r="H571" s="237">
        <v>45.45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142</v>
      </c>
      <c r="AU571" s="243" t="s">
        <v>84</v>
      </c>
      <c r="AV571" s="11" t="s">
        <v>84</v>
      </c>
      <c r="AW571" s="11" t="s">
        <v>6</v>
      </c>
      <c r="AX571" s="11" t="s">
        <v>24</v>
      </c>
      <c r="AY571" s="243" t="s">
        <v>133</v>
      </c>
    </row>
    <row r="572" spans="2:65" s="1" customFormat="1" ht="25.5" customHeight="1">
      <c r="B572" s="45"/>
      <c r="C572" s="220" t="s">
        <v>873</v>
      </c>
      <c r="D572" s="220" t="s">
        <v>135</v>
      </c>
      <c r="E572" s="221" t="s">
        <v>874</v>
      </c>
      <c r="F572" s="222" t="s">
        <v>875</v>
      </c>
      <c r="G572" s="223" t="s">
        <v>181</v>
      </c>
      <c r="H572" s="224">
        <v>3</v>
      </c>
      <c r="I572" s="225"/>
      <c r="J572" s="226">
        <f>ROUND(I572*H572,2)</f>
        <v>0</v>
      </c>
      <c r="K572" s="222" t="s">
        <v>139</v>
      </c>
      <c r="L572" s="71"/>
      <c r="M572" s="227" t="s">
        <v>22</v>
      </c>
      <c r="N572" s="228" t="s">
        <v>46</v>
      </c>
      <c r="O572" s="46"/>
      <c r="P572" s="229">
        <f>O572*H572</f>
        <v>0</v>
      </c>
      <c r="Q572" s="229">
        <v>0.16849</v>
      </c>
      <c r="R572" s="229">
        <f>Q572*H572</f>
        <v>0.50547</v>
      </c>
      <c r="S572" s="229">
        <v>0</v>
      </c>
      <c r="T572" s="230">
        <f>S572*H572</f>
        <v>0</v>
      </c>
      <c r="AR572" s="23" t="s">
        <v>140</v>
      </c>
      <c r="AT572" s="23" t="s">
        <v>135</v>
      </c>
      <c r="AU572" s="23" t="s">
        <v>84</v>
      </c>
      <c r="AY572" s="23" t="s">
        <v>133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23" t="s">
        <v>24</v>
      </c>
      <c r="BK572" s="231">
        <f>ROUND(I572*H572,2)</f>
        <v>0</v>
      </c>
      <c r="BL572" s="23" t="s">
        <v>140</v>
      </c>
      <c r="BM572" s="23" t="s">
        <v>876</v>
      </c>
    </row>
    <row r="573" spans="2:65" s="1" customFormat="1" ht="16.5" customHeight="1">
      <c r="B573" s="45"/>
      <c r="C573" s="265" t="s">
        <v>877</v>
      </c>
      <c r="D573" s="265" t="s">
        <v>311</v>
      </c>
      <c r="E573" s="266" t="s">
        <v>878</v>
      </c>
      <c r="F573" s="267" t="s">
        <v>879</v>
      </c>
      <c r="G573" s="268" t="s">
        <v>181</v>
      </c>
      <c r="H573" s="269">
        <v>3</v>
      </c>
      <c r="I573" s="270"/>
      <c r="J573" s="271">
        <f>ROUND(I573*H573,2)</f>
        <v>0</v>
      </c>
      <c r="K573" s="267" t="s">
        <v>22</v>
      </c>
      <c r="L573" s="272"/>
      <c r="M573" s="273" t="s">
        <v>22</v>
      </c>
      <c r="N573" s="274" t="s">
        <v>46</v>
      </c>
      <c r="O573" s="46"/>
      <c r="P573" s="229">
        <f>O573*H573</f>
        <v>0</v>
      </c>
      <c r="Q573" s="229">
        <v>0.101</v>
      </c>
      <c r="R573" s="229">
        <f>Q573*H573</f>
        <v>0.30300000000000005</v>
      </c>
      <c r="S573" s="229">
        <v>0</v>
      </c>
      <c r="T573" s="230">
        <f>S573*H573</f>
        <v>0</v>
      </c>
      <c r="AR573" s="23" t="s">
        <v>178</v>
      </c>
      <c r="AT573" s="23" t="s">
        <v>311</v>
      </c>
      <c r="AU573" s="23" t="s">
        <v>84</v>
      </c>
      <c r="AY573" s="23" t="s">
        <v>133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23" t="s">
        <v>24</v>
      </c>
      <c r="BK573" s="231">
        <f>ROUND(I573*H573,2)</f>
        <v>0</v>
      </c>
      <c r="BL573" s="23" t="s">
        <v>140</v>
      </c>
      <c r="BM573" s="23" t="s">
        <v>880</v>
      </c>
    </row>
    <row r="574" spans="2:65" s="1" customFormat="1" ht="25.5" customHeight="1">
      <c r="B574" s="45"/>
      <c r="C574" s="220" t="s">
        <v>881</v>
      </c>
      <c r="D574" s="220" t="s">
        <v>135</v>
      </c>
      <c r="E574" s="221" t="s">
        <v>882</v>
      </c>
      <c r="F574" s="222" t="s">
        <v>883</v>
      </c>
      <c r="G574" s="223" t="s">
        <v>181</v>
      </c>
      <c r="H574" s="224">
        <v>18.498</v>
      </c>
      <c r="I574" s="225"/>
      <c r="J574" s="226">
        <f>ROUND(I574*H574,2)</f>
        <v>0</v>
      </c>
      <c r="K574" s="222" t="s">
        <v>139</v>
      </c>
      <c r="L574" s="71"/>
      <c r="M574" s="227" t="s">
        <v>22</v>
      </c>
      <c r="N574" s="228" t="s">
        <v>46</v>
      </c>
      <c r="O574" s="46"/>
      <c r="P574" s="229">
        <f>O574*H574</f>
        <v>0</v>
      </c>
      <c r="Q574" s="229">
        <v>0.04125</v>
      </c>
      <c r="R574" s="229">
        <f>Q574*H574</f>
        <v>0.7630425000000001</v>
      </c>
      <c r="S574" s="229">
        <v>0</v>
      </c>
      <c r="T574" s="230">
        <f>S574*H574</f>
        <v>0</v>
      </c>
      <c r="AR574" s="23" t="s">
        <v>140</v>
      </c>
      <c r="AT574" s="23" t="s">
        <v>135</v>
      </c>
      <c r="AU574" s="23" t="s">
        <v>84</v>
      </c>
      <c r="AY574" s="23" t="s">
        <v>133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23" t="s">
        <v>24</v>
      </c>
      <c r="BK574" s="231">
        <f>ROUND(I574*H574,2)</f>
        <v>0</v>
      </c>
      <c r="BL574" s="23" t="s">
        <v>140</v>
      </c>
      <c r="BM574" s="23" t="s">
        <v>884</v>
      </c>
    </row>
    <row r="575" spans="2:51" s="11" customFormat="1" ht="13.5">
      <c r="B575" s="232"/>
      <c r="C575" s="233"/>
      <c r="D575" s="234" t="s">
        <v>142</v>
      </c>
      <c r="E575" s="235" t="s">
        <v>22</v>
      </c>
      <c r="F575" s="236" t="s">
        <v>496</v>
      </c>
      <c r="G575" s="233"/>
      <c r="H575" s="237">
        <v>18.498</v>
      </c>
      <c r="I575" s="238"/>
      <c r="J575" s="233"/>
      <c r="K575" s="233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142</v>
      </c>
      <c r="AU575" s="243" t="s">
        <v>84</v>
      </c>
      <c r="AV575" s="11" t="s">
        <v>84</v>
      </c>
      <c r="AW575" s="11" t="s">
        <v>39</v>
      </c>
      <c r="AX575" s="11" t="s">
        <v>75</v>
      </c>
      <c r="AY575" s="243" t="s">
        <v>133</v>
      </c>
    </row>
    <row r="576" spans="2:51" s="13" customFormat="1" ht="13.5">
      <c r="B576" s="254"/>
      <c r="C576" s="255"/>
      <c r="D576" s="234" t="s">
        <v>142</v>
      </c>
      <c r="E576" s="256" t="s">
        <v>22</v>
      </c>
      <c r="F576" s="257" t="s">
        <v>145</v>
      </c>
      <c r="G576" s="255"/>
      <c r="H576" s="258">
        <v>18.498</v>
      </c>
      <c r="I576" s="259"/>
      <c r="J576" s="255"/>
      <c r="K576" s="255"/>
      <c r="L576" s="260"/>
      <c r="M576" s="261"/>
      <c r="N576" s="262"/>
      <c r="O576" s="262"/>
      <c r="P576" s="262"/>
      <c r="Q576" s="262"/>
      <c r="R576" s="262"/>
      <c r="S576" s="262"/>
      <c r="T576" s="263"/>
      <c r="AT576" s="264" t="s">
        <v>142</v>
      </c>
      <c r="AU576" s="264" t="s">
        <v>84</v>
      </c>
      <c r="AV576" s="13" t="s">
        <v>140</v>
      </c>
      <c r="AW576" s="13" t="s">
        <v>39</v>
      </c>
      <c r="AX576" s="13" t="s">
        <v>24</v>
      </c>
      <c r="AY576" s="264" t="s">
        <v>133</v>
      </c>
    </row>
    <row r="577" spans="2:65" s="1" customFormat="1" ht="16.5" customHeight="1">
      <c r="B577" s="45"/>
      <c r="C577" s="265" t="s">
        <v>885</v>
      </c>
      <c r="D577" s="265" t="s">
        <v>311</v>
      </c>
      <c r="E577" s="266" t="s">
        <v>886</v>
      </c>
      <c r="F577" s="267" t="s">
        <v>887</v>
      </c>
      <c r="G577" s="268" t="s">
        <v>181</v>
      </c>
      <c r="H577" s="269">
        <v>19</v>
      </c>
      <c r="I577" s="270"/>
      <c r="J577" s="271">
        <f>ROUND(I577*H577,2)</f>
        <v>0</v>
      </c>
      <c r="K577" s="267" t="s">
        <v>139</v>
      </c>
      <c r="L577" s="272"/>
      <c r="M577" s="273" t="s">
        <v>22</v>
      </c>
      <c r="N577" s="274" t="s">
        <v>46</v>
      </c>
      <c r="O577" s="46"/>
      <c r="P577" s="229">
        <f>O577*H577</f>
        <v>0</v>
      </c>
      <c r="Q577" s="229">
        <v>0.101</v>
      </c>
      <c r="R577" s="229">
        <f>Q577*H577</f>
        <v>1.919</v>
      </c>
      <c r="S577" s="229">
        <v>0</v>
      </c>
      <c r="T577" s="230">
        <f>S577*H577</f>
        <v>0</v>
      </c>
      <c r="AR577" s="23" t="s">
        <v>178</v>
      </c>
      <c r="AT577" s="23" t="s">
        <v>311</v>
      </c>
      <c r="AU577" s="23" t="s">
        <v>84</v>
      </c>
      <c r="AY577" s="23" t="s">
        <v>133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23" t="s">
        <v>24</v>
      </c>
      <c r="BK577" s="231">
        <f>ROUND(I577*H577,2)</f>
        <v>0</v>
      </c>
      <c r="BL577" s="23" t="s">
        <v>140</v>
      </c>
      <c r="BM577" s="23" t="s">
        <v>888</v>
      </c>
    </row>
    <row r="578" spans="2:65" s="1" customFormat="1" ht="16.5" customHeight="1">
      <c r="B578" s="45"/>
      <c r="C578" s="265" t="s">
        <v>889</v>
      </c>
      <c r="D578" s="265" t="s">
        <v>311</v>
      </c>
      <c r="E578" s="266" t="s">
        <v>890</v>
      </c>
      <c r="F578" s="267" t="s">
        <v>891</v>
      </c>
      <c r="G578" s="268" t="s">
        <v>463</v>
      </c>
      <c r="H578" s="269">
        <v>21</v>
      </c>
      <c r="I578" s="270"/>
      <c r="J578" s="271">
        <f>ROUND(I578*H578,2)</f>
        <v>0</v>
      </c>
      <c r="K578" s="267" t="s">
        <v>139</v>
      </c>
      <c r="L578" s="272"/>
      <c r="M578" s="273" t="s">
        <v>22</v>
      </c>
      <c r="N578" s="274" t="s">
        <v>46</v>
      </c>
      <c r="O578" s="46"/>
      <c r="P578" s="229">
        <f>O578*H578</f>
        <v>0</v>
      </c>
      <c r="Q578" s="229">
        <v>4E-05</v>
      </c>
      <c r="R578" s="229">
        <f>Q578*H578</f>
        <v>0.00084</v>
      </c>
      <c r="S578" s="229">
        <v>0</v>
      </c>
      <c r="T578" s="230">
        <f>S578*H578</f>
        <v>0</v>
      </c>
      <c r="AR578" s="23" t="s">
        <v>178</v>
      </c>
      <c r="AT578" s="23" t="s">
        <v>311</v>
      </c>
      <c r="AU578" s="23" t="s">
        <v>84</v>
      </c>
      <c r="AY578" s="23" t="s">
        <v>133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23" t="s">
        <v>24</v>
      </c>
      <c r="BK578" s="231">
        <f>ROUND(I578*H578,2)</f>
        <v>0</v>
      </c>
      <c r="BL578" s="23" t="s">
        <v>140</v>
      </c>
      <c r="BM578" s="23" t="s">
        <v>892</v>
      </c>
    </row>
    <row r="579" spans="2:51" s="11" customFormat="1" ht="13.5">
      <c r="B579" s="232"/>
      <c r="C579" s="233"/>
      <c r="D579" s="234" t="s">
        <v>142</v>
      </c>
      <c r="E579" s="235" t="s">
        <v>22</v>
      </c>
      <c r="F579" s="236" t="s">
        <v>893</v>
      </c>
      <c r="G579" s="233"/>
      <c r="H579" s="237">
        <v>21</v>
      </c>
      <c r="I579" s="238"/>
      <c r="J579" s="233"/>
      <c r="K579" s="233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142</v>
      </c>
      <c r="AU579" s="243" t="s">
        <v>84</v>
      </c>
      <c r="AV579" s="11" t="s">
        <v>84</v>
      </c>
      <c r="AW579" s="11" t="s">
        <v>39</v>
      </c>
      <c r="AX579" s="11" t="s">
        <v>75</v>
      </c>
      <c r="AY579" s="243" t="s">
        <v>133</v>
      </c>
    </row>
    <row r="580" spans="2:51" s="13" customFormat="1" ht="13.5">
      <c r="B580" s="254"/>
      <c r="C580" s="255"/>
      <c r="D580" s="234" t="s">
        <v>142</v>
      </c>
      <c r="E580" s="256" t="s">
        <v>22</v>
      </c>
      <c r="F580" s="257" t="s">
        <v>145</v>
      </c>
      <c r="G580" s="255"/>
      <c r="H580" s="258">
        <v>21</v>
      </c>
      <c r="I580" s="259"/>
      <c r="J580" s="255"/>
      <c r="K580" s="255"/>
      <c r="L580" s="260"/>
      <c r="M580" s="261"/>
      <c r="N580" s="262"/>
      <c r="O580" s="262"/>
      <c r="P580" s="262"/>
      <c r="Q580" s="262"/>
      <c r="R580" s="262"/>
      <c r="S580" s="262"/>
      <c r="T580" s="263"/>
      <c r="AT580" s="264" t="s">
        <v>142</v>
      </c>
      <c r="AU580" s="264" t="s">
        <v>84</v>
      </c>
      <c r="AV580" s="13" t="s">
        <v>140</v>
      </c>
      <c r="AW580" s="13" t="s">
        <v>39</v>
      </c>
      <c r="AX580" s="13" t="s">
        <v>24</v>
      </c>
      <c r="AY580" s="264" t="s">
        <v>133</v>
      </c>
    </row>
    <row r="581" spans="2:65" s="1" customFormat="1" ht="25.5" customHeight="1">
      <c r="B581" s="45"/>
      <c r="C581" s="220" t="s">
        <v>894</v>
      </c>
      <c r="D581" s="220" t="s">
        <v>135</v>
      </c>
      <c r="E581" s="221" t="s">
        <v>895</v>
      </c>
      <c r="F581" s="222" t="s">
        <v>896</v>
      </c>
      <c r="G581" s="223" t="s">
        <v>200</v>
      </c>
      <c r="H581" s="224">
        <v>1.44</v>
      </c>
      <c r="I581" s="225"/>
      <c r="J581" s="226">
        <f>ROUND(I581*H581,2)</f>
        <v>0</v>
      </c>
      <c r="K581" s="222" t="s">
        <v>139</v>
      </c>
      <c r="L581" s="71"/>
      <c r="M581" s="227" t="s">
        <v>22</v>
      </c>
      <c r="N581" s="228" t="s">
        <v>46</v>
      </c>
      <c r="O581" s="46"/>
      <c r="P581" s="229">
        <f>O581*H581</f>
        <v>0</v>
      </c>
      <c r="Q581" s="229">
        <v>2.25634</v>
      </c>
      <c r="R581" s="229">
        <f>Q581*H581</f>
        <v>3.2491295999999994</v>
      </c>
      <c r="S581" s="229">
        <v>0</v>
      </c>
      <c r="T581" s="230">
        <f>S581*H581</f>
        <v>0</v>
      </c>
      <c r="AR581" s="23" t="s">
        <v>140</v>
      </c>
      <c r="AT581" s="23" t="s">
        <v>135</v>
      </c>
      <c r="AU581" s="23" t="s">
        <v>84</v>
      </c>
      <c r="AY581" s="23" t="s">
        <v>133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23" t="s">
        <v>24</v>
      </c>
      <c r="BK581" s="231">
        <f>ROUND(I581*H581,2)</f>
        <v>0</v>
      </c>
      <c r="BL581" s="23" t="s">
        <v>140</v>
      </c>
      <c r="BM581" s="23" t="s">
        <v>897</v>
      </c>
    </row>
    <row r="582" spans="2:51" s="11" customFormat="1" ht="13.5">
      <c r="B582" s="232"/>
      <c r="C582" s="233"/>
      <c r="D582" s="234" t="s">
        <v>142</v>
      </c>
      <c r="E582" s="235" t="s">
        <v>22</v>
      </c>
      <c r="F582" s="236" t="s">
        <v>898</v>
      </c>
      <c r="G582" s="233"/>
      <c r="H582" s="237">
        <v>1.44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142</v>
      </c>
      <c r="AU582" s="243" t="s">
        <v>84</v>
      </c>
      <c r="AV582" s="11" t="s">
        <v>84</v>
      </c>
      <c r="AW582" s="11" t="s">
        <v>39</v>
      </c>
      <c r="AX582" s="11" t="s">
        <v>75</v>
      </c>
      <c r="AY582" s="243" t="s">
        <v>133</v>
      </c>
    </row>
    <row r="583" spans="2:51" s="13" customFormat="1" ht="13.5">
      <c r="B583" s="254"/>
      <c r="C583" s="255"/>
      <c r="D583" s="234" t="s">
        <v>142</v>
      </c>
      <c r="E583" s="256" t="s">
        <v>22</v>
      </c>
      <c r="F583" s="257" t="s">
        <v>145</v>
      </c>
      <c r="G583" s="255"/>
      <c r="H583" s="258">
        <v>1.44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AT583" s="264" t="s">
        <v>142</v>
      </c>
      <c r="AU583" s="264" t="s">
        <v>84</v>
      </c>
      <c r="AV583" s="13" t="s">
        <v>140</v>
      </c>
      <c r="AW583" s="13" t="s">
        <v>39</v>
      </c>
      <c r="AX583" s="13" t="s">
        <v>24</v>
      </c>
      <c r="AY583" s="264" t="s">
        <v>133</v>
      </c>
    </row>
    <row r="584" spans="2:65" s="1" customFormat="1" ht="25.5" customHeight="1">
      <c r="B584" s="45"/>
      <c r="C584" s="220" t="s">
        <v>899</v>
      </c>
      <c r="D584" s="220" t="s">
        <v>135</v>
      </c>
      <c r="E584" s="221" t="s">
        <v>900</v>
      </c>
      <c r="F584" s="222" t="s">
        <v>901</v>
      </c>
      <c r="G584" s="223" t="s">
        <v>181</v>
      </c>
      <c r="H584" s="224">
        <v>18.498</v>
      </c>
      <c r="I584" s="225"/>
      <c r="J584" s="226">
        <f>ROUND(I584*H584,2)</f>
        <v>0</v>
      </c>
      <c r="K584" s="222" t="s">
        <v>139</v>
      </c>
      <c r="L584" s="71"/>
      <c r="M584" s="227" t="s">
        <v>22</v>
      </c>
      <c r="N584" s="228" t="s">
        <v>46</v>
      </c>
      <c r="O584" s="46"/>
      <c r="P584" s="229">
        <f>O584*H584</f>
        <v>0</v>
      </c>
      <c r="Q584" s="229">
        <v>0.00034</v>
      </c>
      <c r="R584" s="229">
        <f>Q584*H584</f>
        <v>0.006289320000000001</v>
      </c>
      <c r="S584" s="229">
        <v>0</v>
      </c>
      <c r="T584" s="230">
        <f>S584*H584</f>
        <v>0</v>
      </c>
      <c r="AR584" s="23" t="s">
        <v>140</v>
      </c>
      <c r="AT584" s="23" t="s">
        <v>135</v>
      </c>
      <c r="AU584" s="23" t="s">
        <v>84</v>
      </c>
      <c r="AY584" s="23" t="s">
        <v>133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23" t="s">
        <v>24</v>
      </c>
      <c r="BK584" s="231">
        <f>ROUND(I584*H584,2)</f>
        <v>0</v>
      </c>
      <c r="BL584" s="23" t="s">
        <v>140</v>
      </c>
      <c r="BM584" s="23" t="s">
        <v>902</v>
      </c>
    </row>
    <row r="585" spans="2:51" s="11" customFormat="1" ht="13.5">
      <c r="B585" s="232"/>
      <c r="C585" s="233"/>
      <c r="D585" s="234" t="s">
        <v>142</v>
      </c>
      <c r="E585" s="235" t="s">
        <v>22</v>
      </c>
      <c r="F585" s="236" t="s">
        <v>496</v>
      </c>
      <c r="G585" s="233"/>
      <c r="H585" s="237">
        <v>18.498</v>
      </c>
      <c r="I585" s="238"/>
      <c r="J585" s="233"/>
      <c r="K585" s="233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142</v>
      </c>
      <c r="AU585" s="243" t="s">
        <v>84</v>
      </c>
      <c r="AV585" s="11" t="s">
        <v>84</v>
      </c>
      <c r="AW585" s="11" t="s">
        <v>39</v>
      </c>
      <c r="AX585" s="11" t="s">
        <v>75</v>
      </c>
      <c r="AY585" s="243" t="s">
        <v>133</v>
      </c>
    </row>
    <row r="586" spans="2:51" s="13" customFormat="1" ht="13.5">
      <c r="B586" s="254"/>
      <c r="C586" s="255"/>
      <c r="D586" s="234" t="s">
        <v>142</v>
      </c>
      <c r="E586" s="256" t="s">
        <v>22</v>
      </c>
      <c r="F586" s="257" t="s">
        <v>145</v>
      </c>
      <c r="G586" s="255"/>
      <c r="H586" s="258">
        <v>18.498</v>
      </c>
      <c r="I586" s="259"/>
      <c r="J586" s="255"/>
      <c r="K586" s="255"/>
      <c r="L586" s="260"/>
      <c r="M586" s="261"/>
      <c r="N586" s="262"/>
      <c r="O586" s="262"/>
      <c r="P586" s="262"/>
      <c r="Q586" s="262"/>
      <c r="R586" s="262"/>
      <c r="S586" s="262"/>
      <c r="T586" s="263"/>
      <c r="AT586" s="264" t="s">
        <v>142</v>
      </c>
      <c r="AU586" s="264" t="s">
        <v>84</v>
      </c>
      <c r="AV586" s="13" t="s">
        <v>140</v>
      </c>
      <c r="AW586" s="13" t="s">
        <v>39</v>
      </c>
      <c r="AX586" s="13" t="s">
        <v>24</v>
      </c>
      <c r="AY586" s="264" t="s">
        <v>133</v>
      </c>
    </row>
    <row r="587" spans="2:65" s="1" customFormat="1" ht="16.5" customHeight="1">
      <c r="B587" s="45"/>
      <c r="C587" s="220" t="s">
        <v>903</v>
      </c>
      <c r="D587" s="220" t="s">
        <v>135</v>
      </c>
      <c r="E587" s="221" t="s">
        <v>904</v>
      </c>
      <c r="F587" s="222" t="s">
        <v>905</v>
      </c>
      <c r="G587" s="223" t="s">
        <v>138</v>
      </c>
      <c r="H587" s="224">
        <v>71.438</v>
      </c>
      <c r="I587" s="225"/>
      <c r="J587" s="226">
        <f>ROUND(I587*H587,2)</f>
        <v>0</v>
      </c>
      <c r="K587" s="222" t="s">
        <v>139</v>
      </c>
      <c r="L587" s="71"/>
      <c r="M587" s="227" t="s">
        <v>22</v>
      </c>
      <c r="N587" s="228" t="s">
        <v>46</v>
      </c>
      <c r="O587" s="46"/>
      <c r="P587" s="229">
        <f>O587*H587</f>
        <v>0</v>
      </c>
      <c r="Q587" s="229">
        <v>4E-05</v>
      </c>
      <c r="R587" s="229">
        <f>Q587*H587</f>
        <v>0.0028575200000000005</v>
      </c>
      <c r="S587" s="229">
        <v>0</v>
      </c>
      <c r="T587" s="230">
        <f>S587*H587</f>
        <v>0</v>
      </c>
      <c r="AR587" s="23" t="s">
        <v>140</v>
      </c>
      <c r="AT587" s="23" t="s">
        <v>135</v>
      </c>
      <c r="AU587" s="23" t="s">
        <v>84</v>
      </c>
      <c r="AY587" s="23" t="s">
        <v>133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23" t="s">
        <v>24</v>
      </c>
      <c r="BK587" s="231">
        <f>ROUND(I587*H587,2)</f>
        <v>0</v>
      </c>
      <c r="BL587" s="23" t="s">
        <v>140</v>
      </c>
      <c r="BM587" s="23" t="s">
        <v>906</v>
      </c>
    </row>
    <row r="588" spans="2:51" s="11" customFormat="1" ht="13.5">
      <c r="B588" s="232"/>
      <c r="C588" s="233"/>
      <c r="D588" s="234" t="s">
        <v>142</v>
      </c>
      <c r="E588" s="235" t="s">
        <v>22</v>
      </c>
      <c r="F588" s="236" t="s">
        <v>907</v>
      </c>
      <c r="G588" s="233"/>
      <c r="H588" s="237">
        <v>71.438</v>
      </c>
      <c r="I588" s="238"/>
      <c r="J588" s="233"/>
      <c r="K588" s="233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142</v>
      </c>
      <c r="AU588" s="243" t="s">
        <v>84</v>
      </c>
      <c r="AV588" s="11" t="s">
        <v>84</v>
      </c>
      <c r="AW588" s="11" t="s">
        <v>39</v>
      </c>
      <c r="AX588" s="11" t="s">
        <v>75</v>
      </c>
      <c r="AY588" s="243" t="s">
        <v>133</v>
      </c>
    </row>
    <row r="589" spans="2:51" s="13" customFormat="1" ht="13.5">
      <c r="B589" s="254"/>
      <c r="C589" s="255"/>
      <c r="D589" s="234" t="s">
        <v>142</v>
      </c>
      <c r="E589" s="256" t="s">
        <v>22</v>
      </c>
      <c r="F589" s="257" t="s">
        <v>145</v>
      </c>
      <c r="G589" s="255"/>
      <c r="H589" s="258">
        <v>71.438</v>
      </c>
      <c r="I589" s="259"/>
      <c r="J589" s="255"/>
      <c r="K589" s="255"/>
      <c r="L589" s="260"/>
      <c r="M589" s="261"/>
      <c r="N589" s="262"/>
      <c r="O589" s="262"/>
      <c r="P589" s="262"/>
      <c r="Q589" s="262"/>
      <c r="R589" s="262"/>
      <c r="S589" s="262"/>
      <c r="T589" s="263"/>
      <c r="AT589" s="264" t="s">
        <v>142</v>
      </c>
      <c r="AU589" s="264" t="s">
        <v>84</v>
      </c>
      <c r="AV589" s="13" t="s">
        <v>140</v>
      </c>
      <c r="AW589" s="13" t="s">
        <v>39</v>
      </c>
      <c r="AX589" s="13" t="s">
        <v>24</v>
      </c>
      <c r="AY589" s="264" t="s">
        <v>133</v>
      </c>
    </row>
    <row r="590" spans="2:65" s="1" customFormat="1" ht="16.5" customHeight="1">
      <c r="B590" s="45"/>
      <c r="C590" s="220" t="s">
        <v>908</v>
      </c>
      <c r="D590" s="220" t="s">
        <v>135</v>
      </c>
      <c r="E590" s="221" t="s">
        <v>909</v>
      </c>
      <c r="F590" s="222" t="s">
        <v>910</v>
      </c>
      <c r="G590" s="223" t="s">
        <v>181</v>
      </c>
      <c r="H590" s="224">
        <v>79</v>
      </c>
      <c r="I590" s="225"/>
      <c r="J590" s="226">
        <f>ROUND(I590*H590,2)</f>
        <v>0</v>
      </c>
      <c r="K590" s="222" t="s">
        <v>139</v>
      </c>
      <c r="L590" s="71"/>
      <c r="M590" s="227" t="s">
        <v>22</v>
      </c>
      <c r="N590" s="228" t="s">
        <v>46</v>
      </c>
      <c r="O590" s="46"/>
      <c r="P590" s="229">
        <f>O590*H590</f>
        <v>0</v>
      </c>
      <c r="Q590" s="229">
        <v>0</v>
      </c>
      <c r="R590" s="229">
        <f>Q590*H590</f>
        <v>0</v>
      </c>
      <c r="S590" s="229">
        <v>0</v>
      </c>
      <c r="T590" s="230">
        <f>S590*H590</f>
        <v>0</v>
      </c>
      <c r="AR590" s="23" t="s">
        <v>140</v>
      </c>
      <c r="AT590" s="23" t="s">
        <v>135</v>
      </c>
      <c r="AU590" s="23" t="s">
        <v>84</v>
      </c>
      <c r="AY590" s="23" t="s">
        <v>133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23" t="s">
        <v>24</v>
      </c>
      <c r="BK590" s="231">
        <f>ROUND(I590*H590,2)</f>
        <v>0</v>
      </c>
      <c r="BL590" s="23" t="s">
        <v>140</v>
      </c>
      <c r="BM590" s="23" t="s">
        <v>911</v>
      </c>
    </row>
    <row r="591" spans="2:51" s="11" customFormat="1" ht="13.5">
      <c r="B591" s="232"/>
      <c r="C591" s="233"/>
      <c r="D591" s="234" t="s">
        <v>142</v>
      </c>
      <c r="E591" s="235" t="s">
        <v>22</v>
      </c>
      <c r="F591" s="236" t="s">
        <v>912</v>
      </c>
      <c r="G591" s="233"/>
      <c r="H591" s="237">
        <v>79</v>
      </c>
      <c r="I591" s="238"/>
      <c r="J591" s="233"/>
      <c r="K591" s="233"/>
      <c r="L591" s="239"/>
      <c r="M591" s="240"/>
      <c r="N591" s="241"/>
      <c r="O591" s="241"/>
      <c r="P591" s="241"/>
      <c r="Q591" s="241"/>
      <c r="R591" s="241"/>
      <c r="S591" s="241"/>
      <c r="T591" s="242"/>
      <c r="AT591" s="243" t="s">
        <v>142</v>
      </c>
      <c r="AU591" s="243" t="s">
        <v>84</v>
      </c>
      <c r="AV591" s="11" t="s">
        <v>84</v>
      </c>
      <c r="AW591" s="11" t="s">
        <v>39</v>
      </c>
      <c r="AX591" s="11" t="s">
        <v>75</v>
      </c>
      <c r="AY591" s="243" t="s">
        <v>133</v>
      </c>
    </row>
    <row r="592" spans="2:51" s="12" customFormat="1" ht="13.5">
      <c r="B592" s="244"/>
      <c r="C592" s="245"/>
      <c r="D592" s="234" t="s">
        <v>142</v>
      </c>
      <c r="E592" s="246" t="s">
        <v>22</v>
      </c>
      <c r="F592" s="247" t="s">
        <v>144</v>
      </c>
      <c r="G592" s="245"/>
      <c r="H592" s="246" t="s">
        <v>22</v>
      </c>
      <c r="I592" s="248"/>
      <c r="J592" s="245"/>
      <c r="K592" s="245"/>
      <c r="L592" s="249"/>
      <c r="M592" s="250"/>
      <c r="N592" s="251"/>
      <c r="O592" s="251"/>
      <c r="P592" s="251"/>
      <c r="Q592" s="251"/>
      <c r="R592" s="251"/>
      <c r="S592" s="251"/>
      <c r="T592" s="252"/>
      <c r="AT592" s="253" t="s">
        <v>142</v>
      </c>
      <c r="AU592" s="253" t="s">
        <v>84</v>
      </c>
      <c r="AV592" s="12" t="s">
        <v>24</v>
      </c>
      <c r="AW592" s="12" t="s">
        <v>39</v>
      </c>
      <c r="AX592" s="12" t="s">
        <v>75</v>
      </c>
      <c r="AY592" s="253" t="s">
        <v>133</v>
      </c>
    </row>
    <row r="593" spans="2:51" s="13" customFormat="1" ht="13.5">
      <c r="B593" s="254"/>
      <c r="C593" s="255"/>
      <c r="D593" s="234" t="s">
        <v>142</v>
      </c>
      <c r="E593" s="256" t="s">
        <v>22</v>
      </c>
      <c r="F593" s="257" t="s">
        <v>145</v>
      </c>
      <c r="G593" s="255"/>
      <c r="H593" s="258">
        <v>79</v>
      </c>
      <c r="I593" s="259"/>
      <c r="J593" s="255"/>
      <c r="K593" s="255"/>
      <c r="L593" s="260"/>
      <c r="M593" s="261"/>
      <c r="N593" s="262"/>
      <c r="O593" s="262"/>
      <c r="P593" s="262"/>
      <c r="Q593" s="262"/>
      <c r="R593" s="262"/>
      <c r="S593" s="262"/>
      <c r="T593" s="263"/>
      <c r="AT593" s="264" t="s">
        <v>142</v>
      </c>
      <c r="AU593" s="264" t="s">
        <v>84</v>
      </c>
      <c r="AV593" s="13" t="s">
        <v>140</v>
      </c>
      <c r="AW593" s="13" t="s">
        <v>39</v>
      </c>
      <c r="AX593" s="13" t="s">
        <v>24</v>
      </c>
      <c r="AY593" s="264" t="s">
        <v>133</v>
      </c>
    </row>
    <row r="594" spans="2:65" s="1" customFormat="1" ht="16.5" customHeight="1">
      <c r="B594" s="45"/>
      <c r="C594" s="220" t="s">
        <v>913</v>
      </c>
      <c r="D594" s="220" t="s">
        <v>135</v>
      </c>
      <c r="E594" s="221" t="s">
        <v>914</v>
      </c>
      <c r="F594" s="222" t="s">
        <v>915</v>
      </c>
      <c r="G594" s="223" t="s">
        <v>138</v>
      </c>
      <c r="H594" s="224">
        <v>14.8</v>
      </c>
      <c r="I594" s="225"/>
      <c r="J594" s="226">
        <f>ROUND(I594*H594,2)</f>
        <v>0</v>
      </c>
      <c r="K594" s="222" t="s">
        <v>139</v>
      </c>
      <c r="L594" s="71"/>
      <c r="M594" s="227" t="s">
        <v>22</v>
      </c>
      <c r="N594" s="228" t="s">
        <v>46</v>
      </c>
      <c r="O594" s="46"/>
      <c r="P594" s="229">
        <f>O594*H594</f>
        <v>0</v>
      </c>
      <c r="Q594" s="229">
        <v>0.00063</v>
      </c>
      <c r="R594" s="229">
        <f>Q594*H594</f>
        <v>0.009324</v>
      </c>
      <c r="S594" s="229">
        <v>0</v>
      </c>
      <c r="T594" s="230">
        <f>S594*H594</f>
        <v>0</v>
      </c>
      <c r="AR594" s="23" t="s">
        <v>140</v>
      </c>
      <c r="AT594" s="23" t="s">
        <v>135</v>
      </c>
      <c r="AU594" s="23" t="s">
        <v>84</v>
      </c>
      <c r="AY594" s="23" t="s">
        <v>133</v>
      </c>
      <c r="BE594" s="231">
        <f>IF(N594="základní",J594,0)</f>
        <v>0</v>
      </c>
      <c r="BF594" s="231">
        <f>IF(N594="snížená",J594,0)</f>
        <v>0</v>
      </c>
      <c r="BG594" s="231">
        <f>IF(N594="zákl. přenesená",J594,0)</f>
        <v>0</v>
      </c>
      <c r="BH594" s="231">
        <f>IF(N594="sníž. přenesená",J594,0)</f>
        <v>0</v>
      </c>
      <c r="BI594" s="231">
        <f>IF(N594="nulová",J594,0)</f>
        <v>0</v>
      </c>
      <c r="BJ594" s="23" t="s">
        <v>24</v>
      </c>
      <c r="BK594" s="231">
        <f>ROUND(I594*H594,2)</f>
        <v>0</v>
      </c>
      <c r="BL594" s="23" t="s">
        <v>140</v>
      </c>
      <c r="BM594" s="23" t="s">
        <v>916</v>
      </c>
    </row>
    <row r="595" spans="2:51" s="11" customFormat="1" ht="13.5">
      <c r="B595" s="232"/>
      <c r="C595" s="233"/>
      <c r="D595" s="234" t="s">
        <v>142</v>
      </c>
      <c r="E595" s="235" t="s">
        <v>22</v>
      </c>
      <c r="F595" s="236" t="s">
        <v>917</v>
      </c>
      <c r="G595" s="233"/>
      <c r="H595" s="237">
        <v>14.8</v>
      </c>
      <c r="I595" s="238"/>
      <c r="J595" s="233"/>
      <c r="K595" s="233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142</v>
      </c>
      <c r="AU595" s="243" t="s">
        <v>84</v>
      </c>
      <c r="AV595" s="11" t="s">
        <v>84</v>
      </c>
      <c r="AW595" s="11" t="s">
        <v>39</v>
      </c>
      <c r="AX595" s="11" t="s">
        <v>75</v>
      </c>
      <c r="AY595" s="243" t="s">
        <v>133</v>
      </c>
    </row>
    <row r="596" spans="2:51" s="12" customFormat="1" ht="13.5">
      <c r="B596" s="244"/>
      <c r="C596" s="245"/>
      <c r="D596" s="234" t="s">
        <v>142</v>
      </c>
      <c r="E596" s="246" t="s">
        <v>22</v>
      </c>
      <c r="F596" s="247" t="s">
        <v>918</v>
      </c>
      <c r="G596" s="245"/>
      <c r="H596" s="246" t="s">
        <v>22</v>
      </c>
      <c r="I596" s="248"/>
      <c r="J596" s="245"/>
      <c r="K596" s="245"/>
      <c r="L596" s="249"/>
      <c r="M596" s="250"/>
      <c r="N596" s="251"/>
      <c r="O596" s="251"/>
      <c r="P596" s="251"/>
      <c r="Q596" s="251"/>
      <c r="R596" s="251"/>
      <c r="S596" s="251"/>
      <c r="T596" s="252"/>
      <c r="AT596" s="253" t="s">
        <v>142</v>
      </c>
      <c r="AU596" s="253" t="s">
        <v>84</v>
      </c>
      <c r="AV596" s="12" t="s">
        <v>24</v>
      </c>
      <c r="AW596" s="12" t="s">
        <v>39</v>
      </c>
      <c r="AX596" s="12" t="s">
        <v>75</v>
      </c>
      <c r="AY596" s="253" t="s">
        <v>133</v>
      </c>
    </row>
    <row r="597" spans="2:51" s="13" customFormat="1" ht="13.5">
      <c r="B597" s="254"/>
      <c r="C597" s="255"/>
      <c r="D597" s="234" t="s">
        <v>142</v>
      </c>
      <c r="E597" s="256" t="s">
        <v>22</v>
      </c>
      <c r="F597" s="257" t="s">
        <v>145</v>
      </c>
      <c r="G597" s="255"/>
      <c r="H597" s="258">
        <v>14.8</v>
      </c>
      <c r="I597" s="259"/>
      <c r="J597" s="255"/>
      <c r="K597" s="255"/>
      <c r="L597" s="260"/>
      <c r="M597" s="261"/>
      <c r="N597" s="262"/>
      <c r="O597" s="262"/>
      <c r="P597" s="262"/>
      <c r="Q597" s="262"/>
      <c r="R597" s="262"/>
      <c r="S597" s="262"/>
      <c r="T597" s="263"/>
      <c r="AT597" s="264" t="s">
        <v>142</v>
      </c>
      <c r="AU597" s="264" t="s">
        <v>84</v>
      </c>
      <c r="AV597" s="13" t="s">
        <v>140</v>
      </c>
      <c r="AW597" s="13" t="s">
        <v>39</v>
      </c>
      <c r="AX597" s="13" t="s">
        <v>24</v>
      </c>
      <c r="AY597" s="264" t="s">
        <v>133</v>
      </c>
    </row>
    <row r="598" spans="2:65" s="1" customFormat="1" ht="25.5" customHeight="1">
      <c r="B598" s="45"/>
      <c r="C598" s="220" t="s">
        <v>919</v>
      </c>
      <c r="D598" s="220" t="s">
        <v>135</v>
      </c>
      <c r="E598" s="221" t="s">
        <v>920</v>
      </c>
      <c r="F598" s="222" t="s">
        <v>921</v>
      </c>
      <c r="G598" s="223" t="s">
        <v>181</v>
      </c>
      <c r="H598" s="224">
        <v>31.4</v>
      </c>
      <c r="I598" s="225"/>
      <c r="J598" s="226">
        <f>ROUND(I598*H598,2)</f>
        <v>0</v>
      </c>
      <c r="K598" s="222" t="s">
        <v>139</v>
      </c>
      <c r="L598" s="71"/>
      <c r="M598" s="227" t="s">
        <v>22</v>
      </c>
      <c r="N598" s="228" t="s">
        <v>46</v>
      </c>
      <c r="O598" s="46"/>
      <c r="P598" s="229">
        <f>O598*H598</f>
        <v>0</v>
      </c>
      <c r="Q598" s="229">
        <v>3E-05</v>
      </c>
      <c r="R598" s="229">
        <f>Q598*H598</f>
        <v>0.000942</v>
      </c>
      <c r="S598" s="229">
        <v>0</v>
      </c>
      <c r="T598" s="230">
        <f>S598*H598</f>
        <v>0</v>
      </c>
      <c r="AR598" s="23" t="s">
        <v>140</v>
      </c>
      <c r="AT598" s="23" t="s">
        <v>135</v>
      </c>
      <c r="AU598" s="23" t="s">
        <v>84</v>
      </c>
      <c r="AY598" s="23" t="s">
        <v>133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23" t="s">
        <v>24</v>
      </c>
      <c r="BK598" s="231">
        <f>ROUND(I598*H598,2)</f>
        <v>0</v>
      </c>
      <c r="BL598" s="23" t="s">
        <v>140</v>
      </c>
      <c r="BM598" s="23" t="s">
        <v>922</v>
      </c>
    </row>
    <row r="599" spans="2:51" s="11" customFormat="1" ht="13.5">
      <c r="B599" s="232"/>
      <c r="C599" s="233"/>
      <c r="D599" s="234" t="s">
        <v>142</v>
      </c>
      <c r="E599" s="235" t="s">
        <v>22</v>
      </c>
      <c r="F599" s="236" t="s">
        <v>923</v>
      </c>
      <c r="G599" s="233"/>
      <c r="H599" s="237">
        <v>31.4</v>
      </c>
      <c r="I599" s="238"/>
      <c r="J599" s="233"/>
      <c r="K599" s="233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142</v>
      </c>
      <c r="AU599" s="243" t="s">
        <v>84</v>
      </c>
      <c r="AV599" s="11" t="s">
        <v>84</v>
      </c>
      <c r="AW599" s="11" t="s">
        <v>39</v>
      </c>
      <c r="AX599" s="11" t="s">
        <v>75</v>
      </c>
      <c r="AY599" s="243" t="s">
        <v>133</v>
      </c>
    </row>
    <row r="600" spans="2:51" s="13" customFormat="1" ht="13.5">
      <c r="B600" s="254"/>
      <c r="C600" s="255"/>
      <c r="D600" s="234" t="s">
        <v>142</v>
      </c>
      <c r="E600" s="256" t="s">
        <v>22</v>
      </c>
      <c r="F600" s="257" t="s">
        <v>145</v>
      </c>
      <c r="G600" s="255"/>
      <c r="H600" s="258">
        <v>31.4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AT600" s="264" t="s">
        <v>142</v>
      </c>
      <c r="AU600" s="264" t="s">
        <v>84</v>
      </c>
      <c r="AV600" s="13" t="s">
        <v>140</v>
      </c>
      <c r="AW600" s="13" t="s">
        <v>39</v>
      </c>
      <c r="AX600" s="13" t="s">
        <v>24</v>
      </c>
      <c r="AY600" s="264" t="s">
        <v>133</v>
      </c>
    </row>
    <row r="601" spans="2:65" s="1" customFormat="1" ht="16.5" customHeight="1">
      <c r="B601" s="45"/>
      <c r="C601" s="220" t="s">
        <v>924</v>
      </c>
      <c r="D601" s="220" t="s">
        <v>135</v>
      </c>
      <c r="E601" s="221" t="s">
        <v>925</v>
      </c>
      <c r="F601" s="222" t="s">
        <v>926</v>
      </c>
      <c r="G601" s="223" t="s">
        <v>463</v>
      </c>
      <c r="H601" s="224">
        <v>8</v>
      </c>
      <c r="I601" s="225"/>
      <c r="J601" s="226">
        <f>ROUND(I601*H601,2)</f>
        <v>0</v>
      </c>
      <c r="K601" s="222" t="s">
        <v>139</v>
      </c>
      <c r="L601" s="71"/>
      <c r="M601" s="227" t="s">
        <v>22</v>
      </c>
      <c r="N601" s="228" t="s">
        <v>46</v>
      </c>
      <c r="O601" s="46"/>
      <c r="P601" s="229">
        <f>O601*H601</f>
        <v>0</v>
      </c>
      <c r="Q601" s="229">
        <v>0.00187</v>
      </c>
      <c r="R601" s="229">
        <f>Q601*H601</f>
        <v>0.01496</v>
      </c>
      <c r="S601" s="229">
        <v>0</v>
      </c>
      <c r="T601" s="230">
        <f>S601*H601</f>
        <v>0</v>
      </c>
      <c r="AR601" s="23" t="s">
        <v>140</v>
      </c>
      <c r="AT601" s="23" t="s">
        <v>135</v>
      </c>
      <c r="AU601" s="23" t="s">
        <v>84</v>
      </c>
      <c r="AY601" s="23" t="s">
        <v>133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23" t="s">
        <v>24</v>
      </c>
      <c r="BK601" s="231">
        <f>ROUND(I601*H601,2)</f>
        <v>0</v>
      </c>
      <c r="BL601" s="23" t="s">
        <v>140</v>
      </c>
      <c r="BM601" s="23" t="s">
        <v>927</v>
      </c>
    </row>
    <row r="602" spans="2:51" s="11" customFormat="1" ht="13.5">
      <c r="B602" s="232"/>
      <c r="C602" s="233"/>
      <c r="D602" s="234" t="s">
        <v>142</v>
      </c>
      <c r="E602" s="235" t="s">
        <v>22</v>
      </c>
      <c r="F602" s="236" t="s">
        <v>178</v>
      </c>
      <c r="G602" s="233"/>
      <c r="H602" s="237">
        <v>8</v>
      </c>
      <c r="I602" s="238"/>
      <c r="J602" s="233"/>
      <c r="K602" s="233"/>
      <c r="L602" s="239"/>
      <c r="M602" s="240"/>
      <c r="N602" s="241"/>
      <c r="O602" s="241"/>
      <c r="P602" s="241"/>
      <c r="Q602" s="241"/>
      <c r="R602" s="241"/>
      <c r="S602" s="241"/>
      <c r="T602" s="242"/>
      <c r="AT602" s="243" t="s">
        <v>142</v>
      </c>
      <c r="AU602" s="243" t="s">
        <v>84</v>
      </c>
      <c r="AV602" s="11" t="s">
        <v>84</v>
      </c>
      <c r="AW602" s="11" t="s">
        <v>39</v>
      </c>
      <c r="AX602" s="11" t="s">
        <v>75</v>
      </c>
      <c r="AY602" s="243" t="s">
        <v>133</v>
      </c>
    </row>
    <row r="603" spans="2:51" s="12" customFormat="1" ht="13.5">
      <c r="B603" s="244"/>
      <c r="C603" s="245"/>
      <c r="D603" s="234" t="s">
        <v>142</v>
      </c>
      <c r="E603" s="246" t="s">
        <v>22</v>
      </c>
      <c r="F603" s="247" t="s">
        <v>144</v>
      </c>
      <c r="G603" s="245"/>
      <c r="H603" s="246" t="s">
        <v>22</v>
      </c>
      <c r="I603" s="248"/>
      <c r="J603" s="245"/>
      <c r="K603" s="245"/>
      <c r="L603" s="249"/>
      <c r="M603" s="250"/>
      <c r="N603" s="251"/>
      <c r="O603" s="251"/>
      <c r="P603" s="251"/>
      <c r="Q603" s="251"/>
      <c r="R603" s="251"/>
      <c r="S603" s="251"/>
      <c r="T603" s="252"/>
      <c r="AT603" s="253" t="s">
        <v>142</v>
      </c>
      <c r="AU603" s="253" t="s">
        <v>84</v>
      </c>
      <c r="AV603" s="12" t="s">
        <v>24</v>
      </c>
      <c r="AW603" s="12" t="s">
        <v>39</v>
      </c>
      <c r="AX603" s="12" t="s">
        <v>75</v>
      </c>
      <c r="AY603" s="253" t="s">
        <v>133</v>
      </c>
    </row>
    <row r="604" spans="2:51" s="13" customFormat="1" ht="13.5">
      <c r="B604" s="254"/>
      <c r="C604" s="255"/>
      <c r="D604" s="234" t="s">
        <v>142</v>
      </c>
      <c r="E604" s="256" t="s">
        <v>22</v>
      </c>
      <c r="F604" s="257" t="s">
        <v>145</v>
      </c>
      <c r="G604" s="255"/>
      <c r="H604" s="258">
        <v>8</v>
      </c>
      <c r="I604" s="259"/>
      <c r="J604" s="255"/>
      <c r="K604" s="255"/>
      <c r="L604" s="260"/>
      <c r="M604" s="261"/>
      <c r="N604" s="262"/>
      <c r="O604" s="262"/>
      <c r="P604" s="262"/>
      <c r="Q604" s="262"/>
      <c r="R604" s="262"/>
      <c r="S604" s="262"/>
      <c r="T604" s="263"/>
      <c r="AT604" s="264" t="s">
        <v>142</v>
      </c>
      <c r="AU604" s="264" t="s">
        <v>84</v>
      </c>
      <c r="AV604" s="13" t="s">
        <v>140</v>
      </c>
      <c r="AW604" s="13" t="s">
        <v>39</v>
      </c>
      <c r="AX604" s="13" t="s">
        <v>24</v>
      </c>
      <c r="AY604" s="264" t="s">
        <v>133</v>
      </c>
    </row>
    <row r="605" spans="2:65" s="1" customFormat="1" ht="16.5" customHeight="1">
      <c r="B605" s="45"/>
      <c r="C605" s="265" t="s">
        <v>928</v>
      </c>
      <c r="D605" s="265" t="s">
        <v>311</v>
      </c>
      <c r="E605" s="266" t="s">
        <v>929</v>
      </c>
      <c r="F605" s="267" t="s">
        <v>930</v>
      </c>
      <c r="G605" s="268" t="s">
        <v>181</v>
      </c>
      <c r="H605" s="269">
        <v>4</v>
      </c>
      <c r="I605" s="270"/>
      <c r="J605" s="271">
        <f>ROUND(I605*H605,2)</f>
        <v>0</v>
      </c>
      <c r="K605" s="267" t="s">
        <v>139</v>
      </c>
      <c r="L605" s="272"/>
      <c r="M605" s="273" t="s">
        <v>22</v>
      </c>
      <c r="N605" s="274" t="s">
        <v>46</v>
      </c>
      <c r="O605" s="46"/>
      <c r="P605" s="229">
        <f>O605*H605</f>
        <v>0</v>
      </c>
      <c r="Q605" s="229">
        <v>0.002098</v>
      </c>
      <c r="R605" s="229">
        <f>Q605*H605</f>
        <v>0.008392</v>
      </c>
      <c r="S605" s="229">
        <v>0</v>
      </c>
      <c r="T605" s="230">
        <f>S605*H605</f>
        <v>0</v>
      </c>
      <c r="AR605" s="23" t="s">
        <v>178</v>
      </c>
      <c r="AT605" s="23" t="s">
        <v>311</v>
      </c>
      <c r="AU605" s="23" t="s">
        <v>84</v>
      </c>
      <c r="AY605" s="23" t="s">
        <v>133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23" t="s">
        <v>24</v>
      </c>
      <c r="BK605" s="231">
        <f>ROUND(I605*H605,2)</f>
        <v>0</v>
      </c>
      <c r="BL605" s="23" t="s">
        <v>140</v>
      </c>
      <c r="BM605" s="23" t="s">
        <v>931</v>
      </c>
    </row>
    <row r="606" spans="2:51" s="11" customFormat="1" ht="13.5">
      <c r="B606" s="232"/>
      <c r="C606" s="233"/>
      <c r="D606" s="234" t="s">
        <v>142</v>
      </c>
      <c r="E606" s="235" t="s">
        <v>22</v>
      </c>
      <c r="F606" s="236" t="s">
        <v>932</v>
      </c>
      <c r="G606" s="233"/>
      <c r="H606" s="237">
        <v>4</v>
      </c>
      <c r="I606" s="238"/>
      <c r="J606" s="233"/>
      <c r="K606" s="233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142</v>
      </c>
      <c r="AU606" s="243" t="s">
        <v>84</v>
      </c>
      <c r="AV606" s="11" t="s">
        <v>84</v>
      </c>
      <c r="AW606" s="11" t="s">
        <v>39</v>
      </c>
      <c r="AX606" s="11" t="s">
        <v>75</v>
      </c>
      <c r="AY606" s="243" t="s">
        <v>133</v>
      </c>
    </row>
    <row r="607" spans="2:51" s="12" customFormat="1" ht="13.5">
      <c r="B607" s="244"/>
      <c r="C607" s="245"/>
      <c r="D607" s="234" t="s">
        <v>142</v>
      </c>
      <c r="E607" s="246" t="s">
        <v>22</v>
      </c>
      <c r="F607" s="247" t="s">
        <v>933</v>
      </c>
      <c r="G607" s="245"/>
      <c r="H607" s="246" t="s">
        <v>22</v>
      </c>
      <c r="I607" s="248"/>
      <c r="J607" s="245"/>
      <c r="K607" s="245"/>
      <c r="L607" s="249"/>
      <c r="M607" s="250"/>
      <c r="N607" s="251"/>
      <c r="O607" s="251"/>
      <c r="P607" s="251"/>
      <c r="Q607" s="251"/>
      <c r="R607" s="251"/>
      <c r="S607" s="251"/>
      <c r="T607" s="252"/>
      <c r="AT607" s="253" t="s">
        <v>142</v>
      </c>
      <c r="AU607" s="253" t="s">
        <v>84</v>
      </c>
      <c r="AV607" s="12" t="s">
        <v>24</v>
      </c>
      <c r="AW607" s="12" t="s">
        <v>39</v>
      </c>
      <c r="AX607" s="12" t="s">
        <v>75</v>
      </c>
      <c r="AY607" s="253" t="s">
        <v>133</v>
      </c>
    </row>
    <row r="608" spans="2:51" s="13" customFormat="1" ht="13.5">
      <c r="B608" s="254"/>
      <c r="C608" s="255"/>
      <c r="D608" s="234" t="s">
        <v>142</v>
      </c>
      <c r="E608" s="256" t="s">
        <v>22</v>
      </c>
      <c r="F608" s="257" t="s">
        <v>145</v>
      </c>
      <c r="G608" s="255"/>
      <c r="H608" s="258">
        <v>4</v>
      </c>
      <c r="I608" s="259"/>
      <c r="J608" s="255"/>
      <c r="K608" s="255"/>
      <c r="L608" s="260"/>
      <c r="M608" s="261"/>
      <c r="N608" s="262"/>
      <c r="O608" s="262"/>
      <c r="P608" s="262"/>
      <c r="Q608" s="262"/>
      <c r="R608" s="262"/>
      <c r="S608" s="262"/>
      <c r="T608" s="263"/>
      <c r="AT608" s="264" t="s">
        <v>142</v>
      </c>
      <c r="AU608" s="264" t="s">
        <v>84</v>
      </c>
      <c r="AV608" s="13" t="s">
        <v>140</v>
      </c>
      <c r="AW608" s="13" t="s">
        <v>39</v>
      </c>
      <c r="AX608" s="13" t="s">
        <v>24</v>
      </c>
      <c r="AY608" s="264" t="s">
        <v>133</v>
      </c>
    </row>
    <row r="609" spans="2:65" s="1" customFormat="1" ht="25.5" customHeight="1">
      <c r="B609" s="45"/>
      <c r="C609" s="220" t="s">
        <v>934</v>
      </c>
      <c r="D609" s="220" t="s">
        <v>135</v>
      </c>
      <c r="E609" s="221" t="s">
        <v>935</v>
      </c>
      <c r="F609" s="222" t="s">
        <v>936</v>
      </c>
      <c r="G609" s="223" t="s">
        <v>138</v>
      </c>
      <c r="H609" s="224">
        <v>48</v>
      </c>
      <c r="I609" s="225"/>
      <c r="J609" s="226">
        <f>ROUND(I609*H609,2)</f>
        <v>0</v>
      </c>
      <c r="K609" s="222" t="s">
        <v>139</v>
      </c>
      <c r="L609" s="71"/>
      <c r="M609" s="227" t="s">
        <v>22</v>
      </c>
      <c r="N609" s="228" t="s">
        <v>46</v>
      </c>
      <c r="O609" s="46"/>
      <c r="P609" s="229">
        <f>O609*H609</f>
        <v>0</v>
      </c>
      <c r="Q609" s="229">
        <v>0</v>
      </c>
      <c r="R609" s="229">
        <f>Q609*H609</f>
        <v>0</v>
      </c>
      <c r="S609" s="229">
        <v>0</v>
      </c>
      <c r="T609" s="230">
        <f>S609*H609</f>
        <v>0</v>
      </c>
      <c r="AR609" s="23" t="s">
        <v>140</v>
      </c>
      <c r="AT609" s="23" t="s">
        <v>135</v>
      </c>
      <c r="AU609" s="23" t="s">
        <v>84</v>
      </c>
      <c r="AY609" s="23" t="s">
        <v>133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23" t="s">
        <v>24</v>
      </c>
      <c r="BK609" s="231">
        <f>ROUND(I609*H609,2)</f>
        <v>0</v>
      </c>
      <c r="BL609" s="23" t="s">
        <v>140</v>
      </c>
      <c r="BM609" s="23" t="s">
        <v>937</v>
      </c>
    </row>
    <row r="610" spans="2:51" s="11" customFormat="1" ht="13.5">
      <c r="B610" s="232"/>
      <c r="C610" s="233"/>
      <c r="D610" s="234" t="s">
        <v>142</v>
      </c>
      <c r="E610" s="235" t="s">
        <v>22</v>
      </c>
      <c r="F610" s="236" t="s">
        <v>938</v>
      </c>
      <c r="G610" s="233"/>
      <c r="H610" s="237">
        <v>48</v>
      </c>
      <c r="I610" s="238"/>
      <c r="J610" s="233"/>
      <c r="K610" s="233"/>
      <c r="L610" s="239"/>
      <c r="M610" s="240"/>
      <c r="N610" s="241"/>
      <c r="O610" s="241"/>
      <c r="P610" s="241"/>
      <c r="Q610" s="241"/>
      <c r="R610" s="241"/>
      <c r="S610" s="241"/>
      <c r="T610" s="242"/>
      <c r="AT610" s="243" t="s">
        <v>142</v>
      </c>
      <c r="AU610" s="243" t="s">
        <v>84</v>
      </c>
      <c r="AV610" s="11" t="s">
        <v>84</v>
      </c>
      <c r="AW610" s="11" t="s">
        <v>39</v>
      </c>
      <c r="AX610" s="11" t="s">
        <v>75</v>
      </c>
      <c r="AY610" s="243" t="s">
        <v>133</v>
      </c>
    </row>
    <row r="611" spans="2:51" s="12" customFormat="1" ht="13.5">
      <c r="B611" s="244"/>
      <c r="C611" s="245"/>
      <c r="D611" s="234" t="s">
        <v>142</v>
      </c>
      <c r="E611" s="246" t="s">
        <v>22</v>
      </c>
      <c r="F611" s="247" t="s">
        <v>144</v>
      </c>
      <c r="G611" s="245"/>
      <c r="H611" s="246" t="s">
        <v>22</v>
      </c>
      <c r="I611" s="248"/>
      <c r="J611" s="245"/>
      <c r="K611" s="245"/>
      <c r="L611" s="249"/>
      <c r="M611" s="250"/>
      <c r="N611" s="251"/>
      <c r="O611" s="251"/>
      <c r="P611" s="251"/>
      <c r="Q611" s="251"/>
      <c r="R611" s="251"/>
      <c r="S611" s="251"/>
      <c r="T611" s="252"/>
      <c r="AT611" s="253" t="s">
        <v>142</v>
      </c>
      <c r="AU611" s="253" t="s">
        <v>84</v>
      </c>
      <c r="AV611" s="12" t="s">
        <v>24</v>
      </c>
      <c r="AW611" s="12" t="s">
        <v>39</v>
      </c>
      <c r="AX611" s="12" t="s">
        <v>75</v>
      </c>
      <c r="AY611" s="253" t="s">
        <v>133</v>
      </c>
    </row>
    <row r="612" spans="2:51" s="13" customFormat="1" ht="13.5">
      <c r="B612" s="254"/>
      <c r="C612" s="255"/>
      <c r="D612" s="234" t="s">
        <v>142</v>
      </c>
      <c r="E612" s="256" t="s">
        <v>22</v>
      </c>
      <c r="F612" s="257" t="s">
        <v>145</v>
      </c>
      <c r="G612" s="255"/>
      <c r="H612" s="258">
        <v>48</v>
      </c>
      <c r="I612" s="259"/>
      <c r="J612" s="255"/>
      <c r="K612" s="255"/>
      <c r="L612" s="260"/>
      <c r="M612" s="261"/>
      <c r="N612" s="262"/>
      <c r="O612" s="262"/>
      <c r="P612" s="262"/>
      <c r="Q612" s="262"/>
      <c r="R612" s="262"/>
      <c r="S612" s="262"/>
      <c r="T612" s="263"/>
      <c r="AT612" s="264" t="s">
        <v>142</v>
      </c>
      <c r="AU612" s="264" t="s">
        <v>84</v>
      </c>
      <c r="AV612" s="13" t="s">
        <v>140</v>
      </c>
      <c r="AW612" s="13" t="s">
        <v>39</v>
      </c>
      <c r="AX612" s="13" t="s">
        <v>24</v>
      </c>
      <c r="AY612" s="264" t="s">
        <v>133</v>
      </c>
    </row>
    <row r="613" spans="2:65" s="1" customFormat="1" ht="25.5" customHeight="1">
      <c r="B613" s="45"/>
      <c r="C613" s="220" t="s">
        <v>939</v>
      </c>
      <c r="D613" s="220" t="s">
        <v>135</v>
      </c>
      <c r="E613" s="221" t="s">
        <v>940</v>
      </c>
      <c r="F613" s="222" t="s">
        <v>941</v>
      </c>
      <c r="G613" s="223" t="s">
        <v>138</v>
      </c>
      <c r="H613" s="224">
        <v>4320</v>
      </c>
      <c r="I613" s="225"/>
      <c r="J613" s="226">
        <f>ROUND(I613*H613,2)</f>
        <v>0</v>
      </c>
      <c r="K613" s="222" t="s">
        <v>139</v>
      </c>
      <c r="L613" s="71"/>
      <c r="M613" s="227" t="s">
        <v>22</v>
      </c>
      <c r="N613" s="228" t="s">
        <v>46</v>
      </c>
      <c r="O613" s="46"/>
      <c r="P613" s="229">
        <f>O613*H613</f>
        <v>0</v>
      </c>
      <c r="Q613" s="229">
        <v>0</v>
      </c>
      <c r="R613" s="229">
        <f>Q613*H613</f>
        <v>0</v>
      </c>
      <c r="S613" s="229">
        <v>0</v>
      </c>
      <c r="T613" s="230">
        <f>S613*H613</f>
        <v>0</v>
      </c>
      <c r="AR613" s="23" t="s">
        <v>140</v>
      </c>
      <c r="AT613" s="23" t="s">
        <v>135</v>
      </c>
      <c r="AU613" s="23" t="s">
        <v>84</v>
      </c>
      <c r="AY613" s="23" t="s">
        <v>133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23" t="s">
        <v>24</v>
      </c>
      <c r="BK613" s="231">
        <f>ROUND(I613*H613,2)</f>
        <v>0</v>
      </c>
      <c r="BL613" s="23" t="s">
        <v>140</v>
      </c>
      <c r="BM613" s="23" t="s">
        <v>942</v>
      </c>
    </row>
    <row r="614" spans="2:51" s="11" customFormat="1" ht="13.5">
      <c r="B614" s="232"/>
      <c r="C614" s="233"/>
      <c r="D614" s="234" t="s">
        <v>142</v>
      </c>
      <c r="E614" s="235" t="s">
        <v>22</v>
      </c>
      <c r="F614" s="236" t="s">
        <v>943</v>
      </c>
      <c r="G614" s="233"/>
      <c r="H614" s="237">
        <v>4320</v>
      </c>
      <c r="I614" s="238"/>
      <c r="J614" s="233"/>
      <c r="K614" s="233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142</v>
      </c>
      <c r="AU614" s="243" t="s">
        <v>84</v>
      </c>
      <c r="AV614" s="11" t="s">
        <v>84</v>
      </c>
      <c r="AW614" s="11" t="s">
        <v>39</v>
      </c>
      <c r="AX614" s="11" t="s">
        <v>75</v>
      </c>
      <c r="AY614" s="243" t="s">
        <v>133</v>
      </c>
    </row>
    <row r="615" spans="2:51" s="13" customFormat="1" ht="13.5">
      <c r="B615" s="254"/>
      <c r="C615" s="255"/>
      <c r="D615" s="234" t="s">
        <v>142</v>
      </c>
      <c r="E615" s="256" t="s">
        <v>22</v>
      </c>
      <c r="F615" s="257" t="s">
        <v>145</v>
      </c>
      <c r="G615" s="255"/>
      <c r="H615" s="258">
        <v>4320</v>
      </c>
      <c r="I615" s="259"/>
      <c r="J615" s="255"/>
      <c r="K615" s="255"/>
      <c r="L615" s="260"/>
      <c r="M615" s="261"/>
      <c r="N615" s="262"/>
      <c r="O615" s="262"/>
      <c r="P615" s="262"/>
      <c r="Q615" s="262"/>
      <c r="R615" s="262"/>
      <c r="S615" s="262"/>
      <c r="T615" s="263"/>
      <c r="AT615" s="264" t="s">
        <v>142</v>
      </c>
      <c r="AU615" s="264" t="s">
        <v>84</v>
      </c>
      <c r="AV615" s="13" t="s">
        <v>140</v>
      </c>
      <c r="AW615" s="13" t="s">
        <v>39</v>
      </c>
      <c r="AX615" s="13" t="s">
        <v>24</v>
      </c>
      <c r="AY615" s="264" t="s">
        <v>133</v>
      </c>
    </row>
    <row r="616" spans="2:65" s="1" customFormat="1" ht="25.5" customHeight="1">
      <c r="B616" s="45"/>
      <c r="C616" s="220" t="s">
        <v>944</v>
      </c>
      <c r="D616" s="220" t="s">
        <v>135</v>
      </c>
      <c r="E616" s="221" t="s">
        <v>945</v>
      </c>
      <c r="F616" s="222" t="s">
        <v>946</v>
      </c>
      <c r="G616" s="223" t="s">
        <v>138</v>
      </c>
      <c r="H616" s="224">
        <v>48</v>
      </c>
      <c r="I616" s="225"/>
      <c r="J616" s="226">
        <f>ROUND(I616*H616,2)</f>
        <v>0</v>
      </c>
      <c r="K616" s="222" t="s">
        <v>139</v>
      </c>
      <c r="L616" s="71"/>
      <c r="M616" s="227" t="s">
        <v>22</v>
      </c>
      <c r="N616" s="228" t="s">
        <v>46</v>
      </c>
      <c r="O616" s="46"/>
      <c r="P616" s="229">
        <f>O616*H616</f>
        <v>0</v>
      </c>
      <c r="Q616" s="229">
        <v>0</v>
      </c>
      <c r="R616" s="229">
        <f>Q616*H616</f>
        <v>0</v>
      </c>
      <c r="S616" s="229">
        <v>0</v>
      </c>
      <c r="T616" s="230">
        <f>S616*H616</f>
        <v>0</v>
      </c>
      <c r="AR616" s="23" t="s">
        <v>140</v>
      </c>
      <c r="AT616" s="23" t="s">
        <v>135</v>
      </c>
      <c r="AU616" s="23" t="s">
        <v>84</v>
      </c>
      <c r="AY616" s="23" t="s">
        <v>133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23" t="s">
        <v>24</v>
      </c>
      <c r="BK616" s="231">
        <f>ROUND(I616*H616,2)</f>
        <v>0</v>
      </c>
      <c r="BL616" s="23" t="s">
        <v>140</v>
      </c>
      <c r="BM616" s="23" t="s">
        <v>947</v>
      </c>
    </row>
    <row r="617" spans="2:65" s="1" customFormat="1" ht="16.5" customHeight="1">
      <c r="B617" s="45"/>
      <c r="C617" s="220" t="s">
        <v>948</v>
      </c>
      <c r="D617" s="220" t="s">
        <v>135</v>
      </c>
      <c r="E617" s="221" t="s">
        <v>949</v>
      </c>
      <c r="F617" s="222" t="s">
        <v>950</v>
      </c>
      <c r="G617" s="223" t="s">
        <v>200</v>
      </c>
      <c r="H617" s="224">
        <v>67.875</v>
      </c>
      <c r="I617" s="225"/>
      <c r="J617" s="226">
        <f>ROUND(I617*H617,2)</f>
        <v>0</v>
      </c>
      <c r="K617" s="222" t="s">
        <v>139</v>
      </c>
      <c r="L617" s="71"/>
      <c r="M617" s="227" t="s">
        <v>22</v>
      </c>
      <c r="N617" s="228" t="s">
        <v>46</v>
      </c>
      <c r="O617" s="46"/>
      <c r="P617" s="229">
        <f>O617*H617</f>
        <v>0</v>
      </c>
      <c r="Q617" s="229">
        <v>0.00088</v>
      </c>
      <c r="R617" s="229">
        <f>Q617*H617</f>
        <v>0.059730000000000005</v>
      </c>
      <c r="S617" s="229">
        <v>0</v>
      </c>
      <c r="T617" s="230">
        <f>S617*H617</f>
        <v>0</v>
      </c>
      <c r="AR617" s="23" t="s">
        <v>140</v>
      </c>
      <c r="AT617" s="23" t="s">
        <v>135</v>
      </c>
      <c r="AU617" s="23" t="s">
        <v>84</v>
      </c>
      <c r="AY617" s="23" t="s">
        <v>133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23" t="s">
        <v>24</v>
      </c>
      <c r="BK617" s="231">
        <f>ROUND(I617*H617,2)</f>
        <v>0</v>
      </c>
      <c r="BL617" s="23" t="s">
        <v>140</v>
      </c>
      <c r="BM617" s="23" t="s">
        <v>951</v>
      </c>
    </row>
    <row r="618" spans="2:51" s="11" customFormat="1" ht="13.5">
      <c r="B618" s="232"/>
      <c r="C618" s="233"/>
      <c r="D618" s="234" t="s">
        <v>142</v>
      </c>
      <c r="E618" s="235" t="s">
        <v>22</v>
      </c>
      <c r="F618" s="236" t="s">
        <v>952</v>
      </c>
      <c r="G618" s="233"/>
      <c r="H618" s="237">
        <v>67.875</v>
      </c>
      <c r="I618" s="238"/>
      <c r="J618" s="233"/>
      <c r="K618" s="233"/>
      <c r="L618" s="239"/>
      <c r="M618" s="240"/>
      <c r="N618" s="241"/>
      <c r="O618" s="241"/>
      <c r="P618" s="241"/>
      <c r="Q618" s="241"/>
      <c r="R618" s="241"/>
      <c r="S618" s="241"/>
      <c r="T618" s="242"/>
      <c r="AT618" s="243" t="s">
        <v>142</v>
      </c>
      <c r="AU618" s="243" t="s">
        <v>84</v>
      </c>
      <c r="AV618" s="11" t="s">
        <v>84</v>
      </c>
      <c r="AW618" s="11" t="s">
        <v>39</v>
      </c>
      <c r="AX618" s="11" t="s">
        <v>75</v>
      </c>
      <c r="AY618" s="243" t="s">
        <v>133</v>
      </c>
    </row>
    <row r="619" spans="2:51" s="12" customFormat="1" ht="13.5">
      <c r="B619" s="244"/>
      <c r="C619" s="245"/>
      <c r="D619" s="234" t="s">
        <v>142</v>
      </c>
      <c r="E619" s="246" t="s">
        <v>22</v>
      </c>
      <c r="F619" s="247" t="s">
        <v>144</v>
      </c>
      <c r="G619" s="245"/>
      <c r="H619" s="246" t="s">
        <v>22</v>
      </c>
      <c r="I619" s="248"/>
      <c r="J619" s="245"/>
      <c r="K619" s="245"/>
      <c r="L619" s="249"/>
      <c r="M619" s="250"/>
      <c r="N619" s="251"/>
      <c r="O619" s="251"/>
      <c r="P619" s="251"/>
      <c r="Q619" s="251"/>
      <c r="R619" s="251"/>
      <c r="S619" s="251"/>
      <c r="T619" s="252"/>
      <c r="AT619" s="253" t="s">
        <v>142</v>
      </c>
      <c r="AU619" s="253" t="s">
        <v>84</v>
      </c>
      <c r="AV619" s="12" t="s">
        <v>24</v>
      </c>
      <c r="AW619" s="12" t="s">
        <v>39</v>
      </c>
      <c r="AX619" s="12" t="s">
        <v>75</v>
      </c>
      <c r="AY619" s="253" t="s">
        <v>133</v>
      </c>
    </row>
    <row r="620" spans="2:51" s="13" customFormat="1" ht="13.5">
      <c r="B620" s="254"/>
      <c r="C620" s="255"/>
      <c r="D620" s="234" t="s">
        <v>142</v>
      </c>
      <c r="E620" s="256" t="s">
        <v>22</v>
      </c>
      <c r="F620" s="257" t="s">
        <v>145</v>
      </c>
      <c r="G620" s="255"/>
      <c r="H620" s="258">
        <v>67.875</v>
      </c>
      <c r="I620" s="259"/>
      <c r="J620" s="255"/>
      <c r="K620" s="255"/>
      <c r="L620" s="260"/>
      <c r="M620" s="261"/>
      <c r="N620" s="262"/>
      <c r="O620" s="262"/>
      <c r="P620" s="262"/>
      <c r="Q620" s="262"/>
      <c r="R620" s="262"/>
      <c r="S620" s="262"/>
      <c r="T620" s="263"/>
      <c r="AT620" s="264" t="s">
        <v>142</v>
      </c>
      <c r="AU620" s="264" t="s">
        <v>84</v>
      </c>
      <c r="AV620" s="13" t="s">
        <v>140</v>
      </c>
      <c r="AW620" s="13" t="s">
        <v>39</v>
      </c>
      <c r="AX620" s="13" t="s">
        <v>24</v>
      </c>
      <c r="AY620" s="264" t="s">
        <v>133</v>
      </c>
    </row>
    <row r="621" spans="2:65" s="1" customFormat="1" ht="16.5" customHeight="1">
      <c r="B621" s="45"/>
      <c r="C621" s="220" t="s">
        <v>953</v>
      </c>
      <c r="D621" s="220" t="s">
        <v>135</v>
      </c>
      <c r="E621" s="221" t="s">
        <v>954</v>
      </c>
      <c r="F621" s="222" t="s">
        <v>955</v>
      </c>
      <c r="G621" s="223" t="s">
        <v>200</v>
      </c>
      <c r="H621" s="224">
        <v>67.875</v>
      </c>
      <c r="I621" s="225"/>
      <c r="J621" s="226">
        <f>ROUND(I621*H621,2)</f>
        <v>0</v>
      </c>
      <c r="K621" s="222" t="s">
        <v>139</v>
      </c>
      <c r="L621" s="71"/>
      <c r="M621" s="227" t="s">
        <v>22</v>
      </c>
      <c r="N621" s="228" t="s">
        <v>46</v>
      </c>
      <c r="O621" s="46"/>
      <c r="P621" s="229">
        <f>O621*H621</f>
        <v>0</v>
      </c>
      <c r="Q621" s="229">
        <v>0</v>
      </c>
      <c r="R621" s="229">
        <f>Q621*H621</f>
        <v>0</v>
      </c>
      <c r="S621" s="229">
        <v>0</v>
      </c>
      <c r="T621" s="230">
        <f>S621*H621</f>
        <v>0</v>
      </c>
      <c r="AR621" s="23" t="s">
        <v>140</v>
      </c>
      <c r="AT621" s="23" t="s">
        <v>135</v>
      </c>
      <c r="AU621" s="23" t="s">
        <v>84</v>
      </c>
      <c r="AY621" s="23" t="s">
        <v>133</v>
      </c>
      <c r="BE621" s="231">
        <f>IF(N621="základní",J621,0)</f>
        <v>0</v>
      </c>
      <c r="BF621" s="231">
        <f>IF(N621="snížená",J621,0)</f>
        <v>0</v>
      </c>
      <c r="BG621" s="231">
        <f>IF(N621="zákl. přenesená",J621,0)</f>
        <v>0</v>
      </c>
      <c r="BH621" s="231">
        <f>IF(N621="sníž. přenesená",J621,0)</f>
        <v>0</v>
      </c>
      <c r="BI621" s="231">
        <f>IF(N621="nulová",J621,0)</f>
        <v>0</v>
      </c>
      <c r="BJ621" s="23" t="s">
        <v>24</v>
      </c>
      <c r="BK621" s="231">
        <f>ROUND(I621*H621,2)</f>
        <v>0</v>
      </c>
      <c r="BL621" s="23" t="s">
        <v>140</v>
      </c>
      <c r="BM621" s="23" t="s">
        <v>956</v>
      </c>
    </row>
    <row r="622" spans="2:65" s="1" customFormat="1" ht="25.5" customHeight="1">
      <c r="B622" s="45"/>
      <c r="C622" s="220" t="s">
        <v>957</v>
      </c>
      <c r="D622" s="220" t="s">
        <v>135</v>
      </c>
      <c r="E622" s="221" t="s">
        <v>958</v>
      </c>
      <c r="F622" s="222" t="s">
        <v>959</v>
      </c>
      <c r="G622" s="223" t="s">
        <v>200</v>
      </c>
      <c r="H622" s="224">
        <v>271.5</v>
      </c>
      <c r="I622" s="225"/>
      <c r="J622" s="226">
        <f>ROUND(I622*H622,2)</f>
        <v>0</v>
      </c>
      <c r="K622" s="222" t="s">
        <v>139</v>
      </c>
      <c r="L622" s="71"/>
      <c r="M622" s="227" t="s">
        <v>22</v>
      </c>
      <c r="N622" s="228" t="s">
        <v>46</v>
      </c>
      <c r="O622" s="46"/>
      <c r="P622" s="229">
        <f>O622*H622</f>
        <v>0</v>
      </c>
      <c r="Q622" s="229">
        <v>0</v>
      </c>
      <c r="R622" s="229">
        <f>Q622*H622</f>
        <v>0</v>
      </c>
      <c r="S622" s="229">
        <v>0</v>
      </c>
      <c r="T622" s="230">
        <f>S622*H622</f>
        <v>0</v>
      </c>
      <c r="AR622" s="23" t="s">
        <v>140</v>
      </c>
      <c r="AT622" s="23" t="s">
        <v>135</v>
      </c>
      <c r="AU622" s="23" t="s">
        <v>84</v>
      </c>
      <c r="AY622" s="23" t="s">
        <v>133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23" t="s">
        <v>24</v>
      </c>
      <c r="BK622" s="231">
        <f>ROUND(I622*H622,2)</f>
        <v>0</v>
      </c>
      <c r="BL622" s="23" t="s">
        <v>140</v>
      </c>
      <c r="BM622" s="23" t="s">
        <v>960</v>
      </c>
    </row>
    <row r="623" spans="2:51" s="11" customFormat="1" ht="13.5">
      <c r="B623" s="232"/>
      <c r="C623" s="233"/>
      <c r="D623" s="234" t="s">
        <v>142</v>
      </c>
      <c r="E623" s="235" t="s">
        <v>22</v>
      </c>
      <c r="F623" s="236" t="s">
        <v>961</v>
      </c>
      <c r="G623" s="233"/>
      <c r="H623" s="237">
        <v>271.5</v>
      </c>
      <c r="I623" s="238"/>
      <c r="J623" s="233"/>
      <c r="K623" s="233"/>
      <c r="L623" s="239"/>
      <c r="M623" s="240"/>
      <c r="N623" s="241"/>
      <c r="O623" s="241"/>
      <c r="P623" s="241"/>
      <c r="Q623" s="241"/>
      <c r="R623" s="241"/>
      <c r="S623" s="241"/>
      <c r="T623" s="242"/>
      <c r="AT623" s="243" t="s">
        <v>142</v>
      </c>
      <c r="AU623" s="243" t="s">
        <v>84</v>
      </c>
      <c r="AV623" s="11" t="s">
        <v>84</v>
      </c>
      <c r="AW623" s="11" t="s">
        <v>39</v>
      </c>
      <c r="AX623" s="11" t="s">
        <v>75</v>
      </c>
      <c r="AY623" s="243" t="s">
        <v>133</v>
      </c>
    </row>
    <row r="624" spans="2:51" s="13" customFormat="1" ht="13.5">
      <c r="B624" s="254"/>
      <c r="C624" s="255"/>
      <c r="D624" s="234" t="s">
        <v>142</v>
      </c>
      <c r="E624" s="256" t="s">
        <v>22</v>
      </c>
      <c r="F624" s="257" t="s">
        <v>145</v>
      </c>
      <c r="G624" s="255"/>
      <c r="H624" s="258">
        <v>271.5</v>
      </c>
      <c r="I624" s="259"/>
      <c r="J624" s="255"/>
      <c r="K624" s="255"/>
      <c r="L624" s="260"/>
      <c r="M624" s="261"/>
      <c r="N624" s="262"/>
      <c r="O624" s="262"/>
      <c r="P624" s="262"/>
      <c r="Q624" s="262"/>
      <c r="R624" s="262"/>
      <c r="S624" s="262"/>
      <c r="T624" s="263"/>
      <c r="AT624" s="264" t="s">
        <v>142</v>
      </c>
      <c r="AU624" s="264" t="s">
        <v>84</v>
      </c>
      <c r="AV624" s="13" t="s">
        <v>140</v>
      </c>
      <c r="AW624" s="13" t="s">
        <v>39</v>
      </c>
      <c r="AX624" s="13" t="s">
        <v>24</v>
      </c>
      <c r="AY624" s="264" t="s">
        <v>133</v>
      </c>
    </row>
    <row r="625" spans="2:65" s="1" customFormat="1" ht="16.5" customHeight="1">
      <c r="B625" s="45"/>
      <c r="C625" s="220" t="s">
        <v>962</v>
      </c>
      <c r="D625" s="220" t="s">
        <v>135</v>
      </c>
      <c r="E625" s="221" t="s">
        <v>963</v>
      </c>
      <c r="F625" s="222" t="s">
        <v>964</v>
      </c>
      <c r="G625" s="223" t="s">
        <v>200</v>
      </c>
      <c r="H625" s="224">
        <v>24.44</v>
      </c>
      <c r="I625" s="225"/>
      <c r="J625" s="226">
        <f>ROUND(I625*H625,2)</f>
        <v>0</v>
      </c>
      <c r="K625" s="222" t="s">
        <v>139</v>
      </c>
      <c r="L625" s="71"/>
      <c r="M625" s="227" t="s">
        <v>22</v>
      </c>
      <c r="N625" s="228" t="s">
        <v>46</v>
      </c>
      <c r="O625" s="46"/>
      <c r="P625" s="229">
        <f>O625*H625</f>
        <v>0</v>
      </c>
      <c r="Q625" s="229">
        <v>0.12171</v>
      </c>
      <c r="R625" s="229">
        <f>Q625*H625</f>
        <v>2.9745924</v>
      </c>
      <c r="S625" s="229">
        <v>2.4</v>
      </c>
      <c r="T625" s="230">
        <f>S625*H625</f>
        <v>58.656</v>
      </c>
      <c r="AR625" s="23" t="s">
        <v>140</v>
      </c>
      <c r="AT625" s="23" t="s">
        <v>135</v>
      </c>
      <c r="AU625" s="23" t="s">
        <v>84</v>
      </c>
      <c r="AY625" s="23" t="s">
        <v>133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23" t="s">
        <v>24</v>
      </c>
      <c r="BK625" s="231">
        <f>ROUND(I625*H625,2)</f>
        <v>0</v>
      </c>
      <c r="BL625" s="23" t="s">
        <v>140</v>
      </c>
      <c r="BM625" s="23" t="s">
        <v>965</v>
      </c>
    </row>
    <row r="626" spans="2:51" s="11" customFormat="1" ht="13.5">
      <c r="B626" s="232"/>
      <c r="C626" s="233"/>
      <c r="D626" s="234" t="s">
        <v>142</v>
      </c>
      <c r="E626" s="235" t="s">
        <v>22</v>
      </c>
      <c r="F626" s="236" t="s">
        <v>966</v>
      </c>
      <c r="G626" s="233"/>
      <c r="H626" s="237">
        <v>2.496</v>
      </c>
      <c r="I626" s="238"/>
      <c r="J626" s="233"/>
      <c r="K626" s="233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142</v>
      </c>
      <c r="AU626" s="243" t="s">
        <v>84</v>
      </c>
      <c r="AV626" s="11" t="s">
        <v>84</v>
      </c>
      <c r="AW626" s="11" t="s">
        <v>39</v>
      </c>
      <c r="AX626" s="11" t="s">
        <v>75</v>
      </c>
      <c r="AY626" s="243" t="s">
        <v>133</v>
      </c>
    </row>
    <row r="627" spans="2:51" s="11" customFormat="1" ht="13.5">
      <c r="B627" s="232"/>
      <c r="C627" s="233"/>
      <c r="D627" s="234" t="s">
        <v>142</v>
      </c>
      <c r="E627" s="235" t="s">
        <v>22</v>
      </c>
      <c r="F627" s="236" t="s">
        <v>967</v>
      </c>
      <c r="G627" s="233"/>
      <c r="H627" s="237">
        <v>2.538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142</v>
      </c>
      <c r="AU627" s="243" t="s">
        <v>84</v>
      </c>
      <c r="AV627" s="11" t="s">
        <v>84</v>
      </c>
      <c r="AW627" s="11" t="s">
        <v>39</v>
      </c>
      <c r="AX627" s="11" t="s">
        <v>75</v>
      </c>
      <c r="AY627" s="243" t="s">
        <v>133</v>
      </c>
    </row>
    <row r="628" spans="2:51" s="12" customFormat="1" ht="13.5">
      <c r="B628" s="244"/>
      <c r="C628" s="245"/>
      <c r="D628" s="234" t="s">
        <v>142</v>
      </c>
      <c r="E628" s="246" t="s">
        <v>22</v>
      </c>
      <c r="F628" s="247" t="s">
        <v>968</v>
      </c>
      <c r="G628" s="245"/>
      <c r="H628" s="246" t="s">
        <v>22</v>
      </c>
      <c r="I628" s="248"/>
      <c r="J628" s="245"/>
      <c r="K628" s="245"/>
      <c r="L628" s="249"/>
      <c r="M628" s="250"/>
      <c r="N628" s="251"/>
      <c r="O628" s="251"/>
      <c r="P628" s="251"/>
      <c r="Q628" s="251"/>
      <c r="R628" s="251"/>
      <c r="S628" s="251"/>
      <c r="T628" s="252"/>
      <c r="AT628" s="253" t="s">
        <v>142</v>
      </c>
      <c r="AU628" s="253" t="s">
        <v>84</v>
      </c>
      <c r="AV628" s="12" t="s">
        <v>24</v>
      </c>
      <c r="AW628" s="12" t="s">
        <v>39</v>
      </c>
      <c r="AX628" s="12" t="s">
        <v>75</v>
      </c>
      <c r="AY628" s="253" t="s">
        <v>133</v>
      </c>
    </row>
    <row r="629" spans="2:51" s="11" customFormat="1" ht="13.5">
      <c r="B629" s="232"/>
      <c r="C629" s="233"/>
      <c r="D629" s="234" t="s">
        <v>142</v>
      </c>
      <c r="E629" s="235" t="s">
        <v>22</v>
      </c>
      <c r="F629" s="236" t="s">
        <v>969</v>
      </c>
      <c r="G629" s="233"/>
      <c r="H629" s="237">
        <v>1.638</v>
      </c>
      <c r="I629" s="238"/>
      <c r="J629" s="233"/>
      <c r="K629" s="233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142</v>
      </c>
      <c r="AU629" s="243" t="s">
        <v>84</v>
      </c>
      <c r="AV629" s="11" t="s">
        <v>84</v>
      </c>
      <c r="AW629" s="11" t="s">
        <v>39</v>
      </c>
      <c r="AX629" s="11" t="s">
        <v>75</v>
      </c>
      <c r="AY629" s="243" t="s">
        <v>133</v>
      </c>
    </row>
    <row r="630" spans="2:51" s="11" customFormat="1" ht="13.5">
      <c r="B630" s="232"/>
      <c r="C630" s="233"/>
      <c r="D630" s="234" t="s">
        <v>142</v>
      </c>
      <c r="E630" s="235" t="s">
        <v>22</v>
      </c>
      <c r="F630" s="236" t="s">
        <v>970</v>
      </c>
      <c r="G630" s="233"/>
      <c r="H630" s="237">
        <v>1.568</v>
      </c>
      <c r="I630" s="238"/>
      <c r="J630" s="233"/>
      <c r="K630" s="233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142</v>
      </c>
      <c r="AU630" s="243" t="s">
        <v>84</v>
      </c>
      <c r="AV630" s="11" t="s">
        <v>84</v>
      </c>
      <c r="AW630" s="11" t="s">
        <v>39</v>
      </c>
      <c r="AX630" s="11" t="s">
        <v>75</v>
      </c>
      <c r="AY630" s="243" t="s">
        <v>133</v>
      </c>
    </row>
    <row r="631" spans="2:51" s="12" customFormat="1" ht="13.5">
      <c r="B631" s="244"/>
      <c r="C631" s="245"/>
      <c r="D631" s="234" t="s">
        <v>142</v>
      </c>
      <c r="E631" s="246" t="s">
        <v>22</v>
      </c>
      <c r="F631" s="247" t="s">
        <v>971</v>
      </c>
      <c r="G631" s="245"/>
      <c r="H631" s="246" t="s">
        <v>22</v>
      </c>
      <c r="I631" s="248"/>
      <c r="J631" s="245"/>
      <c r="K631" s="245"/>
      <c r="L631" s="249"/>
      <c r="M631" s="250"/>
      <c r="N631" s="251"/>
      <c r="O631" s="251"/>
      <c r="P631" s="251"/>
      <c r="Q631" s="251"/>
      <c r="R631" s="251"/>
      <c r="S631" s="251"/>
      <c r="T631" s="252"/>
      <c r="AT631" s="253" t="s">
        <v>142</v>
      </c>
      <c r="AU631" s="253" t="s">
        <v>84</v>
      </c>
      <c r="AV631" s="12" t="s">
        <v>24</v>
      </c>
      <c r="AW631" s="12" t="s">
        <v>39</v>
      </c>
      <c r="AX631" s="12" t="s">
        <v>75</v>
      </c>
      <c r="AY631" s="253" t="s">
        <v>133</v>
      </c>
    </row>
    <row r="632" spans="2:51" s="11" customFormat="1" ht="13.5">
      <c r="B632" s="232"/>
      <c r="C632" s="233"/>
      <c r="D632" s="234" t="s">
        <v>142</v>
      </c>
      <c r="E632" s="235" t="s">
        <v>22</v>
      </c>
      <c r="F632" s="236" t="s">
        <v>972</v>
      </c>
      <c r="G632" s="233"/>
      <c r="H632" s="237">
        <v>11.475</v>
      </c>
      <c r="I632" s="238"/>
      <c r="J632" s="233"/>
      <c r="K632" s="233"/>
      <c r="L632" s="239"/>
      <c r="M632" s="240"/>
      <c r="N632" s="241"/>
      <c r="O632" s="241"/>
      <c r="P632" s="241"/>
      <c r="Q632" s="241"/>
      <c r="R632" s="241"/>
      <c r="S632" s="241"/>
      <c r="T632" s="242"/>
      <c r="AT632" s="243" t="s">
        <v>142</v>
      </c>
      <c r="AU632" s="243" t="s">
        <v>84</v>
      </c>
      <c r="AV632" s="11" t="s">
        <v>84</v>
      </c>
      <c r="AW632" s="11" t="s">
        <v>39</v>
      </c>
      <c r="AX632" s="11" t="s">
        <v>75</v>
      </c>
      <c r="AY632" s="243" t="s">
        <v>133</v>
      </c>
    </row>
    <row r="633" spans="2:51" s="11" customFormat="1" ht="13.5">
      <c r="B633" s="232"/>
      <c r="C633" s="233"/>
      <c r="D633" s="234" t="s">
        <v>142</v>
      </c>
      <c r="E633" s="235" t="s">
        <v>22</v>
      </c>
      <c r="F633" s="236" t="s">
        <v>973</v>
      </c>
      <c r="G633" s="233"/>
      <c r="H633" s="237">
        <v>4.725</v>
      </c>
      <c r="I633" s="238"/>
      <c r="J633" s="233"/>
      <c r="K633" s="233"/>
      <c r="L633" s="239"/>
      <c r="M633" s="240"/>
      <c r="N633" s="241"/>
      <c r="O633" s="241"/>
      <c r="P633" s="241"/>
      <c r="Q633" s="241"/>
      <c r="R633" s="241"/>
      <c r="S633" s="241"/>
      <c r="T633" s="242"/>
      <c r="AT633" s="243" t="s">
        <v>142</v>
      </c>
      <c r="AU633" s="243" t="s">
        <v>84</v>
      </c>
      <c r="AV633" s="11" t="s">
        <v>84</v>
      </c>
      <c r="AW633" s="11" t="s">
        <v>39</v>
      </c>
      <c r="AX633" s="11" t="s">
        <v>75</v>
      </c>
      <c r="AY633" s="243" t="s">
        <v>133</v>
      </c>
    </row>
    <row r="634" spans="2:51" s="12" customFormat="1" ht="13.5">
      <c r="B634" s="244"/>
      <c r="C634" s="245"/>
      <c r="D634" s="234" t="s">
        <v>142</v>
      </c>
      <c r="E634" s="246" t="s">
        <v>22</v>
      </c>
      <c r="F634" s="247" t="s">
        <v>234</v>
      </c>
      <c r="G634" s="245"/>
      <c r="H634" s="246" t="s">
        <v>22</v>
      </c>
      <c r="I634" s="248"/>
      <c r="J634" s="245"/>
      <c r="K634" s="245"/>
      <c r="L634" s="249"/>
      <c r="M634" s="250"/>
      <c r="N634" s="251"/>
      <c r="O634" s="251"/>
      <c r="P634" s="251"/>
      <c r="Q634" s="251"/>
      <c r="R634" s="251"/>
      <c r="S634" s="251"/>
      <c r="T634" s="252"/>
      <c r="AT634" s="253" t="s">
        <v>142</v>
      </c>
      <c r="AU634" s="253" t="s">
        <v>84</v>
      </c>
      <c r="AV634" s="12" t="s">
        <v>24</v>
      </c>
      <c r="AW634" s="12" t="s">
        <v>39</v>
      </c>
      <c r="AX634" s="12" t="s">
        <v>75</v>
      </c>
      <c r="AY634" s="253" t="s">
        <v>133</v>
      </c>
    </row>
    <row r="635" spans="2:51" s="13" customFormat="1" ht="13.5">
      <c r="B635" s="254"/>
      <c r="C635" s="255"/>
      <c r="D635" s="234" t="s">
        <v>142</v>
      </c>
      <c r="E635" s="256" t="s">
        <v>22</v>
      </c>
      <c r="F635" s="257" t="s">
        <v>145</v>
      </c>
      <c r="G635" s="255"/>
      <c r="H635" s="258">
        <v>24.44</v>
      </c>
      <c r="I635" s="259"/>
      <c r="J635" s="255"/>
      <c r="K635" s="255"/>
      <c r="L635" s="260"/>
      <c r="M635" s="261"/>
      <c r="N635" s="262"/>
      <c r="O635" s="262"/>
      <c r="P635" s="262"/>
      <c r="Q635" s="262"/>
      <c r="R635" s="262"/>
      <c r="S635" s="262"/>
      <c r="T635" s="263"/>
      <c r="AT635" s="264" t="s">
        <v>142</v>
      </c>
      <c r="AU635" s="264" t="s">
        <v>84</v>
      </c>
      <c r="AV635" s="13" t="s">
        <v>140</v>
      </c>
      <c r="AW635" s="13" t="s">
        <v>39</v>
      </c>
      <c r="AX635" s="13" t="s">
        <v>24</v>
      </c>
      <c r="AY635" s="264" t="s">
        <v>133</v>
      </c>
    </row>
    <row r="636" spans="2:65" s="1" customFormat="1" ht="25.5" customHeight="1">
      <c r="B636" s="45"/>
      <c r="C636" s="220" t="s">
        <v>974</v>
      </c>
      <c r="D636" s="220" t="s">
        <v>135</v>
      </c>
      <c r="E636" s="221" t="s">
        <v>975</v>
      </c>
      <c r="F636" s="222" t="s">
        <v>976</v>
      </c>
      <c r="G636" s="223" t="s">
        <v>181</v>
      </c>
      <c r="H636" s="224">
        <v>10</v>
      </c>
      <c r="I636" s="225"/>
      <c r="J636" s="226">
        <f>ROUND(I636*H636,2)</f>
        <v>0</v>
      </c>
      <c r="K636" s="222" t="s">
        <v>139</v>
      </c>
      <c r="L636" s="71"/>
      <c r="M636" s="227" t="s">
        <v>22</v>
      </c>
      <c r="N636" s="228" t="s">
        <v>46</v>
      </c>
      <c r="O636" s="46"/>
      <c r="P636" s="229">
        <f>O636*H636</f>
        <v>0</v>
      </c>
      <c r="Q636" s="229">
        <v>0</v>
      </c>
      <c r="R636" s="229">
        <f>Q636*H636</f>
        <v>0</v>
      </c>
      <c r="S636" s="229">
        <v>0.025</v>
      </c>
      <c r="T636" s="230">
        <f>S636*H636</f>
        <v>0.25</v>
      </c>
      <c r="AR636" s="23" t="s">
        <v>140</v>
      </c>
      <c r="AT636" s="23" t="s">
        <v>135</v>
      </c>
      <c r="AU636" s="23" t="s">
        <v>84</v>
      </c>
      <c r="AY636" s="23" t="s">
        <v>133</v>
      </c>
      <c r="BE636" s="231">
        <f>IF(N636="základní",J636,0)</f>
        <v>0</v>
      </c>
      <c r="BF636" s="231">
        <f>IF(N636="snížená",J636,0)</f>
        <v>0</v>
      </c>
      <c r="BG636" s="231">
        <f>IF(N636="zákl. přenesená",J636,0)</f>
        <v>0</v>
      </c>
      <c r="BH636" s="231">
        <f>IF(N636="sníž. přenesená",J636,0)</f>
        <v>0</v>
      </c>
      <c r="BI636" s="231">
        <f>IF(N636="nulová",J636,0)</f>
        <v>0</v>
      </c>
      <c r="BJ636" s="23" t="s">
        <v>24</v>
      </c>
      <c r="BK636" s="231">
        <f>ROUND(I636*H636,2)</f>
        <v>0</v>
      </c>
      <c r="BL636" s="23" t="s">
        <v>140</v>
      </c>
      <c r="BM636" s="23" t="s">
        <v>977</v>
      </c>
    </row>
    <row r="637" spans="2:51" s="11" customFormat="1" ht="13.5">
      <c r="B637" s="232"/>
      <c r="C637" s="233"/>
      <c r="D637" s="234" t="s">
        <v>142</v>
      </c>
      <c r="E637" s="235" t="s">
        <v>22</v>
      </c>
      <c r="F637" s="236" t="s">
        <v>978</v>
      </c>
      <c r="G637" s="233"/>
      <c r="H637" s="237">
        <v>10</v>
      </c>
      <c r="I637" s="238"/>
      <c r="J637" s="233"/>
      <c r="K637" s="233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142</v>
      </c>
      <c r="AU637" s="243" t="s">
        <v>84</v>
      </c>
      <c r="AV637" s="11" t="s">
        <v>84</v>
      </c>
      <c r="AW637" s="11" t="s">
        <v>39</v>
      </c>
      <c r="AX637" s="11" t="s">
        <v>75</v>
      </c>
      <c r="AY637" s="243" t="s">
        <v>133</v>
      </c>
    </row>
    <row r="638" spans="2:51" s="13" customFormat="1" ht="13.5">
      <c r="B638" s="254"/>
      <c r="C638" s="255"/>
      <c r="D638" s="234" t="s">
        <v>142</v>
      </c>
      <c r="E638" s="256" t="s">
        <v>22</v>
      </c>
      <c r="F638" s="257" t="s">
        <v>145</v>
      </c>
      <c r="G638" s="255"/>
      <c r="H638" s="258">
        <v>10</v>
      </c>
      <c r="I638" s="259"/>
      <c r="J638" s="255"/>
      <c r="K638" s="255"/>
      <c r="L638" s="260"/>
      <c r="M638" s="261"/>
      <c r="N638" s="262"/>
      <c r="O638" s="262"/>
      <c r="P638" s="262"/>
      <c r="Q638" s="262"/>
      <c r="R638" s="262"/>
      <c r="S638" s="262"/>
      <c r="T638" s="263"/>
      <c r="AT638" s="264" t="s">
        <v>142</v>
      </c>
      <c r="AU638" s="264" t="s">
        <v>84</v>
      </c>
      <c r="AV638" s="13" t="s">
        <v>140</v>
      </c>
      <c r="AW638" s="13" t="s">
        <v>39</v>
      </c>
      <c r="AX638" s="13" t="s">
        <v>24</v>
      </c>
      <c r="AY638" s="264" t="s">
        <v>133</v>
      </c>
    </row>
    <row r="639" spans="2:65" s="1" customFormat="1" ht="16.5" customHeight="1">
      <c r="B639" s="45"/>
      <c r="C639" s="220" t="s">
        <v>979</v>
      </c>
      <c r="D639" s="220" t="s">
        <v>135</v>
      </c>
      <c r="E639" s="221" t="s">
        <v>980</v>
      </c>
      <c r="F639" s="222" t="s">
        <v>981</v>
      </c>
      <c r="G639" s="223" t="s">
        <v>181</v>
      </c>
      <c r="H639" s="224">
        <v>28.5</v>
      </c>
      <c r="I639" s="225"/>
      <c r="J639" s="226">
        <f>ROUND(I639*H639,2)</f>
        <v>0</v>
      </c>
      <c r="K639" s="222" t="s">
        <v>139</v>
      </c>
      <c r="L639" s="71"/>
      <c r="M639" s="227" t="s">
        <v>22</v>
      </c>
      <c r="N639" s="228" t="s">
        <v>46</v>
      </c>
      <c r="O639" s="46"/>
      <c r="P639" s="229">
        <f>O639*H639</f>
        <v>0</v>
      </c>
      <c r="Q639" s="229">
        <v>0</v>
      </c>
      <c r="R639" s="229">
        <f>Q639*H639</f>
        <v>0</v>
      </c>
      <c r="S639" s="229">
        <v>2.055</v>
      </c>
      <c r="T639" s="230">
        <f>S639*H639</f>
        <v>58.5675</v>
      </c>
      <c r="AR639" s="23" t="s">
        <v>140</v>
      </c>
      <c r="AT639" s="23" t="s">
        <v>135</v>
      </c>
      <c r="AU639" s="23" t="s">
        <v>84</v>
      </c>
      <c r="AY639" s="23" t="s">
        <v>133</v>
      </c>
      <c r="BE639" s="231">
        <f>IF(N639="základní",J639,0)</f>
        <v>0</v>
      </c>
      <c r="BF639" s="231">
        <f>IF(N639="snížená",J639,0)</f>
        <v>0</v>
      </c>
      <c r="BG639" s="231">
        <f>IF(N639="zákl. přenesená",J639,0)</f>
        <v>0</v>
      </c>
      <c r="BH639" s="231">
        <f>IF(N639="sníž. přenesená",J639,0)</f>
        <v>0</v>
      </c>
      <c r="BI639" s="231">
        <f>IF(N639="nulová",J639,0)</f>
        <v>0</v>
      </c>
      <c r="BJ639" s="23" t="s">
        <v>24</v>
      </c>
      <c r="BK639" s="231">
        <f>ROUND(I639*H639,2)</f>
        <v>0</v>
      </c>
      <c r="BL639" s="23" t="s">
        <v>140</v>
      </c>
      <c r="BM639" s="23" t="s">
        <v>982</v>
      </c>
    </row>
    <row r="640" spans="2:51" s="11" customFormat="1" ht="13.5">
      <c r="B640" s="232"/>
      <c r="C640" s="233"/>
      <c r="D640" s="234" t="s">
        <v>142</v>
      </c>
      <c r="E640" s="235" t="s">
        <v>22</v>
      </c>
      <c r="F640" s="236" t="s">
        <v>983</v>
      </c>
      <c r="G640" s="233"/>
      <c r="H640" s="237">
        <v>28.5</v>
      </c>
      <c r="I640" s="238"/>
      <c r="J640" s="233"/>
      <c r="K640" s="233"/>
      <c r="L640" s="239"/>
      <c r="M640" s="240"/>
      <c r="N640" s="241"/>
      <c r="O640" s="241"/>
      <c r="P640" s="241"/>
      <c r="Q640" s="241"/>
      <c r="R640" s="241"/>
      <c r="S640" s="241"/>
      <c r="T640" s="242"/>
      <c r="AT640" s="243" t="s">
        <v>142</v>
      </c>
      <c r="AU640" s="243" t="s">
        <v>84</v>
      </c>
      <c r="AV640" s="11" t="s">
        <v>84</v>
      </c>
      <c r="AW640" s="11" t="s">
        <v>39</v>
      </c>
      <c r="AX640" s="11" t="s">
        <v>75</v>
      </c>
      <c r="AY640" s="243" t="s">
        <v>133</v>
      </c>
    </row>
    <row r="641" spans="2:51" s="12" customFormat="1" ht="13.5">
      <c r="B641" s="244"/>
      <c r="C641" s="245"/>
      <c r="D641" s="234" t="s">
        <v>142</v>
      </c>
      <c r="E641" s="246" t="s">
        <v>22</v>
      </c>
      <c r="F641" s="247" t="s">
        <v>144</v>
      </c>
      <c r="G641" s="245"/>
      <c r="H641" s="246" t="s">
        <v>22</v>
      </c>
      <c r="I641" s="248"/>
      <c r="J641" s="245"/>
      <c r="K641" s="245"/>
      <c r="L641" s="249"/>
      <c r="M641" s="250"/>
      <c r="N641" s="251"/>
      <c r="O641" s="251"/>
      <c r="P641" s="251"/>
      <c r="Q641" s="251"/>
      <c r="R641" s="251"/>
      <c r="S641" s="251"/>
      <c r="T641" s="252"/>
      <c r="AT641" s="253" t="s">
        <v>142</v>
      </c>
      <c r="AU641" s="253" t="s">
        <v>84</v>
      </c>
      <c r="AV641" s="12" t="s">
        <v>24</v>
      </c>
      <c r="AW641" s="12" t="s">
        <v>39</v>
      </c>
      <c r="AX641" s="12" t="s">
        <v>75</v>
      </c>
      <c r="AY641" s="253" t="s">
        <v>133</v>
      </c>
    </row>
    <row r="642" spans="2:51" s="13" customFormat="1" ht="13.5">
      <c r="B642" s="254"/>
      <c r="C642" s="255"/>
      <c r="D642" s="234" t="s">
        <v>142</v>
      </c>
      <c r="E642" s="256" t="s">
        <v>22</v>
      </c>
      <c r="F642" s="257" t="s">
        <v>145</v>
      </c>
      <c r="G642" s="255"/>
      <c r="H642" s="258">
        <v>28.5</v>
      </c>
      <c r="I642" s="259"/>
      <c r="J642" s="255"/>
      <c r="K642" s="255"/>
      <c r="L642" s="260"/>
      <c r="M642" s="261"/>
      <c r="N642" s="262"/>
      <c r="O642" s="262"/>
      <c r="P642" s="262"/>
      <c r="Q642" s="262"/>
      <c r="R642" s="262"/>
      <c r="S642" s="262"/>
      <c r="T642" s="263"/>
      <c r="AT642" s="264" t="s">
        <v>142</v>
      </c>
      <c r="AU642" s="264" t="s">
        <v>84</v>
      </c>
      <c r="AV642" s="13" t="s">
        <v>140</v>
      </c>
      <c r="AW642" s="13" t="s">
        <v>39</v>
      </c>
      <c r="AX642" s="13" t="s">
        <v>24</v>
      </c>
      <c r="AY642" s="264" t="s">
        <v>133</v>
      </c>
    </row>
    <row r="643" spans="2:65" s="1" customFormat="1" ht="16.5" customHeight="1">
      <c r="B643" s="45"/>
      <c r="C643" s="220" t="s">
        <v>984</v>
      </c>
      <c r="D643" s="220" t="s">
        <v>135</v>
      </c>
      <c r="E643" s="221" t="s">
        <v>985</v>
      </c>
      <c r="F643" s="222" t="s">
        <v>986</v>
      </c>
      <c r="G643" s="223" t="s">
        <v>463</v>
      </c>
      <c r="H643" s="224">
        <v>9</v>
      </c>
      <c r="I643" s="225"/>
      <c r="J643" s="226">
        <f>ROUND(I643*H643,2)</f>
        <v>0</v>
      </c>
      <c r="K643" s="222" t="s">
        <v>139</v>
      </c>
      <c r="L643" s="71"/>
      <c r="M643" s="227" t="s">
        <v>22</v>
      </c>
      <c r="N643" s="228" t="s">
        <v>46</v>
      </c>
      <c r="O643" s="46"/>
      <c r="P643" s="229">
        <f>O643*H643</f>
        <v>0</v>
      </c>
      <c r="Q643" s="229">
        <v>0</v>
      </c>
      <c r="R643" s="229">
        <f>Q643*H643</f>
        <v>0</v>
      </c>
      <c r="S643" s="229">
        <v>0.0657</v>
      </c>
      <c r="T643" s="230">
        <f>S643*H643</f>
        <v>0.5912999999999999</v>
      </c>
      <c r="AR643" s="23" t="s">
        <v>140</v>
      </c>
      <c r="AT643" s="23" t="s">
        <v>135</v>
      </c>
      <c r="AU643" s="23" t="s">
        <v>84</v>
      </c>
      <c r="AY643" s="23" t="s">
        <v>133</v>
      </c>
      <c r="BE643" s="231">
        <f>IF(N643="základní",J643,0)</f>
        <v>0</v>
      </c>
      <c r="BF643" s="231">
        <f>IF(N643="snížená",J643,0)</f>
        <v>0</v>
      </c>
      <c r="BG643" s="231">
        <f>IF(N643="zákl. přenesená",J643,0)</f>
        <v>0</v>
      </c>
      <c r="BH643" s="231">
        <f>IF(N643="sníž. přenesená",J643,0)</f>
        <v>0</v>
      </c>
      <c r="BI643" s="231">
        <f>IF(N643="nulová",J643,0)</f>
        <v>0</v>
      </c>
      <c r="BJ643" s="23" t="s">
        <v>24</v>
      </c>
      <c r="BK643" s="231">
        <f>ROUND(I643*H643,2)</f>
        <v>0</v>
      </c>
      <c r="BL643" s="23" t="s">
        <v>140</v>
      </c>
      <c r="BM643" s="23" t="s">
        <v>987</v>
      </c>
    </row>
    <row r="644" spans="2:65" s="1" customFormat="1" ht="16.5" customHeight="1">
      <c r="B644" s="45"/>
      <c r="C644" s="220" t="s">
        <v>988</v>
      </c>
      <c r="D644" s="220" t="s">
        <v>135</v>
      </c>
      <c r="E644" s="221" t="s">
        <v>989</v>
      </c>
      <c r="F644" s="222" t="s">
        <v>990</v>
      </c>
      <c r="G644" s="223" t="s">
        <v>181</v>
      </c>
      <c r="H644" s="224">
        <v>25</v>
      </c>
      <c r="I644" s="225"/>
      <c r="J644" s="226">
        <f>ROUND(I644*H644,2)</f>
        <v>0</v>
      </c>
      <c r="K644" s="222" t="s">
        <v>139</v>
      </c>
      <c r="L644" s="71"/>
      <c r="M644" s="227" t="s">
        <v>22</v>
      </c>
      <c r="N644" s="228" t="s">
        <v>46</v>
      </c>
      <c r="O644" s="46"/>
      <c r="P644" s="229">
        <f>O644*H644</f>
        <v>0</v>
      </c>
      <c r="Q644" s="229">
        <v>0</v>
      </c>
      <c r="R644" s="229">
        <f>Q644*H644</f>
        <v>0</v>
      </c>
      <c r="S644" s="229">
        <v>0.00248</v>
      </c>
      <c r="T644" s="230">
        <f>S644*H644</f>
        <v>0.062</v>
      </c>
      <c r="AR644" s="23" t="s">
        <v>140</v>
      </c>
      <c r="AT644" s="23" t="s">
        <v>135</v>
      </c>
      <c r="AU644" s="23" t="s">
        <v>84</v>
      </c>
      <c r="AY644" s="23" t="s">
        <v>133</v>
      </c>
      <c r="BE644" s="231">
        <f>IF(N644="základní",J644,0)</f>
        <v>0</v>
      </c>
      <c r="BF644" s="231">
        <f>IF(N644="snížená",J644,0)</f>
        <v>0</v>
      </c>
      <c r="BG644" s="231">
        <f>IF(N644="zákl. přenesená",J644,0)</f>
        <v>0</v>
      </c>
      <c r="BH644" s="231">
        <f>IF(N644="sníž. přenesená",J644,0)</f>
        <v>0</v>
      </c>
      <c r="BI644" s="231">
        <f>IF(N644="nulová",J644,0)</f>
        <v>0</v>
      </c>
      <c r="BJ644" s="23" t="s">
        <v>24</v>
      </c>
      <c r="BK644" s="231">
        <f>ROUND(I644*H644,2)</f>
        <v>0</v>
      </c>
      <c r="BL644" s="23" t="s">
        <v>140</v>
      </c>
      <c r="BM644" s="23" t="s">
        <v>991</v>
      </c>
    </row>
    <row r="645" spans="2:65" s="1" customFormat="1" ht="16.5" customHeight="1">
      <c r="B645" s="45"/>
      <c r="C645" s="220" t="s">
        <v>992</v>
      </c>
      <c r="D645" s="220" t="s">
        <v>135</v>
      </c>
      <c r="E645" s="221" t="s">
        <v>993</v>
      </c>
      <c r="F645" s="222" t="s">
        <v>994</v>
      </c>
      <c r="G645" s="223" t="s">
        <v>181</v>
      </c>
      <c r="H645" s="224">
        <v>11</v>
      </c>
      <c r="I645" s="225"/>
      <c r="J645" s="226">
        <f>ROUND(I645*H645,2)</f>
        <v>0</v>
      </c>
      <c r="K645" s="222" t="s">
        <v>139</v>
      </c>
      <c r="L645" s="71"/>
      <c r="M645" s="227" t="s">
        <v>22</v>
      </c>
      <c r="N645" s="228" t="s">
        <v>46</v>
      </c>
      <c r="O645" s="46"/>
      <c r="P645" s="229">
        <f>O645*H645</f>
        <v>0</v>
      </c>
      <c r="Q645" s="229">
        <v>0.00034</v>
      </c>
      <c r="R645" s="229">
        <f>Q645*H645</f>
        <v>0.0037400000000000003</v>
      </c>
      <c r="S645" s="229">
        <v>0.004</v>
      </c>
      <c r="T645" s="230">
        <f>S645*H645</f>
        <v>0.044</v>
      </c>
      <c r="AR645" s="23" t="s">
        <v>140</v>
      </c>
      <c r="AT645" s="23" t="s">
        <v>135</v>
      </c>
      <c r="AU645" s="23" t="s">
        <v>84</v>
      </c>
      <c r="AY645" s="23" t="s">
        <v>133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23" t="s">
        <v>24</v>
      </c>
      <c r="BK645" s="231">
        <f>ROUND(I645*H645,2)</f>
        <v>0</v>
      </c>
      <c r="BL645" s="23" t="s">
        <v>140</v>
      </c>
      <c r="BM645" s="23" t="s">
        <v>995</v>
      </c>
    </row>
    <row r="646" spans="2:51" s="11" customFormat="1" ht="13.5">
      <c r="B646" s="232"/>
      <c r="C646" s="233"/>
      <c r="D646" s="234" t="s">
        <v>142</v>
      </c>
      <c r="E646" s="235" t="s">
        <v>22</v>
      </c>
      <c r="F646" s="236" t="s">
        <v>197</v>
      </c>
      <c r="G646" s="233"/>
      <c r="H646" s="237">
        <v>11</v>
      </c>
      <c r="I646" s="238"/>
      <c r="J646" s="233"/>
      <c r="K646" s="233"/>
      <c r="L646" s="239"/>
      <c r="M646" s="240"/>
      <c r="N646" s="241"/>
      <c r="O646" s="241"/>
      <c r="P646" s="241"/>
      <c r="Q646" s="241"/>
      <c r="R646" s="241"/>
      <c r="S646" s="241"/>
      <c r="T646" s="242"/>
      <c r="AT646" s="243" t="s">
        <v>142</v>
      </c>
      <c r="AU646" s="243" t="s">
        <v>84</v>
      </c>
      <c r="AV646" s="11" t="s">
        <v>84</v>
      </c>
      <c r="AW646" s="11" t="s">
        <v>39</v>
      </c>
      <c r="AX646" s="11" t="s">
        <v>75</v>
      </c>
      <c r="AY646" s="243" t="s">
        <v>133</v>
      </c>
    </row>
    <row r="647" spans="2:51" s="12" customFormat="1" ht="13.5">
      <c r="B647" s="244"/>
      <c r="C647" s="245"/>
      <c r="D647" s="234" t="s">
        <v>142</v>
      </c>
      <c r="E647" s="246" t="s">
        <v>22</v>
      </c>
      <c r="F647" s="247" t="s">
        <v>144</v>
      </c>
      <c r="G647" s="245"/>
      <c r="H647" s="246" t="s">
        <v>22</v>
      </c>
      <c r="I647" s="248"/>
      <c r="J647" s="245"/>
      <c r="K647" s="245"/>
      <c r="L647" s="249"/>
      <c r="M647" s="250"/>
      <c r="N647" s="251"/>
      <c r="O647" s="251"/>
      <c r="P647" s="251"/>
      <c r="Q647" s="251"/>
      <c r="R647" s="251"/>
      <c r="S647" s="251"/>
      <c r="T647" s="252"/>
      <c r="AT647" s="253" t="s">
        <v>142</v>
      </c>
      <c r="AU647" s="253" t="s">
        <v>84</v>
      </c>
      <c r="AV647" s="12" t="s">
        <v>24</v>
      </c>
      <c r="AW647" s="12" t="s">
        <v>39</v>
      </c>
      <c r="AX647" s="12" t="s">
        <v>75</v>
      </c>
      <c r="AY647" s="253" t="s">
        <v>133</v>
      </c>
    </row>
    <row r="648" spans="2:51" s="13" customFormat="1" ht="13.5">
      <c r="B648" s="254"/>
      <c r="C648" s="255"/>
      <c r="D648" s="234" t="s">
        <v>142</v>
      </c>
      <c r="E648" s="256" t="s">
        <v>22</v>
      </c>
      <c r="F648" s="257" t="s">
        <v>145</v>
      </c>
      <c r="G648" s="255"/>
      <c r="H648" s="258">
        <v>11</v>
      </c>
      <c r="I648" s="259"/>
      <c r="J648" s="255"/>
      <c r="K648" s="255"/>
      <c r="L648" s="260"/>
      <c r="M648" s="261"/>
      <c r="N648" s="262"/>
      <c r="O648" s="262"/>
      <c r="P648" s="262"/>
      <c r="Q648" s="262"/>
      <c r="R648" s="262"/>
      <c r="S648" s="262"/>
      <c r="T648" s="263"/>
      <c r="AT648" s="264" t="s">
        <v>142</v>
      </c>
      <c r="AU648" s="264" t="s">
        <v>84</v>
      </c>
      <c r="AV648" s="13" t="s">
        <v>140</v>
      </c>
      <c r="AW648" s="13" t="s">
        <v>39</v>
      </c>
      <c r="AX648" s="13" t="s">
        <v>24</v>
      </c>
      <c r="AY648" s="264" t="s">
        <v>133</v>
      </c>
    </row>
    <row r="649" spans="2:63" s="10" customFormat="1" ht="29.85" customHeight="1">
      <c r="B649" s="204"/>
      <c r="C649" s="205"/>
      <c r="D649" s="206" t="s">
        <v>74</v>
      </c>
      <c r="E649" s="218" t="s">
        <v>996</v>
      </c>
      <c r="F649" s="218" t="s">
        <v>997</v>
      </c>
      <c r="G649" s="205"/>
      <c r="H649" s="205"/>
      <c r="I649" s="208"/>
      <c r="J649" s="219">
        <f>BK649</f>
        <v>0</v>
      </c>
      <c r="K649" s="205"/>
      <c r="L649" s="210"/>
      <c r="M649" s="211"/>
      <c r="N649" s="212"/>
      <c r="O649" s="212"/>
      <c r="P649" s="213">
        <f>SUM(P650:P669)</f>
        <v>0</v>
      </c>
      <c r="Q649" s="212"/>
      <c r="R649" s="213">
        <f>SUM(R650:R669)</f>
        <v>0</v>
      </c>
      <c r="S649" s="212"/>
      <c r="T649" s="214">
        <f>SUM(T650:T669)</f>
        <v>0</v>
      </c>
      <c r="AR649" s="215" t="s">
        <v>24</v>
      </c>
      <c r="AT649" s="216" t="s">
        <v>74</v>
      </c>
      <c r="AU649" s="216" t="s">
        <v>24</v>
      </c>
      <c r="AY649" s="215" t="s">
        <v>133</v>
      </c>
      <c r="BK649" s="217">
        <f>SUM(BK650:BK669)</f>
        <v>0</v>
      </c>
    </row>
    <row r="650" spans="2:65" s="1" customFormat="1" ht="16.5" customHeight="1">
      <c r="B650" s="45"/>
      <c r="C650" s="220" t="s">
        <v>998</v>
      </c>
      <c r="D650" s="220" t="s">
        <v>135</v>
      </c>
      <c r="E650" s="221" t="s">
        <v>999</v>
      </c>
      <c r="F650" s="222" t="s">
        <v>1000</v>
      </c>
      <c r="G650" s="223" t="s">
        <v>301</v>
      </c>
      <c r="H650" s="224">
        <v>239.136</v>
      </c>
      <c r="I650" s="225"/>
      <c r="J650" s="226">
        <f>ROUND(I650*H650,2)</f>
        <v>0</v>
      </c>
      <c r="K650" s="222" t="s">
        <v>139</v>
      </c>
      <c r="L650" s="71"/>
      <c r="M650" s="227" t="s">
        <v>22</v>
      </c>
      <c r="N650" s="228" t="s">
        <v>46</v>
      </c>
      <c r="O650" s="46"/>
      <c r="P650" s="229">
        <f>O650*H650</f>
        <v>0</v>
      </c>
      <c r="Q650" s="229">
        <v>0</v>
      </c>
      <c r="R650" s="229">
        <f>Q650*H650</f>
        <v>0</v>
      </c>
      <c r="S650" s="229">
        <v>0</v>
      </c>
      <c r="T650" s="230">
        <f>S650*H650</f>
        <v>0</v>
      </c>
      <c r="AR650" s="23" t="s">
        <v>140</v>
      </c>
      <c r="AT650" s="23" t="s">
        <v>135</v>
      </c>
      <c r="AU650" s="23" t="s">
        <v>84</v>
      </c>
      <c r="AY650" s="23" t="s">
        <v>133</v>
      </c>
      <c r="BE650" s="231">
        <f>IF(N650="základní",J650,0)</f>
        <v>0</v>
      </c>
      <c r="BF650" s="231">
        <f>IF(N650="snížená",J650,0)</f>
        <v>0</v>
      </c>
      <c r="BG650" s="231">
        <f>IF(N650="zákl. přenesená",J650,0)</f>
        <v>0</v>
      </c>
      <c r="BH650" s="231">
        <f>IF(N650="sníž. přenesená",J650,0)</f>
        <v>0</v>
      </c>
      <c r="BI650" s="231">
        <f>IF(N650="nulová",J650,0)</f>
        <v>0</v>
      </c>
      <c r="BJ650" s="23" t="s">
        <v>24</v>
      </c>
      <c r="BK650" s="231">
        <f>ROUND(I650*H650,2)</f>
        <v>0</v>
      </c>
      <c r="BL650" s="23" t="s">
        <v>140</v>
      </c>
      <c r="BM650" s="23" t="s">
        <v>1001</v>
      </c>
    </row>
    <row r="651" spans="2:51" s="11" customFormat="1" ht="13.5">
      <c r="B651" s="232"/>
      <c r="C651" s="233"/>
      <c r="D651" s="234" t="s">
        <v>142</v>
      </c>
      <c r="E651" s="235" t="s">
        <v>22</v>
      </c>
      <c r="F651" s="236" t="s">
        <v>1002</v>
      </c>
      <c r="G651" s="233"/>
      <c r="H651" s="237">
        <v>239.136</v>
      </c>
      <c r="I651" s="238"/>
      <c r="J651" s="233"/>
      <c r="K651" s="233"/>
      <c r="L651" s="239"/>
      <c r="M651" s="240"/>
      <c r="N651" s="241"/>
      <c r="O651" s="241"/>
      <c r="P651" s="241"/>
      <c r="Q651" s="241"/>
      <c r="R651" s="241"/>
      <c r="S651" s="241"/>
      <c r="T651" s="242"/>
      <c r="AT651" s="243" t="s">
        <v>142</v>
      </c>
      <c r="AU651" s="243" t="s">
        <v>84</v>
      </c>
      <c r="AV651" s="11" t="s">
        <v>84</v>
      </c>
      <c r="AW651" s="11" t="s">
        <v>39</v>
      </c>
      <c r="AX651" s="11" t="s">
        <v>75</v>
      </c>
      <c r="AY651" s="243" t="s">
        <v>133</v>
      </c>
    </row>
    <row r="652" spans="2:51" s="12" customFormat="1" ht="13.5">
      <c r="B652" s="244"/>
      <c r="C652" s="245"/>
      <c r="D652" s="234" t="s">
        <v>142</v>
      </c>
      <c r="E652" s="246" t="s">
        <v>22</v>
      </c>
      <c r="F652" s="247" t="s">
        <v>1003</v>
      </c>
      <c r="G652" s="245"/>
      <c r="H652" s="246" t="s">
        <v>22</v>
      </c>
      <c r="I652" s="248"/>
      <c r="J652" s="245"/>
      <c r="K652" s="245"/>
      <c r="L652" s="249"/>
      <c r="M652" s="250"/>
      <c r="N652" s="251"/>
      <c r="O652" s="251"/>
      <c r="P652" s="251"/>
      <c r="Q652" s="251"/>
      <c r="R652" s="251"/>
      <c r="S652" s="251"/>
      <c r="T652" s="252"/>
      <c r="AT652" s="253" t="s">
        <v>142</v>
      </c>
      <c r="AU652" s="253" t="s">
        <v>84</v>
      </c>
      <c r="AV652" s="12" t="s">
        <v>24</v>
      </c>
      <c r="AW652" s="12" t="s">
        <v>39</v>
      </c>
      <c r="AX652" s="12" t="s">
        <v>75</v>
      </c>
      <c r="AY652" s="253" t="s">
        <v>133</v>
      </c>
    </row>
    <row r="653" spans="2:51" s="13" customFormat="1" ht="13.5">
      <c r="B653" s="254"/>
      <c r="C653" s="255"/>
      <c r="D653" s="234" t="s">
        <v>142</v>
      </c>
      <c r="E653" s="256" t="s">
        <v>22</v>
      </c>
      <c r="F653" s="257" t="s">
        <v>145</v>
      </c>
      <c r="G653" s="255"/>
      <c r="H653" s="258">
        <v>239.136</v>
      </c>
      <c r="I653" s="259"/>
      <c r="J653" s="255"/>
      <c r="K653" s="255"/>
      <c r="L653" s="260"/>
      <c r="M653" s="261"/>
      <c r="N653" s="262"/>
      <c r="O653" s="262"/>
      <c r="P653" s="262"/>
      <c r="Q653" s="262"/>
      <c r="R653" s="262"/>
      <c r="S653" s="262"/>
      <c r="T653" s="263"/>
      <c r="AT653" s="264" t="s">
        <v>142</v>
      </c>
      <c r="AU653" s="264" t="s">
        <v>84</v>
      </c>
      <c r="AV653" s="13" t="s">
        <v>140</v>
      </c>
      <c r="AW653" s="13" t="s">
        <v>39</v>
      </c>
      <c r="AX653" s="13" t="s">
        <v>24</v>
      </c>
      <c r="AY653" s="264" t="s">
        <v>133</v>
      </c>
    </row>
    <row r="654" spans="2:65" s="1" customFormat="1" ht="16.5" customHeight="1">
      <c r="B654" s="45"/>
      <c r="C654" s="220" t="s">
        <v>1004</v>
      </c>
      <c r="D654" s="220" t="s">
        <v>135</v>
      </c>
      <c r="E654" s="221" t="s">
        <v>1005</v>
      </c>
      <c r="F654" s="222" t="s">
        <v>1006</v>
      </c>
      <c r="G654" s="223" t="s">
        <v>301</v>
      </c>
      <c r="H654" s="224">
        <v>3347.904</v>
      </c>
      <c r="I654" s="225"/>
      <c r="J654" s="226">
        <f>ROUND(I654*H654,2)</f>
        <v>0</v>
      </c>
      <c r="K654" s="222" t="s">
        <v>139</v>
      </c>
      <c r="L654" s="71"/>
      <c r="M654" s="227" t="s">
        <v>22</v>
      </c>
      <c r="N654" s="228" t="s">
        <v>46</v>
      </c>
      <c r="O654" s="46"/>
      <c r="P654" s="229">
        <f>O654*H654</f>
        <v>0</v>
      </c>
      <c r="Q654" s="229">
        <v>0</v>
      </c>
      <c r="R654" s="229">
        <f>Q654*H654</f>
        <v>0</v>
      </c>
      <c r="S654" s="229">
        <v>0</v>
      </c>
      <c r="T654" s="230">
        <f>S654*H654</f>
        <v>0</v>
      </c>
      <c r="AR654" s="23" t="s">
        <v>140</v>
      </c>
      <c r="AT654" s="23" t="s">
        <v>135</v>
      </c>
      <c r="AU654" s="23" t="s">
        <v>84</v>
      </c>
      <c r="AY654" s="23" t="s">
        <v>133</v>
      </c>
      <c r="BE654" s="231">
        <f>IF(N654="základní",J654,0)</f>
        <v>0</v>
      </c>
      <c r="BF654" s="231">
        <f>IF(N654="snížená",J654,0)</f>
        <v>0</v>
      </c>
      <c r="BG654" s="231">
        <f>IF(N654="zákl. přenesená",J654,0)</f>
        <v>0</v>
      </c>
      <c r="BH654" s="231">
        <f>IF(N654="sníž. přenesená",J654,0)</f>
        <v>0</v>
      </c>
      <c r="BI654" s="231">
        <f>IF(N654="nulová",J654,0)</f>
        <v>0</v>
      </c>
      <c r="BJ654" s="23" t="s">
        <v>24</v>
      </c>
      <c r="BK654" s="231">
        <f>ROUND(I654*H654,2)</f>
        <v>0</v>
      </c>
      <c r="BL654" s="23" t="s">
        <v>140</v>
      </c>
      <c r="BM654" s="23" t="s">
        <v>1007</v>
      </c>
    </row>
    <row r="655" spans="2:51" s="11" customFormat="1" ht="13.5">
      <c r="B655" s="232"/>
      <c r="C655" s="233"/>
      <c r="D655" s="234" t="s">
        <v>142</v>
      </c>
      <c r="E655" s="235" t="s">
        <v>22</v>
      </c>
      <c r="F655" s="236" t="s">
        <v>1008</v>
      </c>
      <c r="G655" s="233"/>
      <c r="H655" s="237">
        <v>3347.904</v>
      </c>
      <c r="I655" s="238"/>
      <c r="J655" s="233"/>
      <c r="K655" s="233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142</v>
      </c>
      <c r="AU655" s="243" t="s">
        <v>84</v>
      </c>
      <c r="AV655" s="11" t="s">
        <v>84</v>
      </c>
      <c r="AW655" s="11" t="s">
        <v>39</v>
      </c>
      <c r="AX655" s="11" t="s">
        <v>75</v>
      </c>
      <c r="AY655" s="243" t="s">
        <v>133</v>
      </c>
    </row>
    <row r="656" spans="2:51" s="13" customFormat="1" ht="13.5">
      <c r="B656" s="254"/>
      <c r="C656" s="255"/>
      <c r="D656" s="234" t="s">
        <v>142</v>
      </c>
      <c r="E656" s="256" t="s">
        <v>22</v>
      </c>
      <c r="F656" s="257" t="s">
        <v>145</v>
      </c>
      <c r="G656" s="255"/>
      <c r="H656" s="258">
        <v>3347.904</v>
      </c>
      <c r="I656" s="259"/>
      <c r="J656" s="255"/>
      <c r="K656" s="255"/>
      <c r="L656" s="260"/>
      <c r="M656" s="261"/>
      <c r="N656" s="262"/>
      <c r="O656" s="262"/>
      <c r="P656" s="262"/>
      <c r="Q656" s="262"/>
      <c r="R656" s="262"/>
      <c r="S656" s="262"/>
      <c r="T656" s="263"/>
      <c r="AT656" s="264" t="s">
        <v>142</v>
      </c>
      <c r="AU656" s="264" t="s">
        <v>84</v>
      </c>
      <c r="AV656" s="13" t="s">
        <v>140</v>
      </c>
      <c r="AW656" s="13" t="s">
        <v>39</v>
      </c>
      <c r="AX656" s="13" t="s">
        <v>24</v>
      </c>
      <c r="AY656" s="264" t="s">
        <v>133</v>
      </c>
    </row>
    <row r="657" spans="2:65" s="1" customFormat="1" ht="16.5" customHeight="1">
      <c r="B657" s="45"/>
      <c r="C657" s="220" t="s">
        <v>1009</v>
      </c>
      <c r="D657" s="220" t="s">
        <v>135</v>
      </c>
      <c r="E657" s="221" t="s">
        <v>1010</v>
      </c>
      <c r="F657" s="222" t="s">
        <v>1011</v>
      </c>
      <c r="G657" s="223" t="s">
        <v>301</v>
      </c>
      <c r="H657" s="224">
        <v>160.931</v>
      </c>
      <c r="I657" s="225"/>
      <c r="J657" s="226">
        <f>ROUND(I657*H657,2)</f>
        <v>0</v>
      </c>
      <c r="K657" s="222" t="s">
        <v>139</v>
      </c>
      <c r="L657" s="71"/>
      <c r="M657" s="227" t="s">
        <v>22</v>
      </c>
      <c r="N657" s="228" t="s">
        <v>46</v>
      </c>
      <c r="O657" s="46"/>
      <c r="P657" s="229">
        <f>O657*H657</f>
        <v>0</v>
      </c>
      <c r="Q657" s="229">
        <v>0</v>
      </c>
      <c r="R657" s="229">
        <f>Q657*H657</f>
        <v>0</v>
      </c>
      <c r="S657" s="229">
        <v>0</v>
      </c>
      <c r="T657" s="230">
        <f>S657*H657</f>
        <v>0</v>
      </c>
      <c r="AR657" s="23" t="s">
        <v>140</v>
      </c>
      <c r="AT657" s="23" t="s">
        <v>135</v>
      </c>
      <c r="AU657" s="23" t="s">
        <v>84</v>
      </c>
      <c r="AY657" s="23" t="s">
        <v>133</v>
      </c>
      <c r="BE657" s="231">
        <f>IF(N657="základní",J657,0)</f>
        <v>0</v>
      </c>
      <c r="BF657" s="231">
        <f>IF(N657="snížená",J657,0)</f>
        <v>0</v>
      </c>
      <c r="BG657" s="231">
        <f>IF(N657="zákl. přenesená",J657,0)</f>
        <v>0</v>
      </c>
      <c r="BH657" s="231">
        <f>IF(N657="sníž. přenesená",J657,0)</f>
        <v>0</v>
      </c>
      <c r="BI657" s="231">
        <f>IF(N657="nulová",J657,0)</f>
        <v>0</v>
      </c>
      <c r="BJ657" s="23" t="s">
        <v>24</v>
      </c>
      <c r="BK657" s="231">
        <f>ROUND(I657*H657,2)</f>
        <v>0</v>
      </c>
      <c r="BL657" s="23" t="s">
        <v>140</v>
      </c>
      <c r="BM657" s="23" t="s">
        <v>1012</v>
      </c>
    </row>
    <row r="658" spans="2:51" s="11" customFormat="1" ht="13.5">
      <c r="B658" s="232"/>
      <c r="C658" s="233"/>
      <c r="D658" s="234" t="s">
        <v>142</v>
      </c>
      <c r="E658" s="235" t="s">
        <v>22</v>
      </c>
      <c r="F658" s="236" t="s">
        <v>1013</v>
      </c>
      <c r="G658" s="233"/>
      <c r="H658" s="237">
        <v>160.931</v>
      </c>
      <c r="I658" s="238"/>
      <c r="J658" s="233"/>
      <c r="K658" s="233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142</v>
      </c>
      <c r="AU658" s="243" t="s">
        <v>84</v>
      </c>
      <c r="AV658" s="11" t="s">
        <v>84</v>
      </c>
      <c r="AW658" s="11" t="s">
        <v>39</v>
      </c>
      <c r="AX658" s="11" t="s">
        <v>75</v>
      </c>
      <c r="AY658" s="243" t="s">
        <v>133</v>
      </c>
    </row>
    <row r="659" spans="2:51" s="13" customFormat="1" ht="13.5">
      <c r="B659" s="254"/>
      <c r="C659" s="255"/>
      <c r="D659" s="234" t="s">
        <v>142</v>
      </c>
      <c r="E659" s="256" t="s">
        <v>22</v>
      </c>
      <c r="F659" s="257" t="s">
        <v>145</v>
      </c>
      <c r="G659" s="255"/>
      <c r="H659" s="258">
        <v>160.931</v>
      </c>
      <c r="I659" s="259"/>
      <c r="J659" s="255"/>
      <c r="K659" s="255"/>
      <c r="L659" s="260"/>
      <c r="M659" s="261"/>
      <c r="N659" s="262"/>
      <c r="O659" s="262"/>
      <c r="P659" s="262"/>
      <c r="Q659" s="262"/>
      <c r="R659" s="262"/>
      <c r="S659" s="262"/>
      <c r="T659" s="263"/>
      <c r="AT659" s="264" t="s">
        <v>142</v>
      </c>
      <c r="AU659" s="264" t="s">
        <v>84</v>
      </c>
      <c r="AV659" s="13" t="s">
        <v>140</v>
      </c>
      <c r="AW659" s="13" t="s">
        <v>39</v>
      </c>
      <c r="AX659" s="13" t="s">
        <v>24</v>
      </c>
      <c r="AY659" s="264" t="s">
        <v>133</v>
      </c>
    </row>
    <row r="660" spans="2:65" s="1" customFormat="1" ht="16.5" customHeight="1">
      <c r="B660" s="45"/>
      <c r="C660" s="220" t="s">
        <v>1014</v>
      </c>
      <c r="D660" s="220" t="s">
        <v>135</v>
      </c>
      <c r="E660" s="221" t="s">
        <v>1015</v>
      </c>
      <c r="F660" s="222" t="s">
        <v>1016</v>
      </c>
      <c r="G660" s="223" t="s">
        <v>301</v>
      </c>
      <c r="H660" s="224">
        <v>2253.034</v>
      </c>
      <c r="I660" s="225"/>
      <c r="J660" s="226">
        <f>ROUND(I660*H660,2)</f>
        <v>0</v>
      </c>
      <c r="K660" s="222" t="s">
        <v>139</v>
      </c>
      <c r="L660" s="71"/>
      <c r="M660" s="227" t="s">
        <v>22</v>
      </c>
      <c r="N660" s="228" t="s">
        <v>46</v>
      </c>
      <c r="O660" s="46"/>
      <c r="P660" s="229">
        <f>O660*H660</f>
        <v>0</v>
      </c>
      <c r="Q660" s="229">
        <v>0</v>
      </c>
      <c r="R660" s="229">
        <f>Q660*H660</f>
        <v>0</v>
      </c>
      <c r="S660" s="229">
        <v>0</v>
      </c>
      <c r="T660" s="230">
        <f>S660*H660</f>
        <v>0</v>
      </c>
      <c r="AR660" s="23" t="s">
        <v>140</v>
      </c>
      <c r="AT660" s="23" t="s">
        <v>135</v>
      </c>
      <c r="AU660" s="23" t="s">
        <v>84</v>
      </c>
      <c r="AY660" s="23" t="s">
        <v>133</v>
      </c>
      <c r="BE660" s="231">
        <f>IF(N660="základní",J660,0)</f>
        <v>0</v>
      </c>
      <c r="BF660" s="231">
        <f>IF(N660="snížená",J660,0)</f>
        <v>0</v>
      </c>
      <c r="BG660" s="231">
        <f>IF(N660="zákl. přenesená",J660,0)</f>
        <v>0</v>
      </c>
      <c r="BH660" s="231">
        <f>IF(N660="sníž. přenesená",J660,0)</f>
        <v>0</v>
      </c>
      <c r="BI660" s="231">
        <f>IF(N660="nulová",J660,0)</f>
        <v>0</v>
      </c>
      <c r="BJ660" s="23" t="s">
        <v>24</v>
      </c>
      <c r="BK660" s="231">
        <f>ROUND(I660*H660,2)</f>
        <v>0</v>
      </c>
      <c r="BL660" s="23" t="s">
        <v>140</v>
      </c>
      <c r="BM660" s="23" t="s">
        <v>1017</v>
      </c>
    </row>
    <row r="661" spans="2:51" s="11" customFormat="1" ht="13.5">
      <c r="B661" s="232"/>
      <c r="C661" s="233"/>
      <c r="D661" s="234" t="s">
        <v>142</v>
      </c>
      <c r="E661" s="235" t="s">
        <v>22</v>
      </c>
      <c r="F661" s="236" t="s">
        <v>1018</v>
      </c>
      <c r="G661" s="233"/>
      <c r="H661" s="237">
        <v>2253.034</v>
      </c>
      <c r="I661" s="238"/>
      <c r="J661" s="233"/>
      <c r="K661" s="233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142</v>
      </c>
      <c r="AU661" s="243" t="s">
        <v>84</v>
      </c>
      <c r="AV661" s="11" t="s">
        <v>84</v>
      </c>
      <c r="AW661" s="11" t="s">
        <v>39</v>
      </c>
      <c r="AX661" s="11" t="s">
        <v>75</v>
      </c>
      <c r="AY661" s="243" t="s">
        <v>133</v>
      </c>
    </row>
    <row r="662" spans="2:51" s="13" customFormat="1" ht="13.5">
      <c r="B662" s="254"/>
      <c r="C662" s="255"/>
      <c r="D662" s="234" t="s">
        <v>142</v>
      </c>
      <c r="E662" s="256" t="s">
        <v>22</v>
      </c>
      <c r="F662" s="257" t="s">
        <v>145</v>
      </c>
      <c r="G662" s="255"/>
      <c r="H662" s="258">
        <v>2253.034</v>
      </c>
      <c r="I662" s="259"/>
      <c r="J662" s="255"/>
      <c r="K662" s="255"/>
      <c r="L662" s="260"/>
      <c r="M662" s="261"/>
      <c r="N662" s="262"/>
      <c r="O662" s="262"/>
      <c r="P662" s="262"/>
      <c r="Q662" s="262"/>
      <c r="R662" s="262"/>
      <c r="S662" s="262"/>
      <c r="T662" s="263"/>
      <c r="AT662" s="264" t="s">
        <v>142</v>
      </c>
      <c r="AU662" s="264" t="s">
        <v>84</v>
      </c>
      <c r="AV662" s="13" t="s">
        <v>140</v>
      </c>
      <c r="AW662" s="13" t="s">
        <v>39</v>
      </c>
      <c r="AX662" s="13" t="s">
        <v>24</v>
      </c>
      <c r="AY662" s="264" t="s">
        <v>133</v>
      </c>
    </row>
    <row r="663" spans="2:65" s="1" customFormat="1" ht="16.5" customHeight="1">
      <c r="B663" s="45"/>
      <c r="C663" s="220" t="s">
        <v>1019</v>
      </c>
      <c r="D663" s="220" t="s">
        <v>135</v>
      </c>
      <c r="E663" s="221" t="s">
        <v>1020</v>
      </c>
      <c r="F663" s="222" t="s">
        <v>1021</v>
      </c>
      <c r="G663" s="223" t="s">
        <v>301</v>
      </c>
      <c r="H663" s="224">
        <v>239.136</v>
      </c>
      <c r="I663" s="225"/>
      <c r="J663" s="226">
        <f>ROUND(I663*H663,2)</f>
        <v>0</v>
      </c>
      <c r="K663" s="222" t="s">
        <v>139</v>
      </c>
      <c r="L663" s="71"/>
      <c r="M663" s="227" t="s">
        <v>22</v>
      </c>
      <c r="N663" s="228" t="s">
        <v>46</v>
      </c>
      <c r="O663" s="46"/>
      <c r="P663" s="229">
        <f>O663*H663</f>
        <v>0</v>
      </c>
      <c r="Q663" s="229">
        <v>0</v>
      </c>
      <c r="R663" s="229">
        <f>Q663*H663</f>
        <v>0</v>
      </c>
      <c r="S663" s="229">
        <v>0</v>
      </c>
      <c r="T663" s="230">
        <f>S663*H663</f>
        <v>0</v>
      </c>
      <c r="AR663" s="23" t="s">
        <v>140</v>
      </c>
      <c r="AT663" s="23" t="s">
        <v>135</v>
      </c>
      <c r="AU663" s="23" t="s">
        <v>84</v>
      </c>
      <c r="AY663" s="23" t="s">
        <v>133</v>
      </c>
      <c r="BE663" s="231">
        <f>IF(N663="základní",J663,0)</f>
        <v>0</v>
      </c>
      <c r="BF663" s="231">
        <f>IF(N663="snížená",J663,0)</f>
        <v>0</v>
      </c>
      <c r="BG663" s="231">
        <f>IF(N663="zákl. přenesená",J663,0)</f>
        <v>0</v>
      </c>
      <c r="BH663" s="231">
        <f>IF(N663="sníž. přenesená",J663,0)</f>
        <v>0</v>
      </c>
      <c r="BI663" s="231">
        <f>IF(N663="nulová",J663,0)</f>
        <v>0</v>
      </c>
      <c r="BJ663" s="23" t="s">
        <v>24</v>
      </c>
      <c r="BK663" s="231">
        <f>ROUND(I663*H663,2)</f>
        <v>0</v>
      </c>
      <c r="BL663" s="23" t="s">
        <v>140</v>
      </c>
      <c r="BM663" s="23" t="s">
        <v>1022</v>
      </c>
    </row>
    <row r="664" spans="2:51" s="11" customFormat="1" ht="13.5">
      <c r="B664" s="232"/>
      <c r="C664" s="233"/>
      <c r="D664" s="234" t="s">
        <v>142</v>
      </c>
      <c r="E664" s="235" t="s">
        <v>22</v>
      </c>
      <c r="F664" s="236" t="s">
        <v>1023</v>
      </c>
      <c r="G664" s="233"/>
      <c r="H664" s="237">
        <v>239.136</v>
      </c>
      <c r="I664" s="238"/>
      <c r="J664" s="233"/>
      <c r="K664" s="233"/>
      <c r="L664" s="239"/>
      <c r="M664" s="240"/>
      <c r="N664" s="241"/>
      <c r="O664" s="241"/>
      <c r="P664" s="241"/>
      <c r="Q664" s="241"/>
      <c r="R664" s="241"/>
      <c r="S664" s="241"/>
      <c r="T664" s="242"/>
      <c r="AT664" s="243" t="s">
        <v>142</v>
      </c>
      <c r="AU664" s="243" t="s">
        <v>84</v>
      </c>
      <c r="AV664" s="11" t="s">
        <v>84</v>
      </c>
      <c r="AW664" s="11" t="s">
        <v>39</v>
      </c>
      <c r="AX664" s="11" t="s">
        <v>75</v>
      </c>
      <c r="AY664" s="243" t="s">
        <v>133</v>
      </c>
    </row>
    <row r="665" spans="2:51" s="13" customFormat="1" ht="13.5">
      <c r="B665" s="254"/>
      <c r="C665" s="255"/>
      <c r="D665" s="234" t="s">
        <v>142</v>
      </c>
      <c r="E665" s="256" t="s">
        <v>22</v>
      </c>
      <c r="F665" s="257" t="s">
        <v>145</v>
      </c>
      <c r="G665" s="255"/>
      <c r="H665" s="258">
        <v>239.136</v>
      </c>
      <c r="I665" s="259"/>
      <c r="J665" s="255"/>
      <c r="K665" s="255"/>
      <c r="L665" s="260"/>
      <c r="M665" s="261"/>
      <c r="N665" s="262"/>
      <c r="O665" s="262"/>
      <c r="P665" s="262"/>
      <c r="Q665" s="262"/>
      <c r="R665" s="262"/>
      <c r="S665" s="262"/>
      <c r="T665" s="263"/>
      <c r="AT665" s="264" t="s">
        <v>142</v>
      </c>
      <c r="AU665" s="264" t="s">
        <v>84</v>
      </c>
      <c r="AV665" s="13" t="s">
        <v>140</v>
      </c>
      <c r="AW665" s="13" t="s">
        <v>39</v>
      </c>
      <c r="AX665" s="13" t="s">
        <v>24</v>
      </c>
      <c r="AY665" s="264" t="s">
        <v>133</v>
      </c>
    </row>
    <row r="666" spans="2:65" s="1" customFormat="1" ht="16.5" customHeight="1">
      <c r="B666" s="45"/>
      <c r="C666" s="220" t="s">
        <v>1024</v>
      </c>
      <c r="D666" s="220" t="s">
        <v>135</v>
      </c>
      <c r="E666" s="221" t="s">
        <v>1025</v>
      </c>
      <c r="F666" s="222" t="s">
        <v>1026</v>
      </c>
      <c r="G666" s="223" t="s">
        <v>301</v>
      </c>
      <c r="H666" s="224">
        <v>160.937</v>
      </c>
      <c r="I666" s="225"/>
      <c r="J666" s="226">
        <f>ROUND(I666*H666,2)</f>
        <v>0</v>
      </c>
      <c r="K666" s="222" t="s">
        <v>139</v>
      </c>
      <c r="L666" s="71"/>
      <c r="M666" s="227" t="s">
        <v>22</v>
      </c>
      <c r="N666" s="228" t="s">
        <v>46</v>
      </c>
      <c r="O666" s="46"/>
      <c r="P666" s="229">
        <f>O666*H666</f>
        <v>0</v>
      </c>
      <c r="Q666" s="229">
        <v>0</v>
      </c>
      <c r="R666" s="229">
        <f>Q666*H666</f>
        <v>0</v>
      </c>
      <c r="S666" s="229">
        <v>0</v>
      </c>
      <c r="T666" s="230">
        <f>S666*H666</f>
        <v>0</v>
      </c>
      <c r="AR666" s="23" t="s">
        <v>140</v>
      </c>
      <c r="AT666" s="23" t="s">
        <v>135</v>
      </c>
      <c r="AU666" s="23" t="s">
        <v>84</v>
      </c>
      <c r="AY666" s="23" t="s">
        <v>133</v>
      </c>
      <c r="BE666" s="231">
        <f>IF(N666="základní",J666,0)</f>
        <v>0</v>
      </c>
      <c r="BF666" s="231">
        <f>IF(N666="snížená",J666,0)</f>
        <v>0</v>
      </c>
      <c r="BG666" s="231">
        <f>IF(N666="zákl. přenesená",J666,0)</f>
        <v>0</v>
      </c>
      <c r="BH666" s="231">
        <f>IF(N666="sníž. přenesená",J666,0)</f>
        <v>0</v>
      </c>
      <c r="BI666" s="231">
        <f>IF(N666="nulová",J666,0)</f>
        <v>0</v>
      </c>
      <c r="BJ666" s="23" t="s">
        <v>24</v>
      </c>
      <c r="BK666" s="231">
        <f>ROUND(I666*H666,2)</f>
        <v>0</v>
      </c>
      <c r="BL666" s="23" t="s">
        <v>140</v>
      </c>
      <c r="BM666" s="23" t="s">
        <v>1027</v>
      </c>
    </row>
    <row r="667" spans="2:65" s="1" customFormat="1" ht="16.5" customHeight="1">
      <c r="B667" s="45"/>
      <c r="C667" s="220" t="s">
        <v>1028</v>
      </c>
      <c r="D667" s="220" t="s">
        <v>135</v>
      </c>
      <c r="E667" s="221" t="s">
        <v>1029</v>
      </c>
      <c r="F667" s="222" t="s">
        <v>1030</v>
      </c>
      <c r="G667" s="223" t="s">
        <v>301</v>
      </c>
      <c r="H667" s="224">
        <v>52</v>
      </c>
      <c r="I667" s="225"/>
      <c r="J667" s="226">
        <f>ROUND(I667*H667,2)</f>
        <v>0</v>
      </c>
      <c r="K667" s="222" t="s">
        <v>139</v>
      </c>
      <c r="L667" s="71"/>
      <c r="M667" s="227" t="s">
        <v>22</v>
      </c>
      <c r="N667" s="228" t="s">
        <v>46</v>
      </c>
      <c r="O667" s="46"/>
      <c r="P667" s="229">
        <f>O667*H667</f>
        <v>0</v>
      </c>
      <c r="Q667" s="229">
        <v>0</v>
      </c>
      <c r="R667" s="229">
        <f>Q667*H667</f>
        <v>0</v>
      </c>
      <c r="S667" s="229">
        <v>0</v>
      </c>
      <c r="T667" s="230">
        <f>S667*H667</f>
        <v>0</v>
      </c>
      <c r="AR667" s="23" t="s">
        <v>140</v>
      </c>
      <c r="AT667" s="23" t="s">
        <v>135</v>
      </c>
      <c r="AU667" s="23" t="s">
        <v>84</v>
      </c>
      <c r="AY667" s="23" t="s">
        <v>133</v>
      </c>
      <c r="BE667" s="231">
        <f>IF(N667="základní",J667,0)</f>
        <v>0</v>
      </c>
      <c r="BF667" s="231">
        <f>IF(N667="snížená",J667,0)</f>
        <v>0</v>
      </c>
      <c r="BG667" s="231">
        <f>IF(N667="zákl. přenesená",J667,0)</f>
        <v>0</v>
      </c>
      <c r="BH667" s="231">
        <f>IF(N667="sníž. přenesená",J667,0)</f>
        <v>0</v>
      </c>
      <c r="BI667" s="231">
        <f>IF(N667="nulová",J667,0)</f>
        <v>0</v>
      </c>
      <c r="BJ667" s="23" t="s">
        <v>24</v>
      </c>
      <c r="BK667" s="231">
        <f>ROUND(I667*H667,2)</f>
        <v>0</v>
      </c>
      <c r="BL667" s="23" t="s">
        <v>140</v>
      </c>
      <c r="BM667" s="23" t="s">
        <v>1031</v>
      </c>
    </row>
    <row r="668" spans="2:51" s="11" customFormat="1" ht="13.5">
      <c r="B668" s="232"/>
      <c r="C668" s="233"/>
      <c r="D668" s="234" t="s">
        <v>142</v>
      </c>
      <c r="E668" s="235" t="s">
        <v>22</v>
      </c>
      <c r="F668" s="236" t="s">
        <v>1032</v>
      </c>
      <c r="G668" s="233"/>
      <c r="H668" s="237">
        <v>52</v>
      </c>
      <c r="I668" s="238"/>
      <c r="J668" s="233"/>
      <c r="K668" s="233"/>
      <c r="L668" s="239"/>
      <c r="M668" s="240"/>
      <c r="N668" s="241"/>
      <c r="O668" s="241"/>
      <c r="P668" s="241"/>
      <c r="Q668" s="241"/>
      <c r="R668" s="241"/>
      <c r="S668" s="241"/>
      <c r="T668" s="242"/>
      <c r="AT668" s="243" t="s">
        <v>142</v>
      </c>
      <c r="AU668" s="243" t="s">
        <v>84</v>
      </c>
      <c r="AV668" s="11" t="s">
        <v>84</v>
      </c>
      <c r="AW668" s="11" t="s">
        <v>39</v>
      </c>
      <c r="AX668" s="11" t="s">
        <v>75</v>
      </c>
      <c r="AY668" s="243" t="s">
        <v>133</v>
      </c>
    </row>
    <row r="669" spans="2:51" s="13" customFormat="1" ht="13.5">
      <c r="B669" s="254"/>
      <c r="C669" s="255"/>
      <c r="D669" s="234" t="s">
        <v>142</v>
      </c>
      <c r="E669" s="256" t="s">
        <v>22</v>
      </c>
      <c r="F669" s="257" t="s">
        <v>145</v>
      </c>
      <c r="G669" s="255"/>
      <c r="H669" s="258">
        <v>52</v>
      </c>
      <c r="I669" s="259"/>
      <c r="J669" s="255"/>
      <c r="K669" s="255"/>
      <c r="L669" s="260"/>
      <c r="M669" s="261"/>
      <c r="N669" s="262"/>
      <c r="O669" s="262"/>
      <c r="P669" s="262"/>
      <c r="Q669" s="262"/>
      <c r="R669" s="262"/>
      <c r="S669" s="262"/>
      <c r="T669" s="263"/>
      <c r="AT669" s="264" t="s">
        <v>142</v>
      </c>
      <c r="AU669" s="264" t="s">
        <v>84</v>
      </c>
      <c r="AV669" s="13" t="s">
        <v>140</v>
      </c>
      <c r="AW669" s="13" t="s">
        <v>39</v>
      </c>
      <c r="AX669" s="13" t="s">
        <v>24</v>
      </c>
      <c r="AY669" s="264" t="s">
        <v>133</v>
      </c>
    </row>
    <row r="670" spans="2:63" s="10" customFormat="1" ht="29.85" customHeight="1">
      <c r="B670" s="204"/>
      <c r="C670" s="205"/>
      <c r="D670" s="206" t="s">
        <v>74</v>
      </c>
      <c r="E670" s="218" t="s">
        <v>1033</v>
      </c>
      <c r="F670" s="218" t="s">
        <v>1034</v>
      </c>
      <c r="G670" s="205"/>
      <c r="H670" s="205"/>
      <c r="I670" s="208"/>
      <c r="J670" s="219">
        <f>BK670</f>
        <v>0</v>
      </c>
      <c r="K670" s="205"/>
      <c r="L670" s="210"/>
      <c r="M670" s="211"/>
      <c r="N670" s="212"/>
      <c r="O670" s="212"/>
      <c r="P670" s="213">
        <f>P671</f>
        <v>0</v>
      </c>
      <c r="Q670" s="212"/>
      <c r="R670" s="213">
        <f>R671</f>
        <v>0</v>
      </c>
      <c r="S670" s="212"/>
      <c r="T670" s="214">
        <f>T671</f>
        <v>0</v>
      </c>
      <c r="AR670" s="215" t="s">
        <v>24</v>
      </c>
      <c r="AT670" s="216" t="s">
        <v>74</v>
      </c>
      <c r="AU670" s="216" t="s">
        <v>24</v>
      </c>
      <c r="AY670" s="215" t="s">
        <v>133</v>
      </c>
      <c r="BK670" s="217">
        <f>BK671</f>
        <v>0</v>
      </c>
    </row>
    <row r="671" spans="2:65" s="1" customFormat="1" ht="25.5" customHeight="1">
      <c r="B671" s="45"/>
      <c r="C671" s="220" t="s">
        <v>1035</v>
      </c>
      <c r="D671" s="220" t="s">
        <v>135</v>
      </c>
      <c r="E671" s="221" t="s">
        <v>1036</v>
      </c>
      <c r="F671" s="222" t="s">
        <v>1037</v>
      </c>
      <c r="G671" s="223" t="s">
        <v>301</v>
      </c>
      <c r="H671" s="224">
        <v>887.72</v>
      </c>
      <c r="I671" s="225"/>
      <c r="J671" s="226">
        <f>ROUND(I671*H671,2)</f>
        <v>0</v>
      </c>
      <c r="K671" s="222" t="s">
        <v>139</v>
      </c>
      <c r="L671" s="71"/>
      <c r="M671" s="227" t="s">
        <v>22</v>
      </c>
      <c r="N671" s="228" t="s">
        <v>46</v>
      </c>
      <c r="O671" s="46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AR671" s="23" t="s">
        <v>140</v>
      </c>
      <c r="AT671" s="23" t="s">
        <v>135</v>
      </c>
      <c r="AU671" s="23" t="s">
        <v>84</v>
      </c>
      <c r="AY671" s="23" t="s">
        <v>133</v>
      </c>
      <c r="BE671" s="231">
        <f>IF(N671="základní",J671,0)</f>
        <v>0</v>
      </c>
      <c r="BF671" s="231">
        <f>IF(N671="snížená",J671,0)</f>
        <v>0</v>
      </c>
      <c r="BG671" s="231">
        <f>IF(N671="zákl. přenesená",J671,0)</f>
        <v>0</v>
      </c>
      <c r="BH671" s="231">
        <f>IF(N671="sníž. přenesená",J671,0)</f>
        <v>0</v>
      </c>
      <c r="BI671" s="231">
        <f>IF(N671="nulová",J671,0)</f>
        <v>0</v>
      </c>
      <c r="BJ671" s="23" t="s">
        <v>24</v>
      </c>
      <c r="BK671" s="231">
        <f>ROUND(I671*H671,2)</f>
        <v>0</v>
      </c>
      <c r="BL671" s="23" t="s">
        <v>140</v>
      </c>
      <c r="BM671" s="23" t="s">
        <v>1038</v>
      </c>
    </row>
    <row r="672" spans="2:63" s="10" customFormat="1" ht="37.4" customHeight="1">
      <c r="B672" s="204"/>
      <c r="C672" s="205"/>
      <c r="D672" s="206" t="s">
        <v>74</v>
      </c>
      <c r="E672" s="207" t="s">
        <v>1039</v>
      </c>
      <c r="F672" s="207" t="s">
        <v>1040</v>
      </c>
      <c r="G672" s="205"/>
      <c r="H672" s="205"/>
      <c r="I672" s="208"/>
      <c r="J672" s="209">
        <f>BK672</f>
        <v>0</v>
      </c>
      <c r="K672" s="205"/>
      <c r="L672" s="210"/>
      <c r="M672" s="211"/>
      <c r="N672" s="212"/>
      <c r="O672" s="212"/>
      <c r="P672" s="213">
        <f>P673+P700</f>
        <v>0</v>
      </c>
      <c r="Q672" s="212"/>
      <c r="R672" s="213">
        <f>R673+R700</f>
        <v>1.4896207900000002</v>
      </c>
      <c r="S672" s="212"/>
      <c r="T672" s="214">
        <f>T673+T700</f>
        <v>0</v>
      </c>
      <c r="AR672" s="215" t="s">
        <v>84</v>
      </c>
      <c r="AT672" s="216" t="s">
        <v>74</v>
      </c>
      <c r="AU672" s="216" t="s">
        <v>75</v>
      </c>
      <c r="AY672" s="215" t="s">
        <v>133</v>
      </c>
      <c r="BK672" s="217">
        <f>BK673+BK700</f>
        <v>0</v>
      </c>
    </row>
    <row r="673" spans="2:63" s="10" customFormat="1" ht="19.9" customHeight="1">
      <c r="B673" s="204"/>
      <c r="C673" s="205"/>
      <c r="D673" s="206" t="s">
        <v>74</v>
      </c>
      <c r="E673" s="218" t="s">
        <v>1041</v>
      </c>
      <c r="F673" s="218" t="s">
        <v>1042</v>
      </c>
      <c r="G673" s="205"/>
      <c r="H673" s="205"/>
      <c r="I673" s="208"/>
      <c r="J673" s="219">
        <f>BK673</f>
        <v>0</v>
      </c>
      <c r="K673" s="205"/>
      <c r="L673" s="210"/>
      <c r="M673" s="211"/>
      <c r="N673" s="212"/>
      <c r="O673" s="212"/>
      <c r="P673" s="213">
        <f>SUM(P674:P699)</f>
        <v>0</v>
      </c>
      <c r="Q673" s="212"/>
      <c r="R673" s="213">
        <f>SUM(R674:R699)</f>
        <v>1.3730401900000002</v>
      </c>
      <c r="S673" s="212"/>
      <c r="T673" s="214">
        <f>SUM(T674:T699)</f>
        <v>0</v>
      </c>
      <c r="AR673" s="215" t="s">
        <v>84</v>
      </c>
      <c r="AT673" s="216" t="s">
        <v>74</v>
      </c>
      <c r="AU673" s="216" t="s">
        <v>24</v>
      </c>
      <c r="AY673" s="215" t="s">
        <v>133</v>
      </c>
      <c r="BK673" s="217">
        <f>SUM(BK674:BK699)</f>
        <v>0</v>
      </c>
    </row>
    <row r="674" spans="2:65" s="1" customFormat="1" ht="16.5" customHeight="1">
      <c r="B674" s="45"/>
      <c r="C674" s="220" t="s">
        <v>1043</v>
      </c>
      <c r="D674" s="220" t="s">
        <v>135</v>
      </c>
      <c r="E674" s="221" t="s">
        <v>1044</v>
      </c>
      <c r="F674" s="222" t="s">
        <v>1045</v>
      </c>
      <c r="G674" s="223" t="s">
        <v>138</v>
      </c>
      <c r="H674" s="224">
        <v>175.263</v>
      </c>
      <c r="I674" s="225"/>
      <c r="J674" s="226">
        <f>ROUND(I674*H674,2)</f>
        <v>0</v>
      </c>
      <c r="K674" s="222" t="s">
        <v>139</v>
      </c>
      <c r="L674" s="71"/>
      <c r="M674" s="227" t="s">
        <v>22</v>
      </c>
      <c r="N674" s="228" t="s">
        <v>46</v>
      </c>
      <c r="O674" s="46"/>
      <c r="P674" s="229">
        <f>O674*H674</f>
        <v>0</v>
      </c>
      <c r="Q674" s="229">
        <v>0</v>
      </c>
      <c r="R674" s="229">
        <f>Q674*H674</f>
        <v>0</v>
      </c>
      <c r="S674" s="229">
        <v>0</v>
      </c>
      <c r="T674" s="230">
        <f>S674*H674</f>
        <v>0</v>
      </c>
      <c r="AR674" s="23" t="s">
        <v>225</v>
      </c>
      <c r="AT674" s="23" t="s">
        <v>135</v>
      </c>
      <c r="AU674" s="23" t="s">
        <v>84</v>
      </c>
      <c r="AY674" s="23" t="s">
        <v>133</v>
      </c>
      <c r="BE674" s="231">
        <f>IF(N674="základní",J674,0)</f>
        <v>0</v>
      </c>
      <c r="BF674" s="231">
        <f>IF(N674="snížená",J674,0)</f>
        <v>0</v>
      </c>
      <c r="BG674" s="231">
        <f>IF(N674="zákl. přenesená",J674,0)</f>
        <v>0</v>
      </c>
      <c r="BH674" s="231">
        <f>IF(N674="sníž. přenesená",J674,0)</f>
        <v>0</v>
      </c>
      <c r="BI674" s="231">
        <f>IF(N674="nulová",J674,0)</f>
        <v>0</v>
      </c>
      <c r="BJ674" s="23" t="s">
        <v>24</v>
      </c>
      <c r="BK674" s="231">
        <f>ROUND(I674*H674,2)</f>
        <v>0</v>
      </c>
      <c r="BL674" s="23" t="s">
        <v>225</v>
      </c>
      <c r="BM674" s="23" t="s">
        <v>1046</v>
      </c>
    </row>
    <row r="675" spans="2:51" s="11" customFormat="1" ht="13.5">
      <c r="B675" s="232"/>
      <c r="C675" s="233"/>
      <c r="D675" s="234" t="s">
        <v>142</v>
      </c>
      <c r="E675" s="235" t="s">
        <v>22</v>
      </c>
      <c r="F675" s="236" t="s">
        <v>1047</v>
      </c>
      <c r="G675" s="233"/>
      <c r="H675" s="237">
        <v>175.263</v>
      </c>
      <c r="I675" s="238"/>
      <c r="J675" s="233"/>
      <c r="K675" s="233"/>
      <c r="L675" s="239"/>
      <c r="M675" s="240"/>
      <c r="N675" s="241"/>
      <c r="O675" s="241"/>
      <c r="P675" s="241"/>
      <c r="Q675" s="241"/>
      <c r="R675" s="241"/>
      <c r="S675" s="241"/>
      <c r="T675" s="242"/>
      <c r="AT675" s="243" t="s">
        <v>142</v>
      </c>
      <c r="AU675" s="243" t="s">
        <v>84</v>
      </c>
      <c r="AV675" s="11" t="s">
        <v>84</v>
      </c>
      <c r="AW675" s="11" t="s">
        <v>39</v>
      </c>
      <c r="AX675" s="11" t="s">
        <v>75</v>
      </c>
      <c r="AY675" s="243" t="s">
        <v>133</v>
      </c>
    </row>
    <row r="676" spans="2:51" s="13" customFormat="1" ht="13.5">
      <c r="B676" s="254"/>
      <c r="C676" s="255"/>
      <c r="D676" s="234" t="s">
        <v>142</v>
      </c>
      <c r="E676" s="256" t="s">
        <v>22</v>
      </c>
      <c r="F676" s="257" t="s">
        <v>145</v>
      </c>
      <c r="G676" s="255"/>
      <c r="H676" s="258">
        <v>175.263</v>
      </c>
      <c r="I676" s="259"/>
      <c r="J676" s="255"/>
      <c r="K676" s="255"/>
      <c r="L676" s="260"/>
      <c r="M676" s="261"/>
      <c r="N676" s="262"/>
      <c r="O676" s="262"/>
      <c r="P676" s="262"/>
      <c r="Q676" s="262"/>
      <c r="R676" s="262"/>
      <c r="S676" s="262"/>
      <c r="T676" s="263"/>
      <c r="AT676" s="264" t="s">
        <v>142</v>
      </c>
      <c r="AU676" s="264" t="s">
        <v>84</v>
      </c>
      <c r="AV676" s="13" t="s">
        <v>140</v>
      </c>
      <c r="AW676" s="13" t="s">
        <v>39</v>
      </c>
      <c r="AX676" s="13" t="s">
        <v>24</v>
      </c>
      <c r="AY676" s="264" t="s">
        <v>133</v>
      </c>
    </row>
    <row r="677" spans="2:65" s="1" customFormat="1" ht="16.5" customHeight="1">
      <c r="B677" s="45"/>
      <c r="C677" s="265" t="s">
        <v>1048</v>
      </c>
      <c r="D677" s="265" t="s">
        <v>311</v>
      </c>
      <c r="E677" s="266" t="s">
        <v>1049</v>
      </c>
      <c r="F677" s="267" t="s">
        <v>1050</v>
      </c>
      <c r="G677" s="268" t="s">
        <v>301</v>
      </c>
      <c r="H677" s="269">
        <v>0.053</v>
      </c>
      <c r="I677" s="270"/>
      <c r="J677" s="271">
        <f>ROUND(I677*H677,2)</f>
        <v>0</v>
      </c>
      <c r="K677" s="267" t="s">
        <v>139</v>
      </c>
      <c r="L677" s="272"/>
      <c r="M677" s="273" t="s">
        <v>22</v>
      </c>
      <c r="N677" s="274" t="s">
        <v>46</v>
      </c>
      <c r="O677" s="46"/>
      <c r="P677" s="229">
        <f>O677*H677</f>
        <v>0</v>
      </c>
      <c r="Q677" s="229">
        <v>1</v>
      </c>
      <c r="R677" s="229">
        <f>Q677*H677</f>
        <v>0.053</v>
      </c>
      <c r="S677" s="229">
        <v>0</v>
      </c>
      <c r="T677" s="230">
        <f>S677*H677</f>
        <v>0</v>
      </c>
      <c r="AR677" s="23" t="s">
        <v>304</v>
      </c>
      <c r="AT677" s="23" t="s">
        <v>311</v>
      </c>
      <c r="AU677" s="23" t="s">
        <v>84</v>
      </c>
      <c r="AY677" s="23" t="s">
        <v>133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23" t="s">
        <v>24</v>
      </c>
      <c r="BK677" s="231">
        <f>ROUND(I677*H677,2)</f>
        <v>0</v>
      </c>
      <c r="BL677" s="23" t="s">
        <v>225</v>
      </c>
      <c r="BM677" s="23" t="s">
        <v>1051</v>
      </c>
    </row>
    <row r="678" spans="2:47" s="1" customFormat="1" ht="13.5">
      <c r="B678" s="45"/>
      <c r="C678" s="73"/>
      <c r="D678" s="234" t="s">
        <v>380</v>
      </c>
      <c r="E678" s="73"/>
      <c r="F678" s="275" t="s">
        <v>1052</v>
      </c>
      <c r="G678" s="73"/>
      <c r="H678" s="73"/>
      <c r="I678" s="190"/>
      <c r="J678" s="73"/>
      <c r="K678" s="73"/>
      <c r="L678" s="71"/>
      <c r="M678" s="276"/>
      <c r="N678" s="46"/>
      <c r="O678" s="46"/>
      <c r="P678" s="46"/>
      <c r="Q678" s="46"/>
      <c r="R678" s="46"/>
      <c r="S678" s="46"/>
      <c r="T678" s="94"/>
      <c r="AT678" s="23" t="s">
        <v>380</v>
      </c>
      <c r="AU678" s="23" t="s">
        <v>84</v>
      </c>
    </row>
    <row r="679" spans="2:51" s="11" customFormat="1" ht="13.5">
      <c r="B679" s="232"/>
      <c r="C679" s="233"/>
      <c r="D679" s="234" t="s">
        <v>142</v>
      </c>
      <c r="E679" s="233"/>
      <c r="F679" s="236" t="s">
        <v>1053</v>
      </c>
      <c r="G679" s="233"/>
      <c r="H679" s="237">
        <v>0.053</v>
      </c>
      <c r="I679" s="238"/>
      <c r="J679" s="233"/>
      <c r="K679" s="233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142</v>
      </c>
      <c r="AU679" s="243" t="s">
        <v>84</v>
      </c>
      <c r="AV679" s="11" t="s">
        <v>84</v>
      </c>
      <c r="AW679" s="11" t="s">
        <v>6</v>
      </c>
      <c r="AX679" s="11" t="s">
        <v>24</v>
      </c>
      <c r="AY679" s="243" t="s">
        <v>133</v>
      </c>
    </row>
    <row r="680" spans="2:65" s="1" customFormat="1" ht="25.5" customHeight="1">
      <c r="B680" s="45"/>
      <c r="C680" s="220" t="s">
        <v>1054</v>
      </c>
      <c r="D680" s="220" t="s">
        <v>135</v>
      </c>
      <c r="E680" s="221" t="s">
        <v>1055</v>
      </c>
      <c r="F680" s="222" t="s">
        <v>1056</v>
      </c>
      <c r="G680" s="223" t="s">
        <v>138</v>
      </c>
      <c r="H680" s="224">
        <v>73.535</v>
      </c>
      <c r="I680" s="225"/>
      <c r="J680" s="226">
        <f>ROUND(I680*H680,2)</f>
        <v>0</v>
      </c>
      <c r="K680" s="222" t="s">
        <v>139</v>
      </c>
      <c r="L680" s="71"/>
      <c r="M680" s="227" t="s">
        <v>22</v>
      </c>
      <c r="N680" s="228" t="s">
        <v>46</v>
      </c>
      <c r="O680" s="46"/>
      <c r="P680" s="229">
        <f>O680*H680</f>
        <v>0</v>
      </c>
      <c r="Q680" s="229">
        <v>3E-05</v>
      </c>
      <c r="R680" s="229">
        <f>Q680*H680</f>
        <v>0.0022060499999999998</v>
      </c>
      <c r="S680" s="229">
        <v>0</v>
      </c>
      <c r="T680" s="230">
        <f>S680*H680</f>
        <v>0</v>
      </c>
      <c r="AR680" s="23" t="s">
        <v>225</v>
      </c>
      <c r="AT680" s="23" t="s">
        <v>135</v>
      </c>
      <c r="AU680" s="23" t="s">
        <v>84</v>
      </c>
      <c r="AY680" s="23" t="s">
        <v>133</v>
      </c>
      <c r="BE680" s="231">
        <f>IF(N680="základní",J680,0)</f>
        <v>0</v>
      </c>
      <c r="BF680" s="231">
        <f>IF(N680="snížená",J680,0)</f>
        <v>0</v>
      </c>
      <c r="BG680" s="231">
        <f>IF(N680="zákl. přenesená",J680,0)</f>
        <v>0</v>
      </c>
      <c r="BH680" s="231">
        <f>IF(N680="sníž. přenesená",J680,0)</f>
        <v>0</v>
      </c>
      <c r="BI680" s="231">
        <f>IF(N680="nulová",J680,0)</f>
        <v>0</v>
      </c>
      <c r="BJ680" s="23" t="s">
        <v>24</v>
      </c>
      <c r="BK680" s="231">
        <f>ROUND(I680*H680,2)</f>
        <v>0</v>
      </c>
      <c r="BL680" s="23" t="s">
        <v>225</v>
      </c>
      <c r="BM680" s="23" t="s">
        <v>1057</v>
      </c>
    </row>
    <row r="681" spans="2:51" s="11" customFormat="1" ht="13.5">
      <c r="B681" s="232"/>
      <c r="C681" s="233"/>
      <c r="D681" s="234" t="s">
        <v>142</v>
      </c>
      <c r="E681" s="235" t="s">
        <v>22</v>
      </c>
      <c r="F681" s="236" t="s">
        <v>1058</v>
      </c>
      <c r="G681" s="233"/>
      <c r="H681" s="237">
        <v>73.535</v>
      </c>
      <c r="I681" s="238"/>
      <c r="J681" s="233"/>
      <c r="K681" s="233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142</v>
      </c>
      <c r="AU681" s="243" t="s">
        <v>84</v>
      </c>
      <c r="AV681" s="11" t="s">
        <v>84</v>
      </c>
      <c r="AW681" s="11" t="s">
        <v>39</v>
      </c>
      <c r="AX681" s="11" t="s">
        <v>75</v>
      </c>
      <c r="AY681" s="243" t="s">
        <v>133</v>
      </c>
    </row>
    <row r="682" spans="2:51" s="13" customFormat="1" ht="13.5">
      <c r="B682" s="254"/>
      <c r="C682" s="255"/>
      <c r="D682" s="234" t="s">
        <v>142</v>
      </c>
      <c r="E682" s="256" t="s">
        <v>22</v>
      </c>
      <c r="F682" s="257" t="s">
        <v>145</v>
      </c>
      <c r="G682" s="255"/>
      <c r="H682" s="258">
        <v>73.535</v>
      </c>
      <c r="I682" s="259"/>
      <c r="J682" s="255"/>
      <c r="K682" s="255"/>
      <c r="L682" s="260"/>
      <c r="M682" s="261"/>
      <c r="N682" s="262"/>
      <c r="O682" s="262"/>
      <c r="P682" s="262"/>
      <c r="Q682" s="262"/>
      <c r="R682" s="262"/>
      <c r="S682" s="262"/>
      <c r="T682" s="263"/>
      <c r="AT682" s="264" t="s">
        <v>142</v>
      </c>
      <c r="AU682" s="264" t="s">
        <v>84</v>
      </c>
      <c r="AV682" s="13" t="s">
        <v>140</v>
      </c>
      <c r="AW682" s="13" t="s">
        <v>39</v>
      </c>
      <c r="AX682" s="13" t="s">
        <v>24</v>
      </c>
      <c r="AY682" s="264" t="s">
        <v>133</v>
      </c>
    </row>
    <row r="683" spans="2:65" s="1" customFormat="1" ht="16.5" customHeight="1">
      <c r="B683" s="45"/>
      <c r="C683" s="265" t="s">
        <v>1059</v>
      </c>
      <c r="D683" s="265" t="s">
        <v>311</v>
      </c>
      <c r="E683" s="266" t="s">
        <v>1060</v>
      </c>
      <c r="F683" s="267" t="s">
        <v>1061</v>
      </c>
      <c r="G683" s="268" t="s">
        <v>301</v>
      </c>
      <c r="H683" s="269">
        <v>0.11</v>
      </c>
      <c r="I683" s="270"/>
      <c r="J683" s="271">
        <f>ROUND(I683*H683,2)</f>
        <v>0</v>
      </c>
      <c r="K683" s="267" t="s">
        <v>139</v>
      </c>
      <c r="L683" s="272"/>
      <c r="M683" s="273" t="s">
        <v>22</v>
      </c>
      <c r="N683" s="274" t="s">
        <v>46</v>
      </c>
      <c r="O683" s="46"/>
      <c r="P683" s="229">
        <f>O683*H683</f>
        <v>0</v>
      </c>
      <c r="Q683" s="229">
        <v>1</v>
      </c>
      <c r="R683" s="229">
        <f>Q683*H683</f>
        <v>0.11</v>
      </c>
      <c r="S683" s="229">
        <v>0</v>
      </c>
      <c r="T683" s="230">
        <f>S683*H683</f>
        <v>0</v>
      </c>
      <c r="AR683" s="23" t="s">
        <v>304</v>
      </c>
      <c r="AT683" s="23" t="s">
        <v>311</v>
      </c>
      <c r="AU683" s="23" t="s">
        <v>84</v>
      </c>
      <c r="AY683" s="23" t="s">
        <v>133</v>
      </c>
      <c r="BE683" s="231">
        <f>IF(N683="základní",J683,0)</f>
        <v>0</v>
      </c>
      <c r="BF683" s="231">
        <f>IF(N683="snížená",J683,0)</f>
        <v>0</v>
      </c>
      <c r="BG683" s="231">
        <f>IF(N683="zákl. přenesená",J683,0)</f>
        <v>0</v>
      </c>
      <c r="BH683" s="231">
        <f>IF(N683="sníž. přenesená",J683,0)</f>
        <v>0</v>
      </c>
      <c r="BI683" s="231">
        <f>IF(N683="nulová",J683,0)</f>
        <v>0</v>
      </c>
      <c r="BJ683" s="23" t="s">
        <v>24</v>
      </c>
      <c r="BK683" s="231">
        <f>ROUND(I683*H683,2)</f>
        <v>0</v>
      </c>
      <c r="BL683" s="23" t="s">
        <v>225</v>
      </c>
      <c r="BM683" s="23" t="s">
        <v>1062</v>
      </c>
    </row>
    <row r="684" spans="2:51" s="11" customFormat="1" ht="13.5">
      <c r="B684" s="232"/>
      <c r="C684" s="233"/>
      <c r="D684" s="234" t="s">
        <v>142</v>
      </c>
      <c r="E684" s="233"/>
      <c r="F684" s="236" t="s">
        <v>1063</v>
      </c>
      <c r="G684" s="233"/>
      <c r="H684" s="237">
        <v>0.11</v>
      </c>
      <c r="I684" s="238"/>
      <c r="J684" s="233"/>
      <c r="K684" s="233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142</v>
      </c>
      <c r="AU684" s="243" t="s">
        <v>84</v>
      </c>
      <c r="AV684" s="11" t="s">
        <v>84</v>
      </c>
      <c r="AW684" s="11" t="s">
        <v>6</v>
      </c>
      <c r="AX684" s="11" t="s">
        <v>24</v>
      </c>
      <c r="AY684" s="243" t="s">
        <v>133</v>
      </c>
    </row>
    <row r="685" spans="2:65" s="1" customFormat="1" ht="16.5" customHeight="1">
      <c r="B685" s="45"/>
      <c r="C685" s="220" t="s">
        <v>1064</v>
      </c>
      <c r="D685" s="220" t="s">
        <v>135</v>
      </c>
      <c r="E685" s="221" t="s">
        <v>1065</v>
      </c>
      <c r="F685" s="222" t="s">
        <v>1066</v>
      </c>
      <c r="G685" s="223" t="s">
        <v>138</v>
      </c>
      <c r="H685" s="224">
        <v>175.263</v>
      </c>
      <c r="I685" s="225"/>
      <c r="J685" s="226">
        <f>ROUND(I685*H685,2)</f>
        <v>0</v>
      </c>
      <c r="K685" s="222" t="s">
        <v>139</v>
      </c>
      <c r="L685" s="71"/>
      <c r="M685" s="227" t="s">
        <v>22</v>
      </c>
      <c r="N685" s="228" t="s">
        <v>46</v>
      </c>
      <c r="O685" s="46"/>
      <c r="P685" s="229">
        <f>O685*H685</f>
        <v>0</v>
      </c>
      <c r="Q685" s="229">
        <v>0.00038</v>
      </c>
      <c r="R685" s="229">
        <f>Q685*H685</f>
        <v>0.06659994000000001</v>
      </c>
      <c r="S685" s="229">
        <v>0</v>
      </c>
      <c r="T685" s="230">
        <f>S685*H685</f>
        <v>0</v>
      </c>
      <c r="AR685" s="23" t="s">
        <v>225</v>
      </c>
      <c r="AT685" s="23" t="s">
        <v>135</v>
      </c>
      <c r="AU685" s="23" t="s">
        <v>84</v>
      </c>
      <c r="AY685" s="23" t="s">
        <v>133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23" t="s">
        <v>24</v>
      </c>
      <c r="BK685" s="231">
        <f>ROUND(I685*H685,2)</f>
        <v>0</v>
      </c>
      <c r="BL685" s="23" t="s">
        <v>225</v>
      </c>
      <c r="BM685" s="23" t="s">
        <v>1067</v>
      </c>
    </row>
    <row r="686" spans="2:51" s="11" customFormat="1" ht="13.5">
      <c r="B686" s="232"/>
      <c r="C686" s="233"/>
      <c r="D686" s="234" t="s">
        <v>142</v>
      </c>
      <c r="E686" s="235" t="s">
        <v>22</v>
      </c>
      <c r="F686" s="236" t="s">
        <v>1068</v>
      </c>
      <c r="G686" s="233"/>
      <c r="H686" s="237">
        <v>73.573</v>
      </c>
      <c r="I686" s="238"/>
      <c r="J686" s="233"/>
      <c r="K686" s="233"/>
      <c r="L686" s="239"/>
      <c r="M686" s="240"/>
      <c r="N686" s="241"/>
      <c r="O686" s="241"/>
      <c r="P686" s="241"/>
      <c r="Q686" s="241"/>
      <c r="R686" s="241"/>
      <c r="S686" s="241"/>
      <c r="T686" s="242"/>
      <c r="AT686" s="243" t="s">
        <v>142</v>
      </c>
      <c r="AU686" s="243" t="s">
        <v>84</v>
      </c>
      <c r="AV686" s="11" t="s">
        <v>84</v>
      </c>
      <c r="AW686" s="11" t="s">
        <v>39</v>
      </c>
      <c r="AX686" s="11" t="s">
        <v>75</v>
      </c>
      <c r="AY686" s="243" t="s">
        <v>133</v>
      </c>
    </row>
    <row r="687" spans="2:51" s="12" customFormat="1" ht="13.5">
      <c r="B687" s="244"/>
      <c r="C687" s="245"/>
      <c r="D687" s="234" t="s">
        <v>142</v>
      </c>
      <c r="E687" s="246" t="s">
        <v>22</v>
      </c>
      <c r="F687" s="247" t="s">
        <v>1069</v>
      </c>
      <c r="G687" s="245"/>
      <c r="H687" s="246" t="s">
        <v>22</v>
      </c>
      <c r="I687" s="248"/>
      <c r="J687" s="245"/>
      <c r="K687" s="245"/>
      <c r="L687" s="249"/>
      <c r="M687" s="250"/>
      <c r="N687" s="251"/>
      <c r="O687" s="251"/>
      <c r="P687" s="251"/>
      <c r="Q687" s="251"/>
      <c r="R687" s="251"/>
      <c r="S687" s="251"/>
      <c r="T687" s="252"/>
      <c r="AT687" s="253" t="s">
        <v>142</v>
      </c>
      <c r="AU687" s="253" t="s">
        <v>84</v>
      </c>
      <c r="AV687" s="12" t="s">
        <v>24</v>
      </c>
      <c r="AW687" s="12" t="s">
        <v>39</v>
      </c>
      <c r="AX687" s="12" t="s">
        <v>75</v>
      </c>
      <c r="AY687" s="253" t="s">
        <v>133</v>
      </c>
    </row>
    <row r="688" spans="2:51" s="11" customFormat="1" ht="13.5">
      <c r="B688" s="232"/>
      <c r="C688" s="233"/>
      <c r="D688" s="234" t="s">
        <v>142</v>
      </c>
      <c r="E688" s="235" t="s">
        <v>22</v>
      </c>
      <c r="F688" s="236" t="s">
        <v>1070</v>
      </c>
      <c r="G688" s="233"/>
      <c r="H688" s="237">
        <v>101.69</v>
      </c>
      <c r="I688" s="238"/>
      <c r="J688" s="233"/>
      <c r="K688" s="233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142</v>
      </c>
      <c r="AU688" s="243" t="s">
        <v>84</v>
      </c>
      <c r="AV688" s="11" t="s">
        <v>84</v>
      </c>
      <c r="AW688" s="11" t="s">
        <v>39</v>
      </c>
      <c r="AX688" s="11" t="s">
        <v>75</v>
      </c>
      <c r="AY688" s="243" t="s">
        <v>133</v>
      </c>
    </row>
    <row r="689" spans="2:51" s="12" customFormat="1" ht="13.5">
      <c r="B689" s="244"/>
      <c r="C689" s="245"/>
      <c r="D689" s="234" t="s">
        <v>142</v>
      </c>
      <c r="E689" s="246" t="s">
        <v>22</v>
      </c>
      <c r="F689" s="247" t="s">
        <v>1071</v>
      </c>
      <c r="G689" s="245"/>
      <c r="H689" s="246" t="s">
        <v>22</v>
      </c>
      <c r="I689" s="248"/>
      <c r="J689" s="245"/>
      <c r="K689" s="245"/>
      <c r="L689" s="249"/>
      <c r="M689" s="250"/>
      <c r="N689" s="251"/>
      <c r="O689" s="251"/>
      <c r="P689" s="251"/>
      <c r="Q689" s="251"/>
      <c r="R689" s="251"/>
      <c r="S689" s="251"/>
      <c r="T689" s="252"/>
      <c r="AT689" s="253" t="s">
        <v>142</v>
      </c>
      <c r="AU689" s="253" t="s">
        <v>84</v>
      </c>
      <c r="AV689" s="12" t="s">
        <v>24</v>
      </c>
      <c r="AW689" s="12" t="s">
        <v>39</v>
      </c>
      <c r="AX689" s="12" t="s">
        <v>75</v>
      </c>
      <c r="AY689" s="253" t="s">
        <v>133</v>
      </c>
    </row>
    <row r="690" spans="2:51" s="13" customFormat="1" ht="13.5">
      <c r="B690" s="254"/>
      <c r="C690" s="255"/>
      <c r="D690" s="234" t="s">
        <v>142</v>
      </c>
      <c r="E690" s="256" t="s">
        <v>22</v>
      </c>
      <c r="F690" s="257" t="s">
        <v>145</v>
      </c>
      <c r="G690" s="255"/>
      <c r="H690" s="258">
        <v>175.263</v>
      </c>
      <c r="I690" s="259"/>
      <c r="J690" s="255"/>
      <c r="K690" s="255"/>
      <c r="L690" s="260"/>
      <c r="M690" s="261"/>
      <c r="N690" s="262"/>
      <c r="O690" s="262"/>
      <c r="P690" s="262"/>
      <c r="Q690" s="262"/>
      <c r="R690" s="262"/>
      <c r="S690" s="262"/>
      <c r="T690" s="263"/>
      <c r="AT690" s="264" t="s">
        <v>142</v>
      </c>
      <c r="AU690" s="264" t="s">
        <v>84</v>
      </c>
      <c r="AV690" s="13" t="s">
        <v>140</v>
      </c>
      <c r="AW690" s="13" t="s">
        <v>39</v>
      </c>
      <c r="AX690" s="13" t="s">
        <v>24</v>
      </c>
      <c r="AY690" s="264" t="s">
        <v>133</v>
      </c>
    </row>
    <row r="691" spans="2:65" s="1" customFormat="1" ht="16.5" customHeight="1">
      <c r="B691" s="45"/>
      <c r="C691" s="265" t="s">
        <v>1072</v>
      </c>
      <c r="D691" s="265" t="s">
        <v>311</v>
      </c>
      <c r="E691" s="266" t="s">
        <v>1073</v>
      </c>
      <c r="F691" s="267" t="s">
        <v>1074</v>
      </c>
      <c r="G691" s="268" t="s">
        <v>138</v>
      </c>
      <c r="H691" s="269">
        <v>201.552</v>
      </c>
      <c r="I691" s="270"/>
      <c r="J691" s="271">
        <f>ROUND(I691*H691,2)</f>
        <v>0</v>
      </c>
      <c r="K691" s="267" t="s">
        <v>139</v>
      </c>
      <c r="L691" s="272"/>
      <c r="M691" s="273" t="s">
        <v>22</v>
      </c>
      <c r="N691" s="274" t="s">
        <v>46</v>
      </c>
      <c r="O691" s="46"/>
      <c r="P691" s="229">
        <f>O691*H691</f>
        <v>0</v>
      </c>
      <c r="Q691" s="229">
        <v>0.0041</v>
      </c>
      <c r="R691" s="229">
        <f>Q691*H691</f>
        <v>0.8263632000000001</v>
      </c>
      <c r="S691" s="229">
        <v>0</v>
      </c>
      <c r="T691" s="230">
        <f>S691*H691</f>
        <v>0</v>
      </c>
      <c r="AR691" s="23" t="s">
        <v>304</v>
      </c>
      <c r="AT691" s="23" t="s">
        <v>311</v>
      </c>
      <c r="AU691" s="23" t="s">
        <v>84</v>
      </c>
      <c r="AY691" s="23" t="s">
        <v>133</v>
      </c>
      <c r="BE691" s="231">
        <f>IF(N691="základní",J691,0)</f>
        <v>0</v>
      </c>
      <c r="BF691" s="231">
        <f>IF(N691="snížená",J691,0)</f>
        <v>0</v>
      </c>
      <c r="BG691" s="231">
        <f>IF(N691="zákl. přenesená",J691,0)</f>
        <v>0</v>
      </c>
      <c r="BH691" s="231">
        <f>IF(N691="sníž. přenesená",J691,0)</f>
        <v>0</v>
      </c>
      <c r="BI691" s="231">
        <f>IF(N691="nulová",J691,0)</f>
        <v>0</v>
      </c>
      <c r="BJ691" s="23" t="s">
        <v>24</v>
      </c>
      <c r="BK691" s="231">
        <f>ROUND(I691*H691,2)</f>
        <v>0</v>
      </c>
      <c r="BL691" s="23" t="s">
        <v>225</v>
      </c>
      <c r="BM691" s="23" t="s">
        <v>1075</v>
      </c>
    </row>
    <row r="692" spans="2:51" s="11" customFormat="1" ht="13.5">
      <c r="B692" s="232"/>
      <c r="C692" s="233"/>
      <c r="D692" s="234" t="s">
        <v>142</v>
      </c>
      <c r="E692" s="233"/>
      <c r="F692" s="236" t="s">
        <v>1076</v>
      </c>
      <c r="G692" s="233"/>
      <c r="H692" s="237">
        <v>201.552</v>
      </c>
      <c r="I692" s="238"/>
      <c r="J692" s="233"/>
      <c r="K692" s="233"/>
      <c r="L692" s="239"/>
      <c r="M692" s="240"/>
      <c r="N692" s="241"/>
      <c r="O692" s="241"/>
      <c r="P692" s="241"/>
      <c r="Q692" s="241"/>
      <c r="R692" s="241"/>
      <c r="S692" s="241"/>
      <c r="T692" s="242"/>
      <c r="AT692" s="243" t="s">
        <v>142</v>
      </c>
      <c r="AU692" s="243" t="s">
        <v>84</v>
      </c>
      <c r="AV692" s="11" t="s">
        <v>84</v>
      </c>
      <c r="AW692" s="11" t="s">
        <v>6</v>
      </c>
      <c r="AX692" s="11" t="s">
        <v>24</v>
      </c>
      <c r="AY692" s="243" t="s">
        <v>133</v>
      </c>
    </row>
    <row r="693" spans="2:65" s="1" customFormat="1" ht="16.5" customHeight="1">
      <c r="B693" s="45"/>
      <c r="C693" s="220" t="s">
        <v>1077</v>
      </c>
      <c r="D693" s="220" t="s">
        <v>135</v>
      </c>
      <c r="E693" s="221" t="s">
        <v>1065</v>
      </c>
      <c r="F693" s="222" t="s">
        <v>1066</v>
      </c>
      <c r="G693" s="223" t="s">
        <v>138</v>
      </c>
      <c r="H693" s="224">
        <v>61.8</v>
      </c>
      <c r="I693" s="225"/>
      <c r="J693" s="226">
        <f>ROUND(I693*H693,2)</f>
        <v>0</v>
      </c>
      <c r="K693" s="222" t="s">
        <v>139</v>
      </c>
      <c r="L693" s="71"/>
      <c r="M693" s="227" t="s">
        <v>22</v>
      </c>
      <c r="N693" s="228" t="s">
        <v>46</v>
      </c>
      <c r="O693" s="46"/>
      <c r="P693" s="229">
        <f>O693*H693</f>
        <v>0</v>
      </c>
      <c r="Q693" s="229">
        <v>0.00038</v>
      </c>
      <c r="R693" s="229">
        <f>Q693*H693</f>
        <v>0.023484</v>
      </c>
      <c r="S693" s="229">
        <v>0</v>
      </c>
      <c r="T693" s="230">
        <f>S693*H693</f>
        <v>0</v>
      </c>
      <c r="AR693" s="23" t="s">
        <v>225</v>
      </c>
      <c r="AT693" s="23" t="s">
        <v>135</v>
      </c>
      <c r="AU693" s="23" t="s">
        <v>84</v>
      </c>
      <c r="AY693" s="23" t="s">
        <v>133</v>
      </c>
      <c r="BE693" s="231">
        <f>IF(N693="základní",J693,0)</f>
        <v>0</v>
      </c>
      <c r="BF693" s="231">
        <f>IF(N693="snížená",J693,0)</f>
        <v>0</v>
      </c>
      <c r="BG693" s="231">
        <f>IF(N693="zákl. přenesená",J693,0)</f>
        <v>0</v>
      </c>
      <c r="BH693" s="231">
        <f>IF(N693="sníž. přenesená",J693,0)</f>
        <v>0</v>
      </c>
      <c r="BI693" s="231">
        <f>IF(N693="nulová",J693,0)</f>
        <v>0</v>
      </c>
      <c r="BJ693" s="23" t="s">
        <v>24</v>
      </c>
      <c r="BK693" s="231">
        <f>ROUND(I693*H693,2)</f>
        <v>0</v>
      </c>
      <c r="BL693" s="23" t="s">
        <v>225</v>
      </c>
      <c r="BM693" s="23" t="s">
        <v>1078</v>
      </c>
    </row>
    <row r="694" spans="2:51" s="11" customFormat="1" ht="13.5">
      <c r="B694" s="232"/>
      <c r="C694" s="233"/>
      <c r="D694" s="234" t="s">
        <v>142</v>
      </c>
      <c r="E694" s="235" t="s">
        <v>22</v>
      </c>
      <c r="F694" s="236" t="s">
        <v>1079</v>
      </c>
      <c r="G694" s="233"/>
      <c r="H694" s="237">
        <v>61.8</v>
      </c>
      <c r="I694" s="238"/>
      <c r="J694" s="233"/>
      <c r="K694" s="233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142</v>
      </c>
      <c r="AU694" s="243" t="s">
        <v>84</v>
      </c>
      <c r="AV694" s="11" t="s">
        <v>84</v>
      </c>
      <c r="AW694" s="11" t="s">
        <v>39</v>
      </c>
      <c r="AX694" s="11" t="s">
        <v>75</v>
      </c>
      <c r="AY694" s="243" t="s">
        <v>133</v>
      </c>
    </row>
    <row r="695" spans="2:51" s="12" customFormat="1" ht="13.5">
      <c r="B695" s="244"/>
      <c r="C695" s="245"/>
      <c r="D695" s="234" t="s">
        <v>142</v>
      </c>
      <c r="E695" s="246" t="s">
        <v>22</v>
      </c>
      <c r="F695" s="247" t="s">
        <v>1080</v>
      </c>
      <c r="G695" s="245"/>
      <c r="H695" s="246" t="s">
        <v>22</v>
      </c>
      <c r="I695" s="248"/>
      <c r="J695" s="245"/>
      <c r="K695" s="245"/>
      <c r="L695" s="249"/>
      <c r="M695" s="250"/>
      <c r="N695" s="251"/>
      <c r="O695" s="251"/>
      <c r="P695" s="251"/>
      <c r="Q695" s="251"/>
      <c r="R695" s="251"/>
      <c r="S695" s="251"/>
      <c r="T695" s="252"/>
      <c r="AT695" s="253" t="s">
        <v>142</v>
      </c>
      <c r="AU695" s="253" t="s">
        <v>84</v>
      </c>
      <c r="AV695" s="12" t="s">
        <v>24</v>
      </c>
      <c r="AW695" s="12" t="s">
        <v>39</v>
      </c>
      <c r="AX695" s="12" t="s">
        <v>75</v>
      </c>
      <c r="AY695" s="253" t="s">
        <v>133</v>
      </c>
    </row>
    <row r="696" spans="2:51" s="13" customFormat="1" ht="13.5">
      <c r="B696" s="254"/>
      <c r="C696" s="255"/>
      <c r="D696" s="234" t="s">
        <v>142</v>
      </c>
      <c r="E696" s="256" t="s">
        <v>22</v>
      </c>
      <c r="F696" s="257" t="s">
        <v>145</v>
      </c>
      <c r="G696" s="255"/>
      <c r="H696" s="258">
        <v>61.8</v>
      </c>
      <c r="I696" s="259"/>
      <c r="J696" s="255"/>
      <c r="K696" s="255"/>
      <c r="L696" s="260"/>
      <c r="M696" s="261"/>
      <c r="N696" s="262"/>
      <c r="O696" s="262"/>
      <c r="P696" s="262"/>
      <c r="Q696" s="262"/>
      <c r="R696" s="262"/>
      <c r="S696" s="262"/>
      <c r="T696" s="263"/>
      <c r="AT696" s="264" t="s">
        <v>142</v>
      </c>
      <c r="AU696" s="264" t="s">
        <v>84</v>
      </c>
      <c r="AV696" s="13" t="s">
        <v>140</v>
      </c>
      <c r="AW696" s="13" t="s">
        <v>39</v>
      </c>
      <c r="AX696" s="13" t="s">
        <v>24</v>
      </c>
      <c r="AY696" s="264" t="s">
        <v>133</v>
      </c>
    </row>
    <row r="697" spans="2:65" s="1" customFormat="1" ht="16.5" customHeight="1">
      <c r="B697" s="45"/>
      <c r="C697" s="265" t="s">
        <v>1081</v>
      </c>
      <c r="D697" s="265" t="s">
        <v>311</v>
      </c>
      <c r="E697" s="266" t="s">
        <v>1082</v>
      </c>
      <c r="F697" s="267" t="s">
        <v>1083</v>
      </c>
      <c r="G697" s="268" t="s">
        <v>138</v>
      </c>
      <c r="H697" s="269">
        <v>71.07</v>
      </c>
      <c r="I697" s="270"/>
      <c r="J697" s="271">
        <f>ROUND(I697*H697,2)</f>
        <v>0</v>
      </c>
      <c r="K697" s="267" t="s">
        <v>22</v>
      </c>
      <c r="L697" s="272"/>
      <c r="M697" s="273" t="s">
        <v>22</v>
      </c>
      <c r="N697" s="274" t="s">
        <v>46</v>
      </c>
      <c r="O697" s="46"/>
      <c r="P697" s="229">
        <f>O697*H697</f>
        <v>0</v>
      </c>
      <c r="Q697" s="229">
        <v>0.0041</v>
      </c>
      <c r="R697" s="229">
        <f>Q697*H697</f>
        <v>0.291387</v>
      </c>
      <c r="S697" s="229">
        <v>0</v>
      </c>
      <c r="T697" s="230">
        <f>S697*H697</f>
        <v>0</v>
      </c>
      <c r="AR697" s="23" t="s">
        <v>304</v>
      </c>
      <c r="AT697" s="23" t="s">
        <v>311</v>
      </c>
      <c r="AU697" s="23" t="s">
        <v>84</v>
      </c>
      <c r="AY697" s="23" t="s">
        <v>133</v>
      </c>
      <c r="BE697" s="231">
        <f>IF(N697="základní",J697,0)</f>
        <v>0</v>
      </c>
      <c r="BF697" s="231">
        <f>IF(N697="snížená",J697,0)</f>
        <v>0</v>
      </c>
      <c r="BG697" s="231">
        <f>IF(N697="zákl. přenesená",J697,0)</f>
        <v>0</v>
      </c>
      <c r="BH697" s="231">
        <f>IF(N697="sníž. přenesená",J697,0)</f>
        <v>0</v>
      </c>
      <c r="BI697" s="231">
        <f>IF(N697="nulová",J697,0)</f>
        <v>0</v>
      </c>
      <c r="BJ697" s="23" t="s">
        <v>24</v>
      </c>
      <c r="BK697" s="231">
        <f>ROUND(I697*H697,2)</f>
        <v>0</v>
      </c>
      <c r="BL697" s="23" t="s">
        <v>225</v>
      </c>
      <c r="BM697" s="23" t="s">
        <v>1084</v>
      </c>
    </row>
    <row r="698" spans="2:51" s="11" customFormat="1" ht="13.5">
      <c r="B698" s="232"/>
      <c r="C698" s="233"/>
      <c r="D698" s="234" t="s">
        <v>142</v>
      </c>
      <c r="E698" s="233"/>
      <c r="F698" s="236" t="s">
        <v>1085</v>
      </c>
      <c r="G698" s="233"/>
      <c r="H698" s="237">
        <v>71.07</v>
      </c>
      <c r="I698" s="238"/>
      <c r="J698" s="233"/>
      <c r="K698" s="233"/>
      <c r="L698" s="239"/>
      <c r="M698" s="240"/>
      <c r="N698" s="241"/>
      <c r="O698" s="241"/>
      <c r="P698" s="241"/>
      <c r="Q698" s="241"/>
      <c r="R698" s="241"/>
      <c r="S698" s="241"/>
      <c r="T698" s="242"/>
      <c r="AT698" s="243" t="s">
        <v>142</v>
      </c>
      <c r="AU698" s="243" t="s">
        <v>84</v>
      </c>
      <c r="AV698" s="11" t="s">
        <v>84</v>
      </c>
      <c r="AW698" s="11" t="s">
        <v>6</v>
      </c>
      <c r="AX698" s="11" t="s">
        <v>24</v>
      </c>
      <c r="AY698" s="243" t="s">
        <v>133</v>
      </c>
    </row>
    <row r="699" spans="2:65" s="1" customFormat="1" ht="25.5" customHeight="1">
      <c r="B699" s="45"/>
      <c r="C699" s="220" t="s">
        <v>1086</v>
      </c>
      <c r="D699" s="220" t="s">
        <v>135</v>
      </c>
      <c r="E699" s="221" t="s">
        <v>1087</v>
      </c>
      <c r="F699" s="222" t="s">
        <v>1088</v>
      </c>
      <c r="G699" s="223" t="s">
        <v>301</v>
      </c>
      <c r="H699" s="224">
        <v>1.373</v>
      </c>
      <c r="I699" s="225"/>
      <c r="J699" s="226">
        <f>ROUND(I699*H699,2)</f>
        <v>0</v>
      </c>
      <c r="K699" s="222" t="s">
        <v>139</v>
      </c>
      <c r="L699" s="71"/>
      <c r="M699" s="227" t="s">
        <v>22</v>
      </c>
      <c r="N699" s="228" t="s">
        <v>46</v>
      </c>
      <c r="O699" s="46"/>
      <c r="P699" s="229">
        <f>O699*H699</f>
        <v>0</v>
      </c>
      <c r="Q699" s="229">
        <v>0</v>
      </c>
      <c r="R699" s="229">
        <f>Q699*H699</f>
        <v>0</v>
      </c>
      <c r="S699" s="229">
        <v>0</v>
      </c>
      <c r="T699" s="230">
        <f>S699*H699</f>
        <v>0</v>
      </c>
      <c r="AR699" s="23" t="s">
        <v>225</v>
      </c>
      <c r="AT699" s="23" t="s">
        <v>135</v>
      </c>
      <c r="AU699" s="23" t="s">
        <v>84</v>
      </c>
      <c r="AY699" s="23" t="s">
        <v>133</v>
      </c>
      <c r="BE699" s="231">
        <f>IF(N699="základní",J699,0)</f>
        <v>0</v>
      </c>
      <c r="BF699" s="231">
        <f>IF(N699="snížená",J699,0)</f>
        <v>0</v>
      </c>
      <c r="BG699" s="231">
        <f>IF(N699="zákl. přenesená",J699,0)</f>
        <v>0</v>
      </c>
      <c r="BH699" s="231">
        <f>IF(N699="sníž. přenesená",J699,0)</f>
        <v>0</v>
      </c>
      <c r="BI699" s="231">
        <f>IF(N699="nulová",J699,0)</f>
        <v>0</v>
      </c>
      <c r="BJ699" s="23" t="s">
        <v>24</v>
      </c>
      <c r="BK699" s="231">
        <f>ROUND(I699*H699,2)</f>
        <v>0</v>
      </c>
      <c r="BL699" s="23" t="s">
        <v>225</v>
      </c>
      <c r="BM699" s="23" t="s">
        <v>1089</v>
      </c>
    </row>
    <row r="700" spans="2:63" s="10" customFormat="1" ht="29.85" customHeight="1">
      <c r="B700" s="204"/>
      <c r="C700" s="205"/>
      <c r="D700" s="206" t="s">
        <v>74</v>
      </c>
      <c r="E700" s="218" t="s">
        <v>1090</v>
      </c>
      <c r="F700" s="218" t="s">
        <v>1091</v>
      </c>
      <c r="G700" s="205"/>
      <c r="H700" s="205"/>
      <c r="I700" s="208"/>
      <c r="J700" s="219">
        <f>BK700</f>
        <v>0</v>
      </c>
      <c r="K700" s="205"/>
      <c r="L700" s="210"/>
      <c r="M700" s="211"/>
      <c r="N700" s="212"/>
      <c r="O700" s="212"/>
      <c r="P700" s="213">
        <f>SUM(P701:P713)</f>
        <v>0</v>
      </c>
      <c r="Q700" s="212"/>
      <c r="R700" s="213">
        <f>SUM(R701:R713)</f>
        <v>0.11658059999999998</v>
      </c>
      <c r="S700" s="212"/>
      <c r="T700" s="214">
        <f>SUM(T701:T713)</f>
        <v>0</v>
      </c>
      <c r="AR700" s="215" t="s">
        <v>84</v>
      </c>
      <c r="AT700" s="216" t="s">
        <v>74</v>
      </c>
      <c r="AU700" s="216" t="s">
        <v>24</v>
      </c>
      <c r="AY700" s="215" t="s">
        <v>133</v>
      </c>
      <c r="BK700" s="217">
        <f>SUM(BK701:BK713)</f>
        <v>0</v>
      </c>
    </row>
    <row r="701" spans="2:65" s="1" customFormat="1" ht="16.5" customHeight="1">
      <c r="B701" s="45"/>
      <c r="C701" s="220" t="s">
        <v>1092</v>
      </c>
      <c r="D701" s="220" t="s">
        <v>135</v>
      </c>
      <c r="E701" s="221" t="s">
        <v>1093</v>
      </c>
      <c r="F701" s="222" t="s">
        <v>1094</v>
      </c>
      <c r="G701" s="223" t="s">
        <v>138</v>
      </c>
      <c r="H701" s="224">
        <v>42.047</v>
      </c>
      <c r="I701" s="225"/>
      <c r="J701" s="226">
        <f>ROUND(I701*H701,2)</f>
        <v>0</v>
      </c>
      <c r="K701" s="222" t="s">
        <v>139</v>
      </c>
      <c r="L701" s="71"/>
      <c r="M701" s="227" t="s">
        <v>22</v>
      </c>
      <c r="N701" s="228" t="s">
        <v>46</v>
      </c>
      <c r="O701" s="46"/>
      <c r="P701" s="229">
        <f>O701*H701</f>
        <v>0</v>
      </c>
      <c r="Q701" s="229">
        <v>0.0006</v>
      </c>
      <c r="R701" s="229">
        <f>Q701*H701</f>
        <v>0.025228199999999996</v>
      </c>
      <c r="S701" s="229">
        <v>0</v>
      </c>
      <c r="T701" s="230">
        <f>S701*H701</f>
        <v>0</v>
      </c>
      <c r="AR701" s="23" t="s">
        <v>225</v>
      </c>
      <c r="AT701" s="23" t="s">
        <v>135</v>
      </c>
      <c r="AU701" s="23" t="s">
        <v>84</v>
      </c>
      <c r="AY701" s="23" t="s">
        <v>133</v>
      </c>
      <c r="BE701" s="231">
        <f>IF(N701="základní",J701,0)</f>
        <v>0</v>
      </c>
      <c r="BF701" s="231">
        <f>IF(N701="snížená",J701,0)</f>
        <v>0</v>
      </c>
      <c r="BG701" s="231">
        <f>IF(N701="zákl. přenesená",J701,0)</f>
        <v>0</v>
      </c>
      <c r="BH701" s="231">
        <f>IF(N701="sníž. přenesená",J701,0)</f>
        <v>0</v>
      </c>
      <c r="BI701" s="231">
        <f>IF(N701="nulová",J701,0)</f>
        <v>0</v>
      </c>
      <c r="BJ701" s="23" t="s">
        <v>24</v>
      </c>
      <c r="BK701" s="231">
        <f>ROUND(I701*H701,2)</f>
        <v>0</v>
      </c>
      <c r="BL701" s="23" t="s">
        <v>225</v>
      </c>
      <c r="BM701" s="23" t="s">
        <v>1095</v>
      </c>
    </row>
    <row r="702" spans="2:51" s="11" customFormat="1" ht="13.5">
      <c r="B702" s="232"/>
      <c r="C702" s="233"/>
      <c r="D702" s="234" t="s">
        <v>142</v>
      </c>
      <c r="E702" s="235" t="s">
        <v>22</v>
      </c>
      <c r="F702" s="236" t="s">
        <v>1096</v>
      </c>
      <c r="G702" s="233"/>
      <c r="H702" s="237">
        <v>18.105</v>
      </c>
      <c r="I702" s="238"/>
      <c r="J702" s="233"/>
      <c r="K702" s="233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142</v>
      </c>
      <c r="AU702" s="243" t="s">
        <v>84</v>
      </c>
      <c r="AV702" s="11" t="s">
        <v>84</v>
      </c>
      <c r="AW702" s="11" t="s">
        <v>39</v>
      </c>
      <c r="AX702" s="11" t="s">
        <v>75</v>
      </c>
      <c r="AY702" s="243" t="s">
        <v>133</v>
      </c>
    </row>
    <row r="703" spans="2:51" s="11" customFormat="1" ht="13.5">
      <c r="B703" s="232"/>
      <c r="C703" s="233"/>
      <c r="D703" s="234" t="s">
        <v>142</v>
      </c>
      <c r="E703" s="235" t="s">
        <v>22</v>
      </c>
      <c r="F703" s="236" t="s">
        <v>1097</v>
      </c>
      <c r="G703" s="233"/>
      <c r="H703" s="237">
        <v>22.367</v>
      </c>
      <c r="I703" s="238"/>
      <c r="J703" s="233"/>
      <c r="K703" s="233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142</v>
      </c>
      <c r="AU703" s="243" t="s">
        <v>84</v>
      </c>
      <c r="AV703" s="11" t="s">
        <v>84</v>
      </c>
      <c r="AW703" s="11" t="s">
        <v>39</v>
      </c>
      <c r="AX703" s="11" t="s">
        <v>75</v>
      </c>
      <c r="AY703" s="243" t="s">
        <v>133</v>
      </c>
    </row>
    <row r="704" spans="2:51" s="11" customFormat="1" ht="13.5">
      <c r="B704" s="232"/>
      <c r="C704" s="233"/>
      <c r="D704" s="234" t="s">
        <v>142</v>
      </c>
      <c r="E704" s="235" t="s">
        <v>22</v>
      </c>
      <c r="F704" s="236" t="s">
        <v>482</v>
      </c>
      <c r="G704" s="233"/>
      <c r="H704" s="237">
        <v>1.575</v>
      </c>
      <c r="I704" s="238"/>
      <c r="J704" s="233"/>
      <c r="K704" s="233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142</v>
      </c>
      <c r="AU704" s="243" t="s">
        <v>84</v>
      </c>
      <c r="AV704" s="11" t="s">
        <v>84</v>
      </c>
      <c r="AW704" s="11" t="s">
        <v>39</v>
      </c>
      <c r="AX704" s="11" t="s">
        <v>75</v>
      </c>
      <c r="AY704" s="243" t="s">
        <v>133</v>
      </c>
    </row>
    <row r="705" spans="2:51" s="13" customFormat="1" ht="13.5">
      <c r="B705" s="254"/>
      <c r="C705" s="255"/>
      <c r="D705" s="234" t="s">
        <v>142</v>
      </c>
      <c r="E705" s="256" t="s">
        <v>22</v>
      </c>
      <c r="F705" s="257" t="s">
        <v>145</v>
      </c>
      <c r="G705" s="255"/>
      <c r="H705" s="258">
        <v>42.047</v>
      </c>
      <c r="I705" s="259"/>
      <c r="J705" s="255"/>
      <c r="K705" s="255"/>
      <c r="L705" s="260"/>
      <c r="M705" s="261"/>
      <c r="N705" s="262"/>
      <c r="O705" s="262"/>
      <c r="P705" s="262"/>
      <c r="Q705" s="262"/>
      <c r="R705" s="262"/>
      <c r="S705" s="262"/>
      <c r="T705" s="263"/>
      <c r="AT705" s="264" t="s">
        <v>142</v>
      </c>
      <c r="AU705" s="264" t="s">
        <v>84</v>
      </c>
      <c r="AV705" s="13" t="s">
        <v>140</v>
      </c>
      <c r="AW705" s="13" t="s">
        <v>39</v>
      </c>
      <c r="AX705" s="13" t="s">
        <v>24</v>
      </c>
      <c r="AY705" s="264" t="s">
        <v>133</v>
      </c>
    </row>
    <row r="706" spans="2:65" s="1" customFormat="1" ht="16.5" customHeight="1">
      <c r="B706" s="45"/>
      <c r="C706" s="220" t="s">
        <v>1098</v>
      </c>
      <c r="D706" s="220" t="s">
        <v>135</v>
      </c>
      <c r="E706" s="221" t="s">
        <v>1099</v>
      </c>
      <c r="F706" s="222" t="s">
        <v>1100</v>
      </c>
      <c r="G706" s="223" t="s">
        <v>138</v>
      </c>
      <c r="H706" s="224">
        <v>152.254</v>
      </c>
      <c r="I706" s="225"/>
      <c r="J706" s="226">
        <f>ROUND(I706*H706,2)</f>
        <v>0</v>
      </c>
      <c r="K706" s="222" t="s">
        <v>22</v>
      </c>
      <c r="L706" s="71"/>
      <c r="M706" s="227" t="s">
        <v>22</v>
      </c>
      <c r="N706" s="228" t="s">
        <v>46</v>
      </c>
      <c r="O706" s="46"/>
      <c r="P706" s="229">
        <f>O706*H706</f>
        <v>0</v>
      </c>
      <c r="Q706" s="229">
        <v>0.0006</v>
      </c>
      <c r="R706" s="229">
        <f>Q706*H706</f>
        <v>0.09135239999999999</v>
      </c>
      <c r="S706" s="229">
        <v>0</v>
      </c>
      <c r="T706" s="230">
        <f>S706*H706</f>
        <v>0</v>
      </c>
      <c r="AR706" s="23" t="s">
        <v>225</v>
      </c>
      <c r="AT706" s="23" t="s">
        <v>135</v>
      </c>
      <c r="AU706" s="23" t="s">
        <v>84</v>
      </c>
      <c r="AY706" s="23" t="s">
        <v>133</v>
      </c>
      <c r="BE706" s="231">
        <f>IF(N706="základní",J706,0)</f>
        <v>0</v>
      </c>
      <c r="BF706" s="231">
        <f>IF(N706="snížená",J706,0)</f>
        <v>0</v>
      </c>
      <c r="BG706" s="231">
        <f>IF(N706="zákl. přenesená",J706,0)</f>
        <v>0</v>
      </c>
      <c r="BH706" s="231">
        <f>IF(N706="sníž. přenesená",J706,0)</f>
        <v>0</v>
      </c>
      <c r="BI706" s="231">
        <f>IF(N706="nulová",J706,0)</f>
        <v>0</v>
      </c>
      <c r="BJ706" s="23" t="s">
        <v>24</v>
      </c>
      <c r="BK706" s="231">
        <f>ROUND(I706*H706,2)</f>
        <v>0</v>
      </c>
      <c r="BL706" s="23" t="s">
        <v>225</v>
      </c>
      <c r="BM706" s="23" t="s">
        <v>1101</v>
      </c>
    </row>
    <row r="707" spans="2:51" s="11" customFormat="1" ht="13.5">
      <c r="B707" s="232"/>
      <c r="C707" s="233"/>
      <c r="D707" s="234" t="s">
        <v>142</v>
      </c>
      <c r="E707" s="235" t="s">
        <v>22</v>
      </c>
      <c r="F707" s="236" t="s">
        <v>1102</v>
      </c>
      <c r="G707" s="233"/>
      <c r="H707" s="237">
        <v>63.97</v>
      </c>
      <c r="I707" s="238"/>
      <c r="J707" s="233"/>
      <c r="K707" s="233"/>
      <c r="L707" s="239"/>
      <c r="M707" s="240"/>
      <c r="N707" s="241"/>
      <c r="O707" s="241"/>
      <c r="P707" s="241"/>
      <c r="Q707" s="241"/>
      <c r="R707" s="241"/>
      <c r="S707" s="241"/>
      <c r="T707" s="242"/>
      <c r="AT707" s="243" t="s">
        <v>142</v>
      </c>
      <c r="AU707" s="243" t="s">
        <v>84</v>
      </c>
      <c r="AV707" s="11" t="s">
        <v>84</v>
      </c>
      <c r="AW707" s="11" t="s">
        <v>39</v>
      </c>
      <c r="AX707" s="11" t="s">
        <v>75</v>
      </c>
      <c r="AY707" s="243" t="s">
        <v>133</v>
      </c>
    </row>
    <row r="708" spans="2:51" s="11" customFormat="1" ht="13.5">
      <c r="B708" s="232"/>
      <c r="C708" s="233"/>
      <c r="D708" s="234" t="s">
        <v>142</v>
      </c>
      <c r="E708" s="235" t="s">
        <v>22</v>
      </c>
      <c r="F708" s="236" t="s">
        <v>1103</v>
      </c>
      <c r="G708" s="233"/>
      <c r="H708" s="237">
        <v>62.893</v>
      </c>
      <c r="I708" s="238"/>
      <c r="J708" s="233"/>
      <c r="K708" s="233"/>
      <c r="L708" s="239"/>
      <c r="M708" s="240"/>
      <c r="N708" s="241"/>
      <c r="O708" s="241"/>
      <c r="P708" s="241"/>
      <c r="Q708" s="241"/>
      <c r="R708" s="241"/>
      <c r="S708" s="241"/>
      <c r="T708" s="242"/>
      <c r="AT708" s="243" t="s">
        <v>142</v>
      </c>
      <c r="AU708" s="243" t="s">
        <v>84</v>
      </c>
      <c r="AV708" s="11" t="s">
        <v>84</v>
      </c>
      <c r="AW708" s="11" t="s">
        <v>39</v>
      </c>
      <c r="AX708" s="11" t="s">
        <v>75</v>
      </c>
      <c r="AY708" s="243" t="s">
        <v>133</v>
      </c>
    </row>
    <row r="709" spans="2:51" s="11" customFormat="1" ht="13.5">
      <c r="B709" s="232"/>
      <c r="C709" s="233"/>
      <c r="D709" s="234" t="s">
        <v>142</v>
      </c>
      <c r="E709" s="235" t="s">
        <v>22</v>
      </c>
      <c r="F709" s="236" t="s">
        <v>1104</v>
      </c>
      <c r="G709" s="233"/>
      <c r="H709" s="237">
        <v>5.482</v>
      </c>
      <c r="I709" s="238"/>
      <c r="J709" s="233"/>
      <c r="K709" s="233"/>
      <c r="L709" s="239"/>
      <c r="M709" s="240"/>
      <c r="N709" s="241"/>
      <c r="O709" s="241"/>
      <c r="P709" s="241"/>
      <c r="Q709" s="241"/>
      <c r="R709" s="241"/>
      <c r="S709" s="241"/>
      <c r="T709" s="242"/>
      <c r="AT709" s="243" t="s">
        <v>142</v>
      </c>
      <c r="AU709" s="243" t="s">
        <v>84</v>
      </c>
      <c r="AV709" s="11" t="s">
        <v>84</v>
      </c>
      <c r="AW709" s="11" t="s">
        <v>39</v>
      </c>
      <c r="AX709" s="11" t="s">
        <v>75</v>
      </c>
      <c r="AY709" s="243" t="s">
        <v>133</v>
      </c>
    </row>
    <row r="710" spans="2:51" s="11" customFormat="1" ht="13.5">
      <c r="B710" s="232"/>
      <c r="C710" s="233"/>
      <c r="D710" s="234" t="s">
        <v>142</v>
      </c>
      <c r="E710" s="235" t="s">
        <v>22</v>
      </c>
      <c r="F710" s="236" t="s">
        <v>1105</v>
      </c>
      <c r="G710" s="233"/>
      <c r="H710" s="237">
        <v>5.382</v>
      </c>
      <c r="I710" s="238"/>
      <c r="J710" s="233"/>
      <c r="K710" s="233"/>
      <c r="L710" s="239"/>
      <c r="M710" s="240"/>
      <c r="N710" s="241"/>
      <c r="O710" s="241"/>
      <c r="P710" s="241"/>
      <c r="Q710" s="241"/>
      <c r="R710" s="241"/>
      <c r="S710" s="241"/>
      <c r="T710" s="242"/>
      <c r="AT710" s="243" t="s">
        <v>142</v>
      </c>
      <c r="AU710" s="243" t="s">
        <v>84</v>
      </c>
      <c r="AV710" s="11" t="s">
        <v>84</v>
      </c>
      <c r="AW710" s="11" t="s">
        <v>39</v>
      </c>
      <c r="AX710" s="11" t="s">
        <v>75</v>
      </c>
      <c r="AY710" s="243" t="s">
        <v>133</v>
      </c>
    </row>
    <row r="711" spans="2:51" s="11" customFormat="1" ht="13.5">
      <c r="B711" s="232"/>
      <c r="C711" s="233"/>
      <c r="D711" s="234" t="s">
        <v>142</v>
      </c>
      <c r="E711" s="235" t="s">
        <v>22</v>
      </c>
      <c r="F711" s="236" t="s">
        <v>1106</v>
      </c>
      <c r="G711" s="233"/>
      <c r="H711" s="237">
        <v>7.39</v>
      </c>
      <c r="I711" s="238"/>
      <c r="J711" s="233"/>
      <c r="K711" s="233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142</v>
      </c>
      <c r="AU711" s="243" t="s">
        <v>84</v>
      </c>
      <c r="AV711" s="11" t="s">
        <v>84</v>
      </c>
      <c r="AW711" s="11" t="s">
        <v>39</v>
      </c>
      <c r="AX711" s="11" t="s">
        <v>75</v>
      </c>
      <c r="AY711" s="243" t="s">
        <v>133</v>
      </c>
    </row>
    <row r="712" spans="2:51" s="11" customFormat="1" ht="13.5">
      <c r="B712" s="232"/>
      <c r="C712" s="233"/>
      <c r="D712" s="234" t="s">
        <v>142</v>
      </c>
      <c r="E712" s="235" t="s">
        <v>22</v>
      </c>
      <c r="F712" s="236" t="s">
        <v>1107</v>
      </c>
      <c r="G712" s="233"/>
      <c r="H712" s="237">
        <v>7.137</v>
      </c>
      <c r="I712" s="238"/>
      <c r="J712" s="233"/>
      <c r="K712" s="233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142</v>
      </c>
      <c r="AU712" s="243" t="s">
        <v>84</v>
      </c>
      <c r="AV712" s="11" t="s">
        <v>84</v>
      </c>
      <c r="AW712" s="11" t="s">
        <v>39</v>
      </c>
      <c r="AX712" s="11" t="s">
        <v>75</v>
      </c>
      <c r="AY712" s="243" t="s">
        <v>133</v>
      </c>
    </row>
    <row r="713" spans="2:51" s="13" customFormat="1" ht="13.5">
      <c r="B713" s="254"/>
      <c r="C713" s="255"/>
      <c r="D713" s="234" t="s">
        <v>142</v>
      </c>
      <c r="E713" s="256" t="s">
        <v>22</v>
      </c>
      <c r="F713" s="257" t="s">
        <v>145</v>
      </c>
      <c r="G713" s="255"/>
      <c r="H713" s="258">
        <v>152.254</v>
      </c>
      <c r="I713" s="259"/>
      <c r="J713" s="255"/>
      <c r="K713" s="255"/>
      <c r="L713" s="260"/>
      <c r="M713" s="277"/>
      <c r="N713" s="278"/>
      <c r="O713" s="278"/>
      <c r="P713" s="278"/>
      <c r="Q713" s="278"/>
      <c r="R713" s="278"/>
      <c r="S713" s="278"/>
      <c r="T713" s="279"/>
      <c r="AT713" s="264" t="s">
        <v>142</v>
      </c>
      <c r="AU713" s="264" t="s">
        <v>84</v>
      </c>
      <c r="AV713" s="13" t="s">
        <v>140</v>
      </c>
      <c r="AW713" s="13" t="s">
        <v>39</v>
      </c>
      <c r="AX713" s="13" t="s">
        <v>24</v>
      </c>
      <c r="AY713" s="264" t="s">
        <v>133</v>
      </c>
    </row>
    <row r="714" spans="2:12" s="1" customFormat="1" ht="6.95" customHeight="1">
      <c r="B714" s="66"/>
      <c r="C714" s="67"/>
      <c r="D714" s="67"/>
      <c r="E714" s="67"/>
      <c r="F714" s="67"/>
      <c r="G714" s="67"/>
      <c r="H714" s="67"/>
      <c r="I714" s="165"/>
      <c r="J714" s="67"/>
      <c r="K714" s="67"/>
      <c r="L714" s="71"/>
    </row>
  </sheetData>
  <sheetProtection password="CC35" sheet="1" objects="1" scenarios="1" formatColumns="0" formatRows="0" autoFilter="0"/>
  <autoFilter ref="C88:K713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spans="2:46" ht="36.95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Výstavba mostu na sil.II/186 v obci Myslovice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1108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pans="2:11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23. 9. 2016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pans="2:11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pans="2:1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pans="2:11" s="1" customFormat="1" ht="14.4" customHeight="1">
      <c r="B30" s="45"/>
      <c r="C30" s="46"/>
      <c r="D30" s="54" t="s">
        <v>45</v>
      </c>
      <c r="E30" s="54" t="s">
        <v>46</v>
      </c>
      <c r="F30" s="156">
        <f>ROUND(SUM(BE79:BE102),2)</f>
        <v>0</v>
      </c>
      <c r="G30" s="46"/>
      <c r="H30" s="46"/>
      <c r="I30" s="157">
        <v>0.21</v>
      </c>
      <c r="J30" s="156">
        <f>ROUND(ROUND((SUM(BE79:BE102)),2)*I30,2)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47</v>
      </c>
      <c r="F31" s="156">
        <f>ROUND(SUM(BF79:BF102),2)</f>
        <v>0</v>
      </c>
      <c r="G31" s="46"/>
      <c r="H31" s="46"/>
      <c r="I31" s="157">
        <v>0.15</v>
      </c>
      <c r="J31" s="156">
        <f>ROUND(ROUND((SUM(BF79:BF102)),2)*I31,2)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48</v>
      </c>
      <c r="F32" s="156">
        <f>ROUND(SUM(BG79:BG102),2)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49</v>
      </c>
      <c r="F33" s="156">
        <f>ROUND(SUM(BH79:BH102),2)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50</v>
      </c>
      <c r="F34" s="156">
        <f>ROUND(SUM(BI79:BI102),2)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Výstavba mostu na sil.II/186 v obci Myslovice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SKU2102 - Oprava objízdné trasy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25</v>
      </c>
      <c r="D49" s="46"/>
      <c r="E49" s="46"/>
      <c r="F49" s="34" t="str">
        <f>F12</f>
        <v xml:space="preserve"> </v>
      </c>
      <c r="G49" s="46"/>
      <c r="H49" s="46"/>
      <c r="I49" s="145" t="s">
        <v>27</v>
      </c>
      <c r="J49" s="146" t="str">
        <f>IF(J12="","",J12)</f>
        <v>23. 9. 2016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31</v>
      </c>
      <c r="D51" s="46"/>
      <c r="E51" s="46"/>
      <c r="F51" s="34" t="str">
        <f>E15</f>
        <v>SÚS Plzeňského kraje</v>
      </c>
      <c r="G51" s="46"/>
      <c r="H51" s="46"/>
      <c r="I51" s="145" t="s">
        <v>37</v>
      </c>
      <c r="J51" s="43" t="str">
        <f>E21</f>
        <v>Projekční kancelář Ing.Škubalová</v>
      </c>
      <c r="K51" s="50"/>
    </row>
    <row r="52" spans="2:11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103</v>
      </c>
    </row>
    <row r="57" spans="2:11" s="7" customFormat="1" ht="24.95" customHeight="1">
      <c r="B57" s="176"/>
      <c r="C57" s="177"/>
      <c r="D57" s="178" t="s">
        <v>104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109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113</v>
      </c>
      <c r="E59" s="186"/>
      <c r="F59" s="186"/>
      <c r="G59" s="186"/>
      <c r="H59" s="186"/>
      <c r="I59" s="187"/>
      <c r="J59" s="188">
        <f>J100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117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Výstavba mostu na sil.II/186 v obci Myslovice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97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SKU2102 - Oprava objízdné trasy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25</v>
      </c>
      <c r="D73" s="73"/>
      <c r="E73" s="73"/>
      <c r="F73" s="192" t="str">
        <f>F12</f>
        <v xml:space="preserve"> </v>
      </c>
      <c r="G73" s="73"/>
      <c r="H73" s="73"/>
      <c r="I73" s="193" t="s">
        <v>27</v>
      </c>
      <c r="J73" s="84" t="str">
        <f>IF(J12="","",J12)</f>
        <v>23. 9. 2016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31</v>
      </c>
      <c r="D75" s="73"/>
      <c r="E75" s="73"/>
      <c r="F75" s="192" t="str">
        <f>E15</f>
        <v>SÚS Plzeňského kraje</v>
      </c>
      <c r="G75" s="73"/>
      <c r="H75" s="73"/>
      <c r="I75" s="193" t="s">
        <v>37</v>
      </c>
      <c r="J75" s="192" t="str">
        <f>E21</f>
        <v>Projekční kancelář Ing.Škubalová</v>
      </c>
      <c r="K75" s="73"/>
      <c r="L75" s="71"/>
    </row>
    <row r="76" spans="2:12" s="1" customFormat="1" ht="14.4" customHeight="1">
      <c r="B76" s="45"/>
      <c r="C76" s="75" t="s">
        <v>35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118</v>
      </c>
      <c r="D78" s="196" t="s">
        <v>60</v>
      </c>
      <c r="E78" s="196" t="s">
        <v>56</v>
      </c>
      <c r="F78" s="196" t="s">
        <v>119</v>
      </c>
      <c r="G78" s="196" t="s">
        <v>120</v>
      </c>
      <c r="H78" s="196" t="s">
        <v>121</v>
      </c>
      <c r="I78" s="197" t="s">
        <v>122</v>
      </c>
      <c r="J78" s="196" t="s">
        <v>101</v>
      </c>
      <c r="K78" s="198" t="s">
        <v>123</v>
      </c>
      <c r="L78" s="199"/>
      <c r="M78" s="101" t="s">
        <v>124</v>
      </c>
      <c r="N78" s="102" t="s">
        <v>45</v>
      </c>
      <c r="O78" s="102" t="s">
        <v>125</v>
      </c>
      <c r="P78" s="102" t="s">
        <v>126</v>
      </c>
      <c r="Q78" s="102" t="s">
        <v>127</v>
      </c>
      <c r="R78" s="102" t="s">
        <v>128</v>
      </c>
      <c r="S78" s="102" t="s">
        <v>129</v>
      </c>
      <c r="T78" s="103" t="s">
        <v>130</v>
      </c>
    </row>
    <row r="79" spans="2:63" s="1" customFormat="1" ht="29.25" customHeight="1">
      <c r="B79" s="45"/>
      <c r="C79" s="107" t="s">
        <v>102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264.40000000000003</v>
      </c>
      <c r="S79" s="105"/>
      <c r="T79" s="202">
        <f>T80</f>
        <v>0</v>
      </c>
      <c r="AT79" s="23" t="s">
        <v>74</v>
      </c>
      <c r="AU79" s="23" t="s">
        <v>103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74</v>
      </c>
      <c r="E80" s="207" t="s">
        <v>131</v>
      </c>
      <c r="F80" s="207" t="s">
        <v>132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P81+P100</f>
        <v>0</v>
      </c>
      <c r="Q80" s="212"/>
      <c r="R80" s="213">
        <f>R81+R100</f>
        <v>264.40000000000003</v>
      </c>
      <c r="S80" s="212"/>
      <c r="T80" s="214">
        <f>T81+T100</f>
        <v>0</v>
      </c>
      <c r="AR80" s="215" t="s">
        <v>24</v>
      </c>
      <c r="AT80" s="216" t="s">
        <v>74</v>
      </c>
      <c r="AU80" s="216" t="s">
        <v>75</v>
      </c>
      <c r="AY80" s="215" t="s">
        <v>133</v>
      </c>
      <c r="BK80" s="217">
        <f>BK81+BK100</f>
        <v>0</v>
      </c>
    </row>
    <row r="81" spans="2:63" s="10" customFormat="1" ht="19.9" customHeight="1">
      <c r="B81" s="204"/>
      <c r="C81" s="205"/>
      <c r="D81" s="206" t="s">
        <v>74</v>
      </c>
      <c r="E81" s="218" t="s">
        <v>163</v>
      </c>
      <c r="F81" s="218" t="s">
        <v>700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SUM(P82:P99)</f>
        <v>0</v>
      </c>
      <c r="Q81" s="212"/>
      <c r="R81" s="213">
        <f>SUM(R82:R99)</f>
        <v>264.40000000000003</v>
      </c>
      <c r="S81" s="212"/>
      <c r="T81" s="214">
        <f>SUM(T82:T99)</f>
        <v>0</v>
      </c>
      <c r="AR81" s="215" t="s">
        <v>24</v>
      </c>
      <c r="AT81" s="216" t="s">
        <v>74</v>
      </c>
      <c r="AU81" s="216" t="s">
        <v>24</v>
      </c>
      <c r="AY81" s="215" t="s">
        <v>133</v>
      </c>
      <c r="BK81" s="217">
        <f>SUM(BK82:BK99)</f>
        <v>0</v>
      </c>
    </row>
    <row r="82" spans="2:65" s="1" customFormat="1" ht="25.5" customHeight="1">
      <c r="B82" s="45"/>
      <c r="C82" s="220" t="s">
        <v>24</v>
      </c>
      <c r="D82" s="220" t="s">
        <v>135</v>
      </c>
      <c r="E82" s="221" t="s">
        <v>1109</v>
      </c>
      <c r="F82" s="222" t="s">
        <v>1110</v>
      </c>
      <c r="G82" s="223" t="s">
        <v>138</v>
      </c>
      <c r="H82" s="224">
        <v>2500</v>
      </c>
      <c r="I82" s="225"/>
      <c r="J82" s="226">
        <f>ROUND(I82*H82,2)</f>
        <v>0</v>
      </c>
      <c r="K82" s="222" t="s">
        <v>139</v>
      </c>
      <c r="L82" s="71"/>
      <c r="M82" s="227" t="s">
        <v>22</v>
      </c>
      <c r="N82" s="228" t="s">
        <v>46</v>
      </c>
      <c r="O82" s="46"/>
      <c r="P82" s="229">
        <f>O82*H82</f>
        <v>0</v>
      </c>
      <c r="Q82" s="229">
        <v>0.10434</v>
      </c>
      <c r="R82" s="229">
        <f>Q82*H82</f>
        <v>260.85</v>
      </c>
      <c r="S82" s="229">
        <v>0</v>
      </c>
      <c r="T82" s="230">
        <f>S82*H82</f>
        <v>0</v>
      </c>
      <c r="AR82" s="23" t="s">
        <v>140</v>
      </c>
      <c r="AT82" s="23" t="s">
        <v>135</v>
      </c>
      <c r="AU82" s="23" t="s">
        <v>84</v>
      </c>
      <c r="AY82" s="23" t="s">
        <v>133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24</v>
      </c>
      <c r="BK82" s="231">
        <f>ROUND(I82*H82,2)</f>
        <v>0</v>
      </c>
      <c r="BL82" s="23" t="s">
        <v>140</v>
      </c>
      <c r="BM82" s="23" t="s">
        <v>1111</v>
      </c>
    </row>
    <row r="83" spans="2:47" s="1" customFormat="1" ht="13.5">
      <c r="B83" s="45"/>
      <c r="C83" s="73"/>
      <c r="D83" s="234" t="s">
        <v>1112</v>
      </c>
      <c r="E83" s="73"/>
      <c r="F83" s="275" t="s">
        <v>1113</v>
      </c>
      <c r="G83" s="73"/>
      <c r="H83" s="73"/>
      <c r="I83" s="190"/>
      <c r="J83" s="73"/>
      <c r="K83" s="73"/>
      <c r="L83" s="71"/>
      <c r="M83" s="276"/>
      <c r="N83" s="46"/>
      <c r="O83" s="46"/>
      <c r="P83" s="46"/>
      <c r="Q83" s="46"/>
      <c r="R83" s="46"/>
      <c r="S83" s="46"/>
      <c r="T83" s="94"/>
      <c r="AT83" s="23" t="s">
        <v>1112</v>
      </c>
      <c r="AU83" s="23" t="s">
        <v>84</v>
      </c>
    </row>
    <row r="84" spans="2:51" s="11" customFormat="1" ht="13.5">
      <c r="B84" s="232"/>
      <c r="C84" s="233"/>
      <c r="D84" s="234" t="s">
        <v>142</v>
      </c>
      <c r="E84" s="235" t="s">
        <v>22</v>
      </c>
      <c r="F84" s="236" t="s">
        <v>1114</v>
      </c>
      <c r="G84" s="233"/>
      <c r="H84" s="237">
        <v>2500</v>
      </c>
      <c r="I84" s="238"/>
      <c r="J84" s="233"/>
      <c r="K84" s="233"/>
      <c r="L84" s="239"/>
      <c r="M84" s="240"/>
      <c r="N84" s="241"/>
      <c r="O84" s="241"/>
      <c r="P84" s="241"/>
      <c r="Q84" s="241"/>
      <c r="R84" s="241"/>
      <c r="S84" s="241"/>
      <c r="T84" s="242"/>
      <c r="AT84" s="243" t="s">
        <v>142</v>
      </c>
      <c r="AU84" s="243" t="s">
        <v>84</v>
      </c>
      <c r="AV84" s="11" t="s">
        <v>84</v>
      </c>
      <c r="AW84" s="11" t="s">
        <v>39</v>
      </c>
      <c r="AX84" s="11" t="s">
        <v>75</v>
      </c>
      <c r="AY84" s="243" t="s">
        <v>133</v>
      </c>
    </row>
    <row r="85" spans="2:51" s="12" customFormat="1" ht="13.5">
      <c r="B85" s="244"/>
      <c r="C85" s="245"/>
      <c r="D85" s="234" t="s">
        <v>142</v>
      </c>
      <c r="E85" s="246" t="s">
        <v>22</v>
      </c>
      <c r="F85" s="247" t="s">
        <v>144</v>
      </c>
      <c r="G85" s="245"/>
      <c r="H85" s="246" t="s">
        <v>22</v>
      </c>
      <c r="I85" s="248"/>
      <c r="J85" s="245"/>
      <c r="K85" s="245"/>
      <c r="L85" s="249"/>
      <c r="M85" s="250"/>
      <c r="N85" s="251"/>
      <c r="O85" s="251"/>
      <c r="P85" s="251"/>
      <c r="Q85" s="251"/>
      <c r="R85" s="251"/>
      <c r="S85" s="251"/>
      <c r="T85" s="252"/>
      <c r="AT85" s="253" t="s">
        <v>142</v>
      </c>
      <c r="AU85" s="253" t="s">
        <v>84</v>
      </c>
      <c r="AV85" s="12" t="s">
        <v>24</v>
      </c>
      <c r="AW85" s="12" t="s">
        <v>39</v>
      </c>
      <c r="AX85" s="12" t="s">
        <v>75</v>
      </c>
      <c r="AY85" s="253" t="s">
        <v>133</v>
      </c>
    </row>
    <row r="86" spans="2:51" s="13" customFormat="1" ht="13.5">
      <c r="B86" s="254"/>
      <c r="C86" s="255"/>
      <c r="D86" s="234" t="s">
        <v>142</v>
      </c>
      <c r="E86" s="256" t="s">
        <v>22</v>
      </c>
      <c r="F86" s="257" t="s">
        <v>145</v>
      </c>
      <c r="G86" s="255"/>
      <c r="H86" s="258">
        <v>2500</v>
      </c>
      <c r="I86" s="259"/>
      <c r="J86" s="255"/>
      <c r="K86" s="255"/>
      <c r="L86" s="260"/>
      <c r="M86" s="261"/>
      <c r="N86" s="262"/>
      <c r="O86" s="262"/>
      <c r="P86" s="262"/>
      <c r="Q86" s="262"/>
      <c r="R86" s="262"/>
      <c r="S86" s="262"/>
      <c r="T86" s="263"/>
      <c r="AT86" s="264" t="s">
        <v>142</v>
      </c>
      <c r="AU86" s="264" t="s">
        <v>84</v>
      </c>
      <c r="AV86" s="13" t="s">
        <v>140</v>
      </c>
      <c r="AW86" s="13" t="s">
        <v>39</v>
      </c>
      <c r="AX86" s="13" t="s">
        <v>24</v>
      </c>
      <c r="AY86" s="264" t="s">
        <v>133</v>
      </c>
    </row>
    <row r="87" spans="2:65" s="1" customFormat="1" ht="16.5" customHeight="1">
      <c r="B87" s="45"/>
      <c r="C87" s="220" t="s">
        <v>84</v>
      </c>
      <c r="D87" s="220" t="s">
        <v>135</v>
      </c>
      <c r="E87" s="221" t="s">
        <v>1115</v>
      </c>
      <c r="F87" s="222" t="s">
        <v>1116</v>
      </c>
      <c r="G87" s="223" t="s">
        <v>138</v>
      </c>
      <c r="H87" s="224">
        <v>5000</v>
      </c>
      <c r="I87" s="225"/>
      <c r="J87" s="226">
        <f>ROUND(I87*H87,2)</f>
        <v>0</v>
      </c>
      <c r="K87" s="222" t="s">
        <v>139</v>
      </c>
      <c r="L87" s="71"/>
      <c r="M87" s="227" t="s">
        <v>22</v>
      </c>
      <c r="N87" s="228" t="s">
        <v>46</v>
      </c>
      <c r="O87" s="46"/>
      <c r="P87" s="229">
        <f>O87*H87</f>
        <v>0</v>
      </c>
      <c r="Q87" s="229">
        <v>0.00071</v>
      </c>
      <c r="R87" s="229">
        <f>Q87*H87</f>
        <v>3.5500000000000003</v>
      </c>
      <c r="S87" s="229">
        <v>0</v>
      </c>
      <c r="T87" s="230">
        <f>S87*H87</f>
        <v>0</v>
      </c>
      <c r="AR87" s="23" t="s">
        <v>140</v>
      </c>
      <c r="AT87" s="23" t="s">
        <v>135</v>
      </c>
      <c r="AU87" s="23" t="s">
        <v>84</v>
      </c>
      <c r="AY87" s="23" t="s">
        <v>133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24</v>
      </c>
      <c r="BK87" s="231">
        <f>ROUND(I87*H87,2)</f>
        <v>0</v>
      </c>
      <c r="BL87" s="23" t="s">
        <v>140</v>
      </c>
      <c r="BM87" s="23" t="s">
        <v>1117</v>
      </c>
    </row>
    <row r="88" spans="2:51" s="11" customFormat="1" ht="13.5">
      <c r="B88" s="232"/>
      <c r="C88" s="233"/>
      <c r="D88" s="234" t="s">
        <v>142</v>
      </c>
      <c r="E88" s="235" t="s">
        <v>22</v>
      </c>
      <c r="F88" s="236" t="s">
        <v>1118</v>
      </c>
      <c r="G88" s="233"/>
      <c r="H88" s="237">
        <v>5000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142</v>
      </c>
      <c r="AU88" s="243" t="s">
        <v>84</v>
      </c>
      <c r="AV88" s="11" t="s">
        <v>84</v>
      </c>
      <c r="AW88" s="11" t="s">
        <v>39</v>
      </c>
      <c r="AX88" s="11" t="s">
        <v>75</v>
      </c>
      <c r="AY88" s="243" t="s">
        <v>133</v>
      </c>
    </row>
    <row r="89" spans="2:51" s="12" customFormat="1" ht="13.5">
      <c r="B89" s="244"/>
      <c r="C89" s="245"/>
      <c r="D89" s="234" t="s">
        <v>142</v>
      </c>
      <c r="E89" s="246" t="s">
        <v>22</v>
      </c>
      <c r="F89" s="247" t="s">
        <v>144</v>
      </c>
      <c r="G89" s="245"/>
      <c r="H89" s="246" t="s">
        <v>22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142</v>
      </c>
      <c r="AU89" s="253" t="s">
        <v>84</v>
      </c>
      <c r="AV89" s="12" t="s">
        <v>24</v>
      </c>
      <c r="AW89" s="12" t="s">
        <v>39</v>
      </c>
      <c r="AX89" s="12" t="s">
        <v>75</v>
      </c>
      <c r="AY89" s="253" t="s">
        <v>133</v>
      </c>
    </row>
    <row r="90" spans="2:51" s="13" customFormat="1" ht="13.5">
      <c r="B90" s="254"/>
      <c r="C90" s="255"/>
      <c r="D90" s="234" t="s">
        <v>142</v>
      </c>
      <c r="E90" s="256" t="s">
        <v>22</v>
      </c>
      <c r="F90" s="257" t="s">
        <v>145</v>
      </c>
      <c r="G90" s="255"/>
      <c r="H90" s="258">
        <v>5000</v>
      </c>
      <c r="I90" s="259"/>
      <c r="J90" s="255"/>
      <c r="K90" s="255"/>
      <c r="L90" s="260"/>
      <c r="M90" s="261"/>
      <c r="N90" s="262"/>
      <c r="O90" s="262"/>
      <c r="P90" s="262"/>
      <c r="Q90" s="262"/>
      <c r="R90" s="262"/>
      <c r="S90" s="262"/>
      <c r="T90" s="263"/>
      <c r="AT90" s="264" t="s">
        <v>142</v>
      </c>
      <c r="AU90" s="264" t="s">
        <v>84</v>
      </c>
      <c r="AV90" s="13" t="s">
        <v>140</v>
      </c>
      <c r="AW90" s="13" t="s">
        <v>39</v>
      </c>
      <c r="AX90" s="13" t="s">
        <v>24</v>
      </c>
      <c r="AY90" s="264" t="s">
        <v>133</v>
      </c>
    </row>
    <row r="91" spans="2:65" s="1" customFormat="1" ht="25.5" customHeight="1">
      <c r="B91" s="45"/>
      <c r="C91" s="220" t="s">
        <v>153</v>
      </c>
      <c r="D91" s="220" t="s">
        <v>135</v>
      </c>
      <c r="E91" s="221" t="s">
        <v>1119</v>
      </c>
      <c r="F91" s="222" t="s">
        <v>1120</v>
      </c>
      <c r="G91" s="223" t="s">
        <v>138</v>
      </c>
      <c r="H91" s="224">
        <v>10000</v>
      </c>
      <c r="I91" s="225"/>
      <c r="J91" s="226">
        <f>ROUND(I91*H91,2)</f>
        <v>0</v>
      </c>
      <c r="K91" s="222" t="s">
        <v>139</v>
      </c>
      <c r="L91" s="71"/>
      <c r="M91" s="227" t="s">
        <v>22</v>
      </c>
      <c r="N91" s="228" t="s">
        <v>46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140</v>
      </c>
      <c r="AT91" s="23" t="s">
        <v>135</v>
      </c>
      <c r="AU91" s="23" t="s">
        <v>84</v>
      </c>
      <c r="AY91" s="23" t="s">
        <v>133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24</v>
      </c>
      <c r="BK91" s="231">
        <f>ROUND(I91*H91,2)</f>
        <v>0</v>
      </c>
      <c r="BL91" s="23" t="s">
        <v>140</v>
      </c>
      <c r="BM91" s="23" t="s">
        <v>1121</v>
      </c>
    </row>
    <row r="92" spans="2:51" s="11" customFormat="1" ht="13.5">
      <c r="B92" s="232"/>
      <c r="C92" s="233"/>
      <c r="D92" s="234" t="s">
        <v>142</v>
      </c>
      <c r="E92" s="235" t="s">
        <v>22</v>
      </c>
      <c r="F92" s="236" t="s">
        <v>1122</v>
      </c>
      <c r="G92" s="233"/>
      <c r="H92" s="237">
        <v>10000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142</v>
      </c>
      <c r="AU92" s="243" t="s">
        <v>84</v>
      </c>
      <c r="AV92" s="11" t="s">
        <v>84</v>
      </c>
      <c r="AW92" s="11" t="s">
        <v>39</v>
      </c>
      <c r="AX92" s="11" t="s">
        <v>75</v>
      </c>
      <c r="AY92" s="243" t="s">
        <v>133</v>
      </c>
    </row>
    <row r="93" spans="2:51" s="12" customFormat="1" ht="13.5">
      <c r="B93" s="244"/>
      <c r="C93" s="245"/>
      <c r="D93" s="234" t="s">
        <v>142</v>
      </c>
      <c r="E93" s="246" t="s">
        <v>22</v>
      </c>
      <c r="F93" s="247" t="s">
        <v>144</v>
      </c>
      <c r="G93" s="245"/>
      <c r="H93" s="246" t="s">
        <v>22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142</v>
      </c>
      <c r="AU93" s="253" t="s">
        <v>84</v>
      </c>
      <c r="AV93" s="12" t="s">
        <v>24</v>
      </c>
      <c r="AW93" s="12" t="s">
        <v>39</v>
      </c>
      <c r="AX93" s="12" t="s">
        <v>75</v>
      </c>
      <c r="AY93" s="253" t="s">
        <v>133</v>
      </c>
    </row>
    <row r="94" spans="2:51" s="13" customFormat="1" ht="13.5">
      <c r="B94" s="254"/>
      <c r="C94" s="255"/>
      <c r="D94" s="234" t="s">
        <v>142</v>
      </c>
      <c r="E94" s="256" t="s">
        <v>22</v>
      </c>
      <c r="F94" s="257" t="s">
        <v>145</v>
      </c>
      <c r="G94" s="255"/>
      <c r="H94" s="258">
        <v>10000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AT94" s="264" t="s">
        <v>142</v>
      </c>
      <c r="AU94" s="264" t="s">
        <v>84</v>
      </c>
      <c r="AV94" s="13" t="s">
        <v>140</v>
      </c>
      <c r="AW94" s="13" t="s">
        <v>39</v>
      </c>
      <c r="AX94" s="13" t="s">
        <v>24</v>
      </c>
      <c r="AY94" s="264" t="s">
        <v>133</v>
      </c>
    </row>
    <row r="95" spans="2:65" s="1" customFormat="1" ht="25.5" customHeight="1">
      <c r="B95" s="45"/>
      <c r="C95" s="220" t="s">
        <v>140</v>
      </c>
      <c r="D95" s="220" t="s">
        <v>135</v>
      </c>
      <c r="E95" s="221" t="s">
        <v>1123</v>
      </c>
      <c r="F95" s="222" t="s">
        <v>1124</v>
      </c>
      <c r="G95" s="223" t="s">
        <v>138</v>
      </c>
      <c r="H95" s="224">
        <v>5000</v>
      </c>
      <c r="I95" s="225"/>
      <c r="J95" s="226">
        <f>ROUND(I95*H95,2)</f>
        <v>0</v>
      </c>
      <c r="K95" s="222" t="s">
        <v>139</v>
      </c>
      <c r="L95" s="71"/>
      <c r="M95" s="227" t="s">
        <v>22</v>
      </c>
      <c r="N95" s="228" t="s">
        <v>46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140</v>
      </c>
      <c r="AT95" s="23" t="s">
        <v>135</v>
      </c>
      <c r="AU95" s="23" t="s">
        <v>84</v>
      </c>
      <c r="AY95" s="23" t="s">
        <v>133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24</v>
      </c>
      <c r="BK95" s="231">
        <f>ROUND(I95*H95,2)</f>
        <v>0</v>
      </c>
      <c r="BL95" s="23" t="s">
        <v>140</v>
      </c>
      <c r="BM95" s="23" t="s">
        <v>1125</v>
      </c>
    </row>
    <row r="96" spans="2:47" s="1" customFormat="1" ht="13.5">
      <c r="B96" s="45"/>
      <c r="C96" s="73"/>
      <c r="D96" s="234" t="s">
        <v>1112</v>
      </c>
      <c r="E96" s="73"/>
      <c r="F96" s="275" t="s">
        <v>1126</v>
      </c>
      <c r="G96" s="73"/>
      <c r="H96" s="73"/>
      <c r="I96" s="190"/>
      <c r="J96" s="73"/>
      <c r="K96" s="73"/>
      <c r="L96" s="71"/>
      <c r="M96" s="276"/>
      <c r="N96" s="46"/>
      <c r="O96" s="46"/>
      <c r="P96" s="46"/>
      <c r="Q96" s="46"/>
      <c r="R96" s="46"/>
      <c r="S96" s="46"/>
      <c r="T96" s="94"/>
      <c r="AT96" s="23" t="s">
        <v>1112</v>
      </c>
      <c r="AU96" s="23" t="s">
        <v>84</v>
      </c>
    </row>
    <row r="97" spans="2:51" s="11" customFormat="1" ht="13.5">
      <c r="B97" s="232"/>
      <c r="C97" s="233"/>
      <c r="D97" s="234" t="s">
        <v>142</v>
      </c>
      <c r="E97" s="235" t="s">
        <v>22</v>
      </c>
      <c r="F97" s="236" t="s">
        <v>1118</v>
      </c>
      <c r="G97" s="233"/>
      <c r="H97" s="237">
        <v>5000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142</v>
      </c>
      <c r="AU97" s="243" t="s">
        <v>84</v>
      </c>
      <c r="AV97" s="11" t="s">
        <v>84</v>
      </c>
      <c r="AW97" s="11" t="s">
        <v>39</v>
      </c>
      <c r="AX97" s="11" t="s">
        <v>75</v>
      </c>
      <c r="AY97" s="243" t="s">
        <v>133</v>
      </c>
    </row>
    <row r="98" spans="2:51" s="12" customFormat="1" ht="13.5">
      <c r="B98" s="244"/>
      <c r="C98" s="245"/>
      <c r="D98" s="234" t="s">
        <v>142</v>
      </c>
      <c r="E98" s="246" t="s">
        <v>22</v>
      </c>
      <c r="F98" s="247" t="s">
        <v>144</v>
      </c>
      <c r="G98" s="245"/>
      <c r="H98" s="246" t="s">
        <v>22</v>
      </c>
      <c r="I98" s="248"/>
      <c r="J98" s="245"/>
      <c r="K98" s="245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142</v>
      </c>
      <c r="AU98" s="253" t="s">
        <v>84</v>
      </c>
      <c r="AV98" s="12" t="s">
        <v>24</v>
      </c>
      <c r="AW98" s="12" t="s">
        <v>39</v>
      </c>
      <c r="AX98" s="12" t="s">
        <v>75</v>
      </c>
      <c r="AY98" s="253" t="s">
        <v>133</v>
      </c>
    </row>
    <row r="99" spans="2:51" s="13" customFormat="1" ht="13.5">
      <c r="B99" s="254"/>
      <c r="C99" s="255"/>
      <c r="D99" s="234" t="s">
        <v>142</v>
      </c>
      <c r="E99" s="256" t="s">
        <v>22</v>
      </c>
      <c r="F99" s="257" t="s">
        <v>145</v>
      </c>
      <c r="G99" s="255"/>
      <c r="H99" s="258">
        <v>5000</v>
      </c>
      <c r="I99" s="259"/>
      <c r="J99" s="255"/>
      <c r="K99" s="255"/>
      <c r="L99" s="260"/>
      <c r="M99" s="261"/>
      <c r="N99" s="262"/>
      <c r="O99" s="262"/>
      <c r="P99" s="262"/>
      <c r="Q99" s="262"/>
      <c r="R99" s="262"/>
      <c r="S99" s="262"/>
      <c r="T99" s="263"/>
      <c r="AT99" s="264" t="s">
        <v>142</v>
      </c>
      <c r="AU99" s="264" t="s">
        <v>84</v>
      </c>
      <c r="AV99" s="13" t="s">
        <v>140</v>
      </c>
      <c r="AW99" s="13" t="s">
        <v>39</v>
      </c>
      <c r="AX99" s="13" t="s">
        <v>24</v>
      </c>
      <c r="AY99" s="264" t="s">
        <v>133</v>
      </c>
    </row>
    <row r="100" spans="2:63" s="10" customFormat="1" ht="29.85" customHeight="1">
      <c r="B100" s="204"/>
      <c r="C100" s="205"/>
      <c r="D100" s="206" t="s">
        <v>74</v>
      </c>
      <c r="E100" s="218" t="s">
        <v>1033</v>
      </c>
      <c r="F100" s="218" t="s">
        <v>1034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SUM(P101:P102)</f>
        <v>0</v>
      </c>
      <c r="Q100" s="212"/>
      <c r="R100" s="213">
        <f>SUM(R101:R102)</f>
        <v>0</v>
      </c>
      <c r="S100" s="212"/>
      <c r="T100" s="214">
        <f>SUM(T101:T102)</f>
        <v>0</v>
      </c>
      <c r="AR100" s="215" t="s">
        <v>24</v>
      </c>
      <c r="AT100" s="216" t="s">
        <v>74</v>
      </c>
      <c r="AU100" s="216" t="s">
        <v>24</v>
      </c>
      <c r="AY100" s="215" t="s">
        <v>133</v>
      </c>
      <c r="BK100" s="217">
        <f>SUM(BK101:BK102)</f>
        <v>0</v>
      </c>
    </row>
    <row r="101" spans="2:65" s="1" customFormat="1" ht="25.5" customHeight="1">
      <c r="B101" s="45"/>
      <c r="C101" s="220" t="s">
        <v>163</v>
      </c>
      <c r="D101" s="220" t="s">
        <v>135</v>
      </c>
      <c r="E101" s="221" t="s">
        <v>1127</v>
      </c>
      <c r="F101" s="222" t="s">
        <v>1128</v>
      </c>
      <c r="G101" s="223" t="s">
        <v>301</v>
      </c>
      <c r="H101" s="224">
        <v>264.4</v>
      </c>
      <c r="I101" s="225"/>
      <c r="J101" s="226">
        <f>ROUND(I101*H101,2)</f>
        <v>0</v>
      </c>
      <c r="K101" s="222" t="s">
        <v>139</v>
      </c>
      <c r="L101" s="71"/>
      <c r="M101" s="227" t="s">
        <v>22</v>
      </c>
      <c r="N101" s="228" t="s">
        <v>46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140</v>
      </c>
      <c r="AT101" s="23" t="s">
        <v>135</v>
      </c>
      <c r="AU101" s="23" t="s">
        <v>84</v>
      </c>
      <c r="AY101" s="23" t="s">
        <v>133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24</v>
      </c>
      <c r="BK101" s="231">
        <f>ROUND(I101*H101,2)</f>
        <v>0</v>
      </c>
      <c r="BL101" s="23" t="s">
        <v>140</v>
      </c>
      <c r="BM101" s="23" t="s">
        <v>1129</v>
      </c>
    </row>
    <row r="102" spans="2:47" s="1" customFormat="1" ht="13.5">
      <c r="B102" s="45"/>
      <c r="C102" s="73"/>
      <c r="D102" s="234" t="s">
        <v>1112</v>
      </c>
      <c r="E102" s="73"/>
      <c r="F102" s="275" t="s">
        <v>1130</v>
      </c>
      <c r="G102" s="73"/>
      <c r="H102" s="73"/>
      <c r="I102" s="190"/>
      <c r="J102" s="73"/>
      <c r="K102" s="73"/>
      <c r="L102" s="71"/>
      <c r="M102" s="280"/>
      <c r="N102" s="281"/>
      <c r="O102" s="281"/>
      <c r="P102" s="281"/>
      <c r="Q102" s="281"/>
      <c r="R102" s="281"/>
      <c r="S102" s="281"/>
      <c r="T102" s="282"/>
      <c r="AT102" s="23" t="s">
        <v>1112</v>
      </c>
      <c r="AU102" s="23" t="s">
        <v>84</v>
      </c>
    </row>
    <row r="103" spans="2:12" s="1" customFormat="1" ht="6.95" customHeight="1">
      <c r="B103" s="66"/>
      <c r="C103" s="67"/>
      <c r="D103" s="67"/>
      <c r="E103" s="67"/>
      <c r="F103" s="67"/>
      <c r="G103" s="67"/>
      <c r="H103" s="67"/>
      <c r="I103" s="165"/>
      <c r="J103" s="67"/>
      <c r="K103" s="67"/>
      <c r="L103" s="71"/>
    </row>
  </sheetData>
  <sheetProtection password="CC35" sheet="1" objects="1" scenarios="1" formatColumns="0" formatRows="0" autoFilter="0"/>
  <autoFilter ref="C78:K102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spans="2:46" ht="36.95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Výstavba mostu na sil.II/186 v obci Myslovice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1131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pans="2:11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23. 9. 2016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pans="2:11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pans="2:1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pans="2:11" s="1" customFormat="1" ht="14.4" customHeight="1">
      <c r="B30" s="45"/>
      <c r="C30" s="46"/>
      <c r="D30" s="54" t="s">
        <v>45</v>
      </c>
      <c r="E30" s="54" t="s">
        <v>46</v>
      </c>
      <c r="F30" s="156">
        <f>ROUND(SUM(BE81:BE98),2)</f>
        <v>0</v>
      </c>
      <c r="G30" s="46"/>
      <c r="H30" s="46"/>
      <c r="I30" s="157">
        <v>0.21</v>
      </c>
      <c r="J30" s="156">
        <f>ROUND(ROUND((SUM(BE81:BE98)),2)*I30,2)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47</v>
      </c>
      <c r="F31" s="156">
        <f>ROUND(SUM(BF81:BF98),2)</f>
        <v>0</v>
      </c>
      <c r="G31" s="46"/>
      <c r="H31" s="46"/>
      <c r="I31" s="157">
        <v>0.15</v>
      </c>
      <c r="J31" s="156">
        <f>ROUND(ROUND((SUM(BF81:BF98)),2)*I31,2)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48</v>
      </c>
      <c r="F32" s="156">
        <f>ROUND(SUM(BG81:BG98),2)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49</v>
      </c>
      <c r="F33" s="156">
        <f>ROUND(SUM(BH81:BH98),2)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50</v>
      </c>
      <c r="F34" s="156">
        <f>ROUND(SUM(BI81:BI98),2)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Výstavba mostu na sil.II/186 v obci Myslovice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SKU2103 - VON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25</v>
      </c>
      <c r="D49" s="46"/>
      <c r="E49" s="46"/>
      <c r="F49" s="34" t="str">
        <f>F12</f>
        <v xml:space="preserve"> </v>
      </c>
      <c r="G49" s="46"/>
      <c r="H49" s="46"/>
      <c r="I49" s="145" t="s">
        <v>27</v>
      </c>
      <c r="J49" s="146" t="str">
        <f>IF(J12="","",J12)</f>
        <v>23. 9. 2016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31</v>
      </c>
      <c r="D51" s="46"/>
      <c r="E51" s="46"/>
      <c r="F51" s="34" t="str">
        <f>E15</f>
        <v>SÚS Plzeňského kraje</v>
      </c>
      <c r="G51" s="46"/>
      <c r="H51" s="46"/>
      <c r="I51" s="145" t="s">
        <v>37</v>
      </c>
      <c r="J51" s="43" t="str">
        <f>E21</f>
        <v>Projekční kancelář Ing.Škubalová</v>
      </c>
      <c r="K51" s="50"/>
    </row>
    <row r="52" spans="2:11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103</v>
      </c>
    </row>
    <row r="57" spans="2:11" s="7" customFormat="1" ht="24.95" customHeight="1">
      <c r="B57" s="176"/>
      <c r="C57" s="177"/>
      <c r="D57" s="178" t="s">
        <v>1132</v>
      </c>
      <c r="E57" s="179"/>
      <c r="F57" s="179"/>
      <c r="G57" s="179"/>
      <c r="H57" s="179"/>
      <c r="I57" s="180"/>
      <c r="J57" s="181">
        <f>J82</f>
        <v>0</v>
      </c>
      <c r="K57" s="182"/>
    </row>
    <row r="58" spans="2:11" s="8" customFormat="1" ht="19.9" customHeight="1">
      <c r="B58" s="183"/>
      <c r="C58" s="184"/>
      <c r="D58" s="185" t="s">
        <v>1133</v>
      </c>
      <c r="E58" s="186"/>
      <c r="F58" s="186"/>
      <c r="G58" s="186"/>
      <c r="H58" s="186"/>
      <c r="I58" s="187"/>
      <c r="J58" s="188">
        <f>J83</f>
        <v>0</v>
      </c>
      <c r="K58" s="189"/>
    </row>
    <row r="59" spans="2:11" s="8" customFormat="1" ht="19.9" customHeight="1">
      <c r="B59" s="183"/>
      <c r="C59" s="184"/>
      <c r="D59" s="185" t="s">
        <v>1134</v>
      </c>
      <c r="E59" s="186"/>
      <c r="F59" s="186"/>
      <c r="G59" s="186"/>
      <c r="H59" s="186"/>
      <c r="I59" s="187"/>
      <c r="J59" s="188">
        <f>J90</f>
        <v>0</v>
      </c>
      <c r="K59" s="189"/>
    </row>
    <row r="60" spans="2:11" s="8" customFormat="1" ht="19.9" customHeight="1">
      <c r="B60" s="183"/>
      <c r="C60" s="184"/>
      <c r="D60" s="185" t="s">
        <v>1135</v>
      </c>
      <c r="E60" s="186"/>
      <c r="F60" s="186"/>
      <c r="G60" s="186"/>
      <c r="H60" s="186"/>
      <c r="I60" s="187"/>
      <c r="J60" s="188">
        <f>J94</f>
        <v>0</v>
      </c>
      <c r="K60" s="189"/>
    </row>
    <row r="61" spans="2:11" s="8" customFormat="1" ht="19.9" customHeight="1">
      <c r="B61" s="183"/>
      <c r="C61" s="184"/>
      <c r="D61" s="185" t="s">
        <v>1136</v>
      </c>
      <c r="E61" s="186"/>
      <c r="F61" s="186"/>
      <c r="G61" s="186"/>
      <c r="H61" s="186"/>
      <c r="I61" s="187"/>
      <c r="J61" s="188">
        <f>J97</f>
        <v>0</v>
      </c>
      <c r="K61" s="189"/>
    </row>
    <row r="62" spans="2:11" s="1" customFormat="1" ht="21.8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pans="2:11" s="1" customFormat="1" ht="6.95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pans="2:12" s="1" customFormat="1" ht="6.95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pans="2:12" s="1" customFormat="1" ht="36.95" customHeight="1">
      <c r="B68" s="45"/>
      <c r="C68" s="72" t="s">
        <v>117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6.95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6.5" customHeight="1">
      <c r="B71" s="45"/>
      <c r="C71" s="73"/>
      <c r="D71" s="73"/>
      <c r="E71" s="191" t="str">
        <f>E7</f>
        <v>Výstavba mostu na sil.II/186 v obci Myslovice</v>
      </c>
      <c r="F71" s="75"/>
      <c r="G71" s="75"/>
      <c r="H71" s="75"/>
      <c r="I71" s="190"/>
      <c r="J71" s="73"/>
      <c r="K71" s="73"/>
      <c r="L71" s="71"/>
    </row>
    <row r="72" spans="2:12" s="1" customFormat="1" ht="14.4" customHeight="1">
      <c r="B72" s="45"/>
      <c r="C72" s="75" t="s">
        <v>97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7.25" customHeight="1">
      <c r="B73" s="45"/>
      <c r="C73" s="73"/>
      <c r="D73" s="73"/>
      <c r="E73" s="81" t="str">
        <f>E9</f>
        <v>SKU2103 - VON</v>
      </c>
      <c r="F73" s="73"/>
      <c r="G73" s="73"/>
      <c r="H73" s="73"/>
      <c r="I73" s="190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8" customHeight="1">
      <c r="B75" s="45"/>
      <c r="C75" s="75" t="s">
        <v>25</v>
      </c>
      <c r="D75" s="73"/>
      <c r="E75" s="73"/>
      <c r="F75" s="192" t="str">
        <f>F12</f>
        <v xml:space="preserve"> </v>
      </c>
      <c r="G75" s="73"/>
      <c r="H75" s="73"/>
      <c r="I75" s="193" t="s">
        <v>27</v>
      </c>
      <c r="J75" s="84" t="str">
        <f>IF(J12="","",J12)</f>
        <v>23. 9. 2016</v>
      </c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3.5">
      <c r="B77" s="45"/>
      <c r="C77" s="75" t="s">
        <v>31</v>
      </c>
      <c r="D77" s="73"/>
      <c r="E77" s="73"/>
      <c r="F77" s="192" t="str">
        <f>E15</f>
        <v>SÚS Plzeňského kraje</v>
      </c>
      <c r="G77" s="73"/>
      <c r="H77" s="73"/>
      <c r="I77" s="193" t="s">
        <v>37</v>
      </c>
      <c r="J77" s="192" t="str">
        <f>E21</f>
        <v>Projekční kancelář Ing.Škubalová</v>
      </c>
      <c r="K77" s="73"/>
      <c r="L77" s="71"/>
    </row>
    <row r="78" spans="2:12" s="1" customFormat="1" ht="14.4" customHeight="1">
      <c r="B78" s="45"/>
      <c r="C78" s="75" t="s">
        <v>35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pans="2:12" s="1" customFormat="1" ht="10.3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20" s="9" customFormat="1" ht="29.25" customHeight="1">
      <c r="B80" s="194"/>
      <c r="C80" s="195" t="s">
        <v>118</v>
      </c>
      <c r="D80" s="196" t="s">
        <v>60</v>
      </c>
      <c r="E80" s="196" t="s">
        <v>56</v>
      </c>
      <c r="F80" s="196" t="s">
        <v>119</v>
      </c>
      <c r="G80" s="196" t="s">
        <v>120</v>
      </c>
      <c r="H80" s="196" t="s">
        <v>121</v>
      </c>
      <c r="I80" s="197" t="s">
        <v>122</v>
      </c>
      <c r="J80" s="196" t="s">
        <v>101</v>
      </c>
      <c r="K80" s="198" t="s">
        <v>123</v>
      </c>
      <c r="L80" s="199"/>
      <c r="M80" s="101" t="s">
        <v>124</v>
      </c>
      <c r="N80" s="102" t="s">
        <v>45</v>
      </c>
      <c r="O80" s="102" t="s">
        <v>125</v>
      </c>
      <c r="P80" s="102" t="s">
        <v>126</v>
      </c>
      <c r="Q80" s="102" t="s">
        <v>127</v>
      </c>
      <c r="R80" s="102" t="s">
        <v>128</v>
      </c>
      <c r="S80" s="102" t="s">
        <v>129</v>
      </c>
      <c r="T80" s="103" t="s">
        <v>130</v>
      </c>
    </row>
    <row r="81" spans="2:63" s="1" customFormat="1" ht="29.25" customHeight="1">
      <c r="B81" s="45"/>
      <c r="C81" s="107" t="s">
        <v>102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0</v>
      </c>
      <c r="S81" s="105"/>
      <c r="T81" s="202">
        <f>T82</f>
        <v>0</v>
      </c>
      <c r="AT81" s="23" t="s">
        <v>74</v>
      </c>
      <c r="AU81" s="23" t="s">
        <v>103</v>
      </c>
      <c r="BK81" s="203">
        <f>BK82</f>
        <v>0</v>
      </c>
    </row>
    <row r="82" spans="2:63" s="10" customFormat="1" ht="37.4" customHeight="1">
      <c r="B82" s="204"/>
      <c r="C82" s="205"/>
      <c r="D82" s="206" t="s">
        <v>74</v>
      </c>
      <c r="E82" s="207" t="s">
        <v>1137</v>
      </c>
      <c r="F82" s="207" t="s">
        <v>1138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P83+P90+P94+P97</f>
        <v>0</v>
      </c>
      <c r="Q82" s="212"/>
      <c r="R82" s="213">
        <f>R83+R90+R94+R97</f>
        <v>0</v>
      </c>
      <c r="S82" s="212"/>
      <c r="T82" s="214">
        <f>T83+T90+T94+T97</f>
        <v>0</v>
      </c>
      <c r="AR82" s="215" t="s">
        <v>163</v>
      </c>
      <c r="AT82" s="216" t="s">
        <v>74</v>
      </c>
      <c r="AU82" s="216" t="s">
        <v>75</v>
      </c>
      <c r="AY82" s="215" t="s">
        <v>133</v>
      </c>
      <c r="BK82" s="217">
        <f>BK83+BK90+BK94+BK97</f>
        <v>0</v>
      </c>
    </row>
    <row r="83" spans="2:63" s="10" customFormat="1" ht="19.9" customHeight="1">
      <c r="B83" s="204"/>
      <c r="C83" s="205"/>
      <c r="D83" s="206" t="s">
        <v>74</v>
      </c>
      <c r="E83" s="218" t="s">
        <v>1139</v>
      </c>
      <c r="F83" s="218" t="s">
        <v>1140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SUM(P84:P89)</f>
        <v>0</v>
      </c>
      <c r="Q83" s="212"/>
      <c r="R83" s="213">
        <f>SUM(R84:R89)</f>
        <v>0</v>
      </c>
      <c r="S83" s="212"/>
      <c r="T83" s="214">
        <f>SUM(T84:T89)</f>
        <v>0</v>
      </c>
      <c r="AR83" s="215" t="s">
        <v>163</v>
      </c>
      <c r="AT83" s="216" t="s">
        <v>74</v>
      </c>
      <c r="AU83" s="216" t="s">
        <v>24</v>
      </c>
      <c r="AY83" s="215" t="s">
        <v>133</v>
      </c>
      <c r="BK83" s="217">
        <f>SUM(BK84:BK89)</f>
        <v>0</v>
      </c>
    </row>
    <row r="84" spans="2:65" s="1" customFormat="1" ht="16.5" customHeight="1">
      <c r="B84" s="45"/>
      <c r="C84" s="220" t="s">
        <v>24</v>
      </c>
      <c r="D84" s="220" t="s">
        <v>135</v>
      </c>
      <c r="E84" s="221" t="s">
        <v>1141</v>
      </c>
      <c r="F84" s="222" t="s">
        <v>1142</v>
      </c>
      <c r="G84" s="223" t="s">
        <v>1143</v>
      </c>
      <c r="H84" s="224">
        <v>1</v>
      </c>
      <c r="I84" s="225"/>
      <c r="J84" s="226">
        <f>ROUND(I84*H84,2)</f>
        <v>0</v>
      </c>
      <c r="K84" s="222" t="s">
        <v>139</v>
      </c>
      <c r="L84" s="71"/>
      <c r="M84" s="227" t="s">
        <v>22</v>
      </c>
      <c r="N84" s="228" t="s">
        <v>46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1144</v>
      </c>
      <c r="AT84" s="23" t="s">
        <v>135</v>
      </c>
      <c r="AU84" s="23" t="s">
        <v>84</v>
      </c>
      <c r="AY84" s="23" t="s">
        <v>133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24</v>
      </c>
      <c r="BK84" s="231">
        <f>ROUND(I84*H84,2)</f>
        <v>0</v>
      </c>
      <c r="BL84" s="23" t="s">
        <v>1144</v>
      </c>
      <c r="BM84" s="23" t="s">
        <v>1145</v>
      </c>
    </row>
    <row r="85" spans="2:65" s="1" customFormat="1" ht="16.5" customHeight="1">
      <c r="B85" s="45"/>
      <c r="C85" s="220" t="s">
        <v>84</v>
      </c>
      <c r="D85" s="220" t="s">
        <v>135</v>
      </c>
      <c r="E85" s="221" t="s">
        <v>1146</v>
      </c>
      <c r="F85" s="222" t="s">
        <v>1147</v>
      </c>
      <c r="G85" s="223" t="s">
        <v>1143</v>
      </c>
      <c r="H85" s="224">
        <v>1</v>
      </c>
      <c r="I85" s="225"/>
      <c r="J85" s="226">
        <f>ROUND(I85*H85,2)</f>
        <v>0</v>
      </c>
      <c r="K85" s="222" t="s">
        <v>139</v>
      </c>
      <c r="L85" s="71"/>
      <c r="M85" s="227" t="s">
        <v>22</v>
      </c>
      <c r="N85" s="228" t="s">
        <v>46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1144</v>
      </c>
      <c r="AT85" s="23" t="s">
        <v>135</v>
      </c>
      <c r="AU85" s="23" t="s">
        <v>84</v>
      </c>
      <c r="AY85" s="23" t="s">
        <v>133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24</v>
      </c>
      <c r="BK85" s="231">
        <f>ROUND(I85*H85,2)</f>
        <v>0</v>
      </c>
      <c r="BL85" s="23" t="s">
        <v>1144</v>
      </c>
      <c r="BM85" s="23" t="s">
        <v>1148</v>
      </c>
    </row>
    <row r="86" spans="2:65" s="1" customFormat="1" ht="25.5" customHeight="1">
      <c r="B86" s="45"/>
      <c r="C86" s="220" t="s">
        <v>153</v>
      </c>
      <c r="D86" s="220" t="s">
        <v>135</v>
      </c>
      <c r="E86" s="221" t="s">
        <v>1149</v>
      </c>
      <c r="F86" s="222" t="s">
        <v>1150</v>
      </c>
      <c r="G86" s="223" t="s">
        <v>1143</v>
      </c>
      <c r="H86" s="224">
        <v>1</v>
      </c>
      <c r="I86" s="225"/>
      <c r="J86" s="226">
        <f>ROUND(I86*H86,2)</f>
        <v>0</v>
      </c>
      <c r="K86" s="222" t="s">
        <v>139</v>
      </c>
      <c r="L86" s="71"/>
      <c r="M86" s="227" t="s">
        <v>22</v>
      </c>
      <c r="N86" s="228" t="s">
        <v>46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1144</v>
      </c>
      <c r="AT86" s="23" t="s">
        <v>135</v>
      </c>
      <c r="AU86" s="23" t="s">
        <v>84</v>
      </c>
      <c r="AY86" s="23" t="s">
        <v>133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24</v>
      </c>
      <c r="BK86" s="231">
        <f>ROUND(I86*H86,2)</f>
        <v>0</v>
      </c>
      <c r="BL86" s="23" t="s">
        <v>1144</v>
      </c>
      <c r="BM86" s="23" t="s">
        <v>1151</v>
      </c>
    </row>
    <row r="87" spans="2:65" s="1" customFormat="1" ht="16.5" customHeight="1">
      <c r="B87" s="45"/>
      <c r="C87" s="220" t="s">
        <v>140</v>
      </c>
      <c r="D87" s="220" t="s">
        <v>135</v>
      </c>
      <c r="E87" s="221" t="s">
        <v>1152</v>
      </c>
      <c r="F87" s="222" t="s">
        <v>1153</v>
      </c>
      <c r="G87" s="223" t="s">
        <v>1143</v>
      </c>
      <c r="H87" s="224">
        <v>1</v>
      </c>
      <c r="I87" s="225"/>
      <c r="J87" s="226">
        <f>ROUND(I87*H87,2)</f>
        <v>0</v>
      </c>
      <c r="K87" s="222" t="s">
        <v>139</v>
      </c>
      <c r="L87" s="71"/>
      <c r="M87" s="227" t="s">
        <v>22</v>
      </c>
      <c r="N87" s="228" t="s">
        <v>46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1144</v>
      </c>
      <c r="AT87" s="23" t="s">
        <v>135</v>
      </c>
      <c r="AU87" s="23" t="s">
        <v>84</v>
      </c>
      <c r="AY87" s="23" t="s">
        <v>133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24</v>
      </c>
      <c r="BK87" s="231">
        <f>ROUND(I87*H87,2)</f>
        <v>0</v>
      </c>
      <c r="BL87" s="23" t="s">
        <v>1144</v>
      </c>
      <c r="BM87" s="23" t="s">
        <v>1154</v>
      </c>
    </row>
    <row r="88" spans="2:65" s="1" customFormat="1" ht="16.5" customHeight="1">
      <c r="B88" s="45"/>
      <c r="C88" s="220" t="s">
        <v>163</v>
      </c>
      <c r="D88" s="220" t="s">
        <v>135</v>
      </c>
      <c r="E88" s="221" t="s">
        <v>1155</v>
      </c>
      <c r="F88" s="222" t="s">
        <v>1156</v>
      </c>
      <c r="G88" s="223" t="s">
        <v>1143</v>
      </c>
      <c r="H88" s="224">
        <v>1</v>
      </c>
      <c r="I88" s="225"/>
      <c r="J88" s="226">
        <f>ROUND(I88*H88,2)</f>
        <v>0</v>
      </c>
      <c r="K88" s="222" t="s">
        <v>139</v>
      </c>
      <c r="L88" s="71"/>
      <c r="M88" s="227" t="s">
        <v>22</v>
      </c>
      <c r="N88" s="228" t="s">
        <v>46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1144</v>
      </c>
      <c r="AT88" s="23" t="s">
        <v>135</v>
      </c>
      <c r="AU88" s="23" t="s">
        <v>84</v>
      </c>
      <c r="AY88" s="23" t="s">
        <v>133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24</v>
      </c>
      <c r="BK88" s="231">
        <f>ROUND(I88*H88,2)</f>
        <v>0</v>
      </c>
      <c r="BL88" s="23" t="s">
        <v>1144</v>
      </c>
      <c r="BM88" s="23" t="s">
        <v>1157</v>
      </c>
    </row>
    <row r="89" spans="2:65" s="1" customFormat="1" ht="16.5" customHeight="1">
      <c r="B89" s="45"/>
      <c r="C89" s="220" t="s">
        <v>168</v>
      </c>
      <c r="D89" s="220" t="s">
        <v>135</v>
      </c>
      <c r="E89" s="221" t="s">
        <v>1158</v>
      </c>
      <c r="F89" s="222" t="s">
        <v>1159</v>
      </c>
      <c r="G89" s="223" t="s">
        <v>1143</v>
      </c>
      <c r="H89" s="224">
        <v>1</v>
      </c>
      <c r="I89" s="225"/>
      <c r="J89" s="226">
        <f>ROUND(I89*H89,2)</f>
        <v>0</v>
      </c>
      <c r="K89" s="222" t="s">
        <v>139</v>
      </c>
      <c r="L89" s="71"/>
      <c r="M89" s="227" t="s">
        <v>22</v>
      </c>
      <c r="N89" s="228" t="s">
        <v>46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1144</v>
      </c>
      <c r="AT89" s="23" t="s">
        <v>135</v>
      </c>
      <c r="AU89" s="23" t="s">
        <v>84</v>
      </c>
      <c r="AY89" s="23" t="s">
        <v>133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24</v>
      </c>
      <c r="BK89" s="231">
        <f>ROUND(I89*H89,2)</f>
        <v>0</v>
      </c>
      <c r="BL89" s="23" t="s">
        <v>1144</v>
      </c>
      <c r="BM89" s="23" t="s">
        <v>1160</v>
      </c>
    </row>
    <row r="90" spans="2:63" s="10" customFormat="1" ht="29.85" customHeight="1">
      <c r="B90" s="204"/>
      <c r="C90" s="205"/>
      <c r="D90" s="206" t="s">
        <v>74</v>
      </c>
      <c r="E90" s="218" t="s">
        <v>1161</v>
      </c>
      <c r="F90" s="218" t="s">
        <v>1162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SUM(P91:P93)</f>
        <v>0</v>
      </c>
      <c r="Q90" s="212"/>
      <c r="R90" s="213">
        <f>SUM(R91:R93)</f>
        <v>0</v>
      </c>
      <c r="S90" s="212"/>
      <c r="T90" s="214">
        <f>SUM(T91:T93)</f>
        <v>0</v>
      </c>
      <c r="AR90" s="215" t="s">
        <v>163</v>
      </c>
      <c r="AT90" s="216" t="s">
        <v>74</v>
      </c>
      <c r="AU90" s="216" t="s">
        <v>24</v>
      </c>
      <c r="AY90" s="215" t="s">
        <v>133</v>
      </c>
      <c r="BK90" s="217">
        <f>SUM(BK91:BK93)</f>
        <v>0</v>
      </c>
    </row>
    <row r="91" spans="2:65" s="1" customFormat="1" ht="25.5" customHeight="1">
      <c r="B91" s="45"/>
      <c r="C91" s="220" t="s">
        <v>173</v>
      </c>
      <c r="D91" s="220" t="s">
        <v>135</v>
      </c>
      <c r="E91" s="221" t="s">
        <v>1163</v>
      </c>
      <c r="F91" s="222" t="s">
        <v>1164</v>
      </c>
      <c r="G91" s="223" t="s">
        <v>1143</v>
      </c>
      <c r="H91" s="224">
        <v>1</v>
      </c>
      <c r="I91" s="225"/>
      <c r="J91" s="226">
        <f>ROUND(I91*H91,2)</f>
        <v>0</v>
      </c>
      <c r="K91" s="222" t="s">
        <v>139</v>
      </c>
      <c r="L91" s="71"/>
      <c r="M91" s="227" t="s">
        <v>22</v>
      </c>
      <c r="N91" s="228" t="s">
        <v>46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1144</v>
      </c>
      <c r="AT91" s="23" t="s">
        <v>135</v>
      </c>
      <c r="AU91" s="23" t="s">
        <v>84</v>
      </c>
      <c r="AY91" s="23" t="s">
        <v>133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24</v>
      </c>
      <c r="BK91" s="231">
        <f>ROUND(I91*H91,2)</f>
        <v>0</v>
      </c>
      <c r="BL91" s="23" t="s">
        <v>1144</v>
      </c>
      <c r="BM91" s="23" t="s">
        <v>1165</v>
      </c>
    </row>
    <row r="92" spans="2:65" s="1" customFormat="1" ht="16.5" customHeight="1">
      <c r="B92" s="45"/>
      <c r="C92" s="220" t="s">
        <v>178</v>
      </c>
      <c r="D92" s="220" t="s">
        <v>135</v>
      </c>
      <c r="E92" s="221" t="s">
        <v>1166</v>
      </c>
      <c r="F92" s="222" t="s">
        <v>1167</v>
      </c>
      <c r="G92" s="223" t="s">
        <v>1143</v>
      </c>
      <c r="H92" s="224">
        <v>1</v>
      </c>
      <c r="I92" s="225"/>
      <c r="J92" s="226">
        <f>ROUND(I92*H92,2)</f>
        <v>0</v>
      </c>
      <c r="K92" s="222" t="s">
        <v>139</v>
      </c>
      <c r="L92" s="71"/>
      <c r="M92" s="227" t="s">
        <v>22</v>
      </c>
      <c r="N92" s="228" t="s">
        <v>46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1144</v>
      </c>
      <c r="AT92" s="23" t="s">
        <v>135</v>
      </c>
      <c r="AU92" s="23" t="s">
        <v>84</v>
      </c>
      <c r="AY92" s="23" t="s">
        <v>133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24</v>
      </c>
      <c r="BK92" s="231">
        <f>ROUND(I92*H92,2)</f>
        <v>0</v>
      </c>
      <c r="BL92" s="23" t="s">
        <v>1144</v>
      </c>
      <c r="BM92" s="23" t="s">
        <v>1168</v>
      </c>
    </row>
    <row r="93" spans="2:65" s="1" customFormat="1" ht="16.5" customHeight="1">
      <c r="B93" s="45"/>
      <c r="C93" s="220" t="s">
        <v>185</v>
      </c>
      <c r="D93" s="220" t="s">
        <v>135</v>
      </c>
      <c r="E93" s="221" t="s">
        <v>1169</v>
      </c>
      <c r="F93" s="222" t="s">
        <v>1170</v>
      </c>
      <c r="G93" s="223" t="s">
        <v>1143</v>
      </c>
      <c r="H93" s="224">
        <v>1</v>
      </c>
      <c r="I93" s="225"/>
      <c r="J93" s="226">
        <f>ROUND(I93*H93,2)</f>
        <v>0</v>
      </c>
      <c r="K93" s="222" t="s">
        <v>139</v>
      </c>
      <c r="L93" s="71"/>
      <c r="M93" s="227" t="s">
        <v>22</v>
      </c>
      <c r="N93" s="228" t="s">
        <v>46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1144</v>
      </c>
      <c r="AT93" s="23" t="s">
        <v>135</v>
      </c>
      <c r="AU93" s="23" t="s">
        <v>84</v>
      </c>
      <c r="AY93" s="23" t="s">
        <v>133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24</v>
      </c>
      <c r="BK93" s="231">
        <f>ROUND(I93*H93,2)</f>
        <v>0</v>
      </c>
      <c r="BL93" s="23" t="s">
        <v>1144</v>
      </c>
      <c r="BM93" s="23" t="s">
        <v>1171</v>
      </c>
    </row>
    <row r="94" spans="2:63" s="10" customFormat="1" ht="29.85" customHeight="1">
      <c r="B94" s="204"/>
      <c r="C94" s="205"/>
      <c r="D94" s="206" t="s">
        <v>74</v>
      </c>
      <c r="E94" s="218" t="s">
        <v>1172</v>
      </c>
      <c r="F94" s="218" t="s">
        <v>1173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SUM(P95:P96)</f>
        <v>0</v>
      </c>
      <c r="Q94" s="212"/>
      <c r="R94" s="213">
        <f>SUM(R95:R96)</f>
        <v>0</v>
      </c>
      <c r="S94" s="212"/>
      <c r="T94" s="214">
        <f>SUM(T95:T96)</f>
        <v>0</v>
      </c>
      <c r="AR94" s="215" t="s">
        <v>163</v>
      </c>
      <c r="AT94" s="216" t="s">
        <v>74</v>
      </c>
      <c r="AU94" s="216" t="s">
        <v>24</v>
      </c>
      <c r="AY94" s="215" t="s">
        <v>133</v>
      </c>
      <c r="BK94" s="217">
        <f>SUM(BK95:BK96)</f>
        <v>0</v>
      </c>
    </row>
    <row r="95" spans="2:65" s="1" customFormat="1" ht="16.5" customHeight="1">
      <c r="B95" s="45"/>
      <c r="C95" s="220" t="s">
        <v>29</v>
      </c>
      <c r="D95" s="220" t="s">
        <v>135</v>
      </c>
      <c r="E95" s="221" t="s">
        <v>1174</v>
      </c>
      <c r="F95" s="222" t="s">
        <v>1175</v>
      </c>
      <c r="G95" s="223" t="s">
        <v>1143</v>
      </c>
      <c r="H95" s="224">
        <v>1</v>
      </c>
      <c r="I95" s="225"/>
      <c r="J95" s="226">
        <f>ROUND(I95*H95,2)</f>
        <v>0</v>
      </c>
      <c r="K95" s="222" t="s">
        <v>139</v>
      </c>
      <c r="L95" s="71"/>
      <c r="M95" s="227" t="s">
        <v>22</v>
      </c>
      <c r="N95" s="228" t="s">
        <v>46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1144</v>
      </c>
      <c r="AT95" s="23" t="s">
        <v>135</v>
      </c>
      <c r="AU95" s="23" t="s">
        <v>84</v>
      </c>
      <c r="AY95" s="23" t="s">
        <v>133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24</v>
      </c>
      <c r="BK95" s="231">
        <f>ROUND(I95*H95,2)</f>
        <v>0</v>
      </c>
      <c r="BL95" s="23" t="s">
        <v>1144</v>
      </c>
      <c r="BM95" s="23" t="s">
        <v>1176</v>
      </c>
    </row>
    <row r="96" spans="2:65" s="1" customFormat="1" ht="16.5" customHeight="1">
      <c r="B96" s="45"/>
      <c r="C96" s="220" t="s">
        <v>197</v>
      </c>
      <c r="D96" s="220" t="s">
        <v>135</v>
      </c>
      <c r="E96" s="221" t="s">
        <v>1177</v>
      </c>
      <c r="F96" s="222" t="s">
        <v>1178</v>
      </c>
      <c r="G96" s="223" t="s">
        <v>1143</v>
      </c>
      <c r="H96" s="224">
        <v>1</v>
      </c>
      <c r="I96" s="225"/>
      <c r="J96" s="226">
        <f>ROUND(I96*H96,2)</f>
        <v>0</v>
      </c>
      <c r="K96" s="222" t="s">
        <v>139</v>
      </c>
      <c r="L96" s="71"/>
      <c r="M96" s="227" t="s">
        <v>22</v>
      </c>
      <c r="N96" s="228" t="s">
        <v>46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1144</v>
      </c>
      <c r="AT96" s="23" t="s">
        <v>135</v>
      </c>
      <c r="AU96" s="23" t="s">
        <v>84</v>
      </c>
      <c r="AY96" s="23" t="s">
        <v>133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24</v>
      </c>
      <c r="BK96" s="231">
        <f>ROUND(I96*H96,2)</f>
        <v>0</v>
      </c>
      <c r="BL96" s="23" t="s">
        <v>1144</v>
      </c>
      <c r="BM96" s="23" t="s">
        <v>1179</v>
      </c>
    </row>
    <row r="97" spans="2:63" s="10" customFormat="1" ht="29.85" customHeight="1">
      <c r="B97" s="204"/>
      <c r="C97" s="205"/>
      <c r="D97" s="206" t="s">
        <v>74</v>
      </c>
      <c r="E97" s="218" t="s">
        <v>1180</v>
      </c>
      <c r="F97" s="218" t="s">
        <v>1181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P98</f>
        <v>0</v>
      </c>
      <c r="Q97" s="212"/>
      <c r="R97" s="213">
        <f>R98</f>
        <v>0</v>
      </c>
      <c r="S97" s="212"/>
      <c r="T97" s="214">
        <f>T98</f>
        <v>0</v>
      </c>
      <c r="AR97" s="215" t="s">
        <v>163</v>
      </c>
      <c r="AT97" s="216" t="s">
        <v>74</v>
      </c>
      <c r="AU97" s="216" t="s">
        <v>24</v>
      </c>
      <c r="AY97" s="215" t="s">
        <v>133</v>
      </c>
      <c r="BK97" s="217">
        <f>BK98</f>
        <v>0</v>
      </c>
    </row>
    <row r="98" spans="2:65" s="1" customFormat="1" ht="16.5" customHeight="1">
      <c r="B98" s="45"/>
      <c r="C98" s="220" t="s">
        <v>204</v>
      </c>
      <c r="D98" s="220" t="s">
        <v>135</v>
      </c>
      <c r="E98" s="221" t="s">
        <v>1182</v>
      </c>
      <c r="F98" s="222" t="s">
        <v>1183</v>
      </c>
      <c r="G98" s="223" t="s">
        <v>1143</v>
      </c>
      <c r="H98" s="224">
        <v>1</v>
      </c>
      <c r="I98" s="225"/>
      <c r="J98" s="226">
        <f>ROUND(I98*H98,2)</f>
        <v>0</v>
      </c>
      <c r="K98" s="222" t="s">
        <v>139</v>
      </c>
      <c r="L98" s="71"/>
      <c r="M98" s="227" t="s">
        <v>22</v>
      </c>
      <c r="N98" s="283" t="s">
        <v>46</v>
      </c>
      <c r="O98" s="281"/>
      <c r="P98" s="284">
        <f>O98*H98</f>
        <v>0</v>
      </c>
      <c r="Q98" s="284">
        <v>0</v>
      </c>
      <c r="R98" s="284">
        <f>Q98*H98</f>
        <v>0</v>
      </c>
      <c r="S98" s="284">
        <v>0</v>
      </c>
      <c r="T98" s="285">
        <f>S98*H98</f>
        <v>0</v>
      </c>
      <c r="AR98" s="23" t="s">
        <v>1144</v>
      </c>
      <c r="AT98" s="23" t="s">
        <v>135</v>
      </c>
      <c r="AU98" s="23" t="s">
        <v>84</v>
      </c>
      <c r="AY98" s="23" t="s">
        <v>133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24</v>
      </c>
      <c r="BK98" s="231">
        <f>ROUND(I98*H98,2)</f>
        <v>0</v>
      </c>
      <c r="BL98" s="23" t="s">
        <v>1144</v>
      </c>
      <c r="BM98" s="23" t="s">
        <v>1184</v>
      </c>
    </row>
    <row r="99" spans="2:12" s="1" customFormat="1" ht="6.95" customHeight="1">
      <c r="B99" s="66"/>
      <c r="C99" s="67"/>
      <c r="D99" s="67"/>
      <c r="E99" s="67"/>
      <c r="F99" s="67"/>
      <c r="G99" s="67"/>
      <c r="H99" s="67"/>
      <c r="I99" s="165"/>
      <c r="J99" s="67"/>
      <c r="K99" s="67"/>
      <c r="L99" s="71"/>
    </row>
  </sheetData>
  <sheetProtection password="CC35" sheet="1" objects="1" scenarios="1" formatColumns="0" formatRows="0" autoFilter="0"/>
  <autoFilter ref="C80:K9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6" customWidth="1"/>
    <col min="2" max="2" width="1.66796875" style="286" customWidth="1"/>
    <col min="3" max="4" width="5" style="286" customWidth="1"/>
    <col min="5" max="5" width="11.66015625" style="286" customWidth="1"/>
    <col min="6" max="6" width="9.16015625" style="286" customWidth="1"/>
    <col min="7" max="7" width="5" style="286" customWidth="1"/>
    <col min="8" max="8" width="77.83203125" style="286" customWidth="1"/>
    <col min="9" max="10" width="20" style="286" customWidth="1"/>
    <col min="11" max="11" width="1.66796875" style="286" customWidth="1"/>
  </cols>
  <sheetData>
    <row r="1" ht="37.5" customHeight="1"/>
    <row r="2" spans="2:1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4" customFormat="1" ht="45" customHeight="1">
      <c r="B3" s="290"/>
      <c r="C3" s="291" t="s">
        <v>1185</v>
      </c>
      <c r="D3" s="291"/>
      <c r="E3" s="291"/>
      <c r="F3" s="291"/>
      <c r="G3" s="291"/>
      <c r="H3" s="291"/>
      <c r="I3" s="291"/>
      <c r="J3" s="291"/>
      <c r="K3" s="292"/>
    </row>
    <row r="4" spans="2:11" ht="25.5" customHeight="1">
      <c r="B4" s="293"/>
      <c r="C4" s="294" t="s">
        <v>1186</v>
      </c>
      <c r="D4" s="294"/>
      <c r="E4" s="294"/>
      <c r="F4" s="294"/>
      <c r="G4" s="294"/>
      <c r="H4" s="294"/>
      <c r="I4" s="294"/>
      <c r="J4" s="294"/>
      <c r="K4" s="295"/>
    </row>
    <row r="5" spans="2:1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ht="15" customHeight="1">
      <c r="B6" s="293"/>
      <c r="C6" s="297" t="s">
        <v>1187</v>
      </c>
      <c r="D6" s="297"/>
      <c r="E6" s="297"/>
      <c r="F6" s="297"/>
      <c r="G6" s="297"/>
      <c r="H6" s="297"/>
      <c r="I6" s="297"/>
      <c r="J6" s="297"/>
      <c r="K6" s="295"/>
    </row>
    <row r="7" spans="2:11" ht="15" customHeight="1">
      <c r="B7" s="298"/>
      <c r="C7" s="297" t="s">
        <v>1188</v>
      </c>
      <c r="D7" s="297"/>
      <c r="E7" s="297"/>
      <c r="F7" s="297"/>
      <c r="G7" s="297"/>
      <c r="H7" s="297"/>
      <c r="I7" s="297"/>
      <c r="J7" s="297"/>
      <c r="K7" s="295"/>
    </row>
    <row r="8" spans="2:1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ht="15" customHeight="1">
      <c r="B9" s="298"/>
      <c r="C9" s="297" t="s">
        <v>1189</v>
      </c>
      <c r="D9" s="297"/>
      <c r="E9" s="297"/>
      <c r="F9" s="297"/>
      <c r="G9" s="297"/>
      <c r="H9" s="297"/>
      <c r="I9" s="297"/>
      <c r="J9" s="297"/>
      <c r="K9" s="295"/>
    </row>
    <row r="10" spans="2:11" ht="15" customHeight="1">
      <c r="B10" s="298"/>
      <c r="C10" s="297"/>
      <c r="D10" s="297" t="s">
        <v>1190</v>
      </c>
      <c r="E10" s="297"/>
      <c r="F10" s="297"/>
      <c r="G10" s="297"/>
      <c r="H10" s="297"/>
      <c r="I10" s="297"/>
      <c r="J10" s="297"/>
      <c r="K10" s="295"/>
    </row>
    <row r="11" spans="2:11" ht="15" customHeight="1">
      <c r="B11" s="298"/>
      <c r="C11" s="299"/>
      <c r="D11" s="297" t="s">
        <v>1191</v>
      </c>
      <c r="E11" s="297"/>
      <c r="F11" s="297"/>
      <c r="G11" s="297"/>
      <c r="H11" s="297"/>
      <c r="I11" s="297"/>
      <c r="J11" s="297"/>
      <c r="K11" s="295"/>
    </row>
    <row r="12" spans="2:11" ht="12.75" customHeight="1">
      <c r="B12" s="298"/>
      <c r="C12" s="299"/>
      <c r="D12" s="299"/>
      <c r="E12" s="299"/>
      <c r="F12" s="299"/>
      <c r="G12" s="299"/>
      <c r="H12" s="299"/>
      <c r="I12" s="299"/>
      <c r="J12" s="299"/>
      <c r="K12" s="295"/>
    </row>
    <row r="13" spans="2:11" ht="15" customHeight="1">
      <c r="B13" s="298"/>
      <c r="C13" s="299"/>
      <c r="D13" s="297" t="s">
        <v>1192</v>
      </c>
      <c r="E13" s="297"/>
      <c r="F13" s="297"/>
      <c r="G13" s="297"/>
      <c r="H13" s="297"/>
      <c r="I13" s="297"/>
      <c r="J13" s="297"/>
      <c r="K13" s="295"/>
    </row>
    <row r="14" spans="2:11" ht="15" customHeight="1">
      <c r="B14" s="298"/>
      <c r="C14" s="299"/>
      <c r="D14" s="297" t="s">
        <v>1193</v>
      </c>
      <c r="E14" s="297"/>
      <c r="F14" s="297"/>
      <c r="G14" s="297"/>
      <c r="H14" s="297"/>
      <c r="I14" s="297"/>
      <c r="J14" s="297"/>
      <c r="K14" s="295"/>
    </row>
    <row r="15" spans="2:11" ht="15" customHeight="1">
      <c r="B15" s="298"/>
      <c r="C15" s="299"/>
      <c r="D15" s="297" t="s">
        <v>1194</v>
      </c>
      <c r="E15" s="297"/>
      <c r="F15" s="297"/>
      <c r="G15" s="297"/>
      <c r="H15" s="297"/>
      <c r="I15" s="297"/>
      <c r="J15" s="297"/>
      <c r="K15" s="295"/>
    </row>
    <row r="16" spans="2:11" ht="15" customHeight="1">
      <c r="B16" s="298"/>
      <c r="C16" s="299"/>
      <c r="D16" s="299"/>
      <c r="E16" s="300" t="s">
        <v>82</v>
      </c>
      <c r="F16" s="297" t="s">
        <v>1195</v>
      </c>
      <c r="G16" s="297"/>
      <c r="H16" s="297"/>
      <c r="I16" s="297"/>
      <c r="J16" s="297"/>
      <c r="K16" s="295"/>
    </row>
    <row r="17" spans="2:11" ht="15" customHeight="1">
      <c r="B17" s="298"/>
      <c r="C17" s="299"/>
      <c r="D17" s="299"/>
      <c r="E17" s="300" t="s">
        <v>1196</v>
      </c>
      <c r="F17" s="297" t="s">
        <v>1197</v>
      </c>
      <c r="G17" s="297"/>
      <c r="H17" s="297"/>
      <c r="I17" s="297"/>
      <c r="J17" s="297"/>
      <c r="K17" s="295"/>
    </row>
    <row r="18" spans="2:11" ht="15" customHeight="1">
      <c r="B18" s="298"/>
      <c r="C18" s="299"/>
      <c r="D18" s="299"/>
      <c r="E18" s="300" t="s">
        <v>1198</v>
      </c>
      <c r="F18" s="297" t="s">
        <v>1199</v>
      </c>
      <c r="G18" s="297"/>
      <c r="H18" s="297"/>
      <c r="I18" s="297"/>
      <c r="J18" s="297"/>
      <c r="K18" s="295"/>
    </row>
    <row r="19" spans="2:11" ht="15" customHeight="1">
      <c r="B19" s="298"/>
      <c r="C19" s="299"/>
      <c r="D19" s="299"/>
      <c r="E19" s="300" t="s">
        <v>89</v>
      </c>
      <c r="F19" s="297" t="s">
        <v>1200</v>
      </c>
      <c r="G19" s="297"/>
      <c r="H19" s="297"/>
      <c r="I19" s="297"/>
      <c r="J19" s="297"/>
      <c r="K19" s="295"/>
    </row>
    <row r="20" spans="2:11" ht="15" customHeight="1">
      <c r="B20" s="298"/>
      <c r="C20" s="299"/>
      <c r="D20" s="299"/>
      <c r="E20" s="300" t="s">
        <v>1201</v>
      </c>
      <c r="F20" s="297" t="s">
        <v>1202</v>
      </c>
      <c r="G20" s="297"/>
      <c r="H20" s="297"/>
      <c r="I20" s="297"/>
      <c r="J20" s="297"/>
      <c r="K20" s="295"/>
    </row>
    <row r="21" spans="2:11" ht="15" customHeight="1">
      <c r="B21" s="298"/>
      <c r="C21" s="299"/>
      <c r="D21" s="299"/>
      <c r="E21" s="300" t="s">
        <v>1203</v>
      </c>
      <c r="F21" s="297" t="s">
        <v>1204</v>
      </c>
      <c r="G21" s="297"/>
      <c r="H21" s="297"/>
      <c r="I21" s="297"/>
      <c r="J21" s="297"/>
      <c r="K21" s="295"/>
    </row>
    <row r="22" spans="2:11" ht="12.75" customHeight="1">
      <c r="B22" s="298"/>
      <c r="C22" s="299"/>
      <c r="D22" s="299"/>
      <c r="E22" s="299"/>
      <c r="F22" s="299"/>
      <c r="G22" s="299"/>
      <c r="H22" s="299"/>
      <c r="I22" s="299"/>
      <c r="J22" s="299"/>
      <c r="K22" s="295"/>
    </row>
    <row r="23" spans="2:11" ht="15" customHeight="1">
      <c r="B23" s="298"/>
      <c r="C23" s="297" t="s">
        <v>1205</v>
      </c>
      <c r="D23" s="297"/>
      <c r="E23" s="297"/>
      <c r="F23" s="297"/>
      <c r="G23" s="297"/>
      <c r="H23" s="297"/>
      <c r="I23" s="297"/>
      <c r="J23" s="297"/>
      <c r="K23" s="295"/>
    </row>
    <row r="24" spans="2:11" ht="15" customHeight="1">
      <c r="B24" s="298"/>
      <c r="C24" s="297" t="s">
        <v>1206</v>
      </c>
      <c r="D24" s="297"/>
      <c r="E24" s="297"/>
      <c r="F24" s="297"/>
      <c r="G24" s="297"/>
      <c r="H24" s="297"/>
      <c r="I24" s="297"/>
      <c r="J24" s="297"/>
      <c r="K24" s="295"/>
    </row>
    <row r="25" spans="2:11" ht="15" customHeight="1">
      <c r="B25" s="298"/>
      <c r="C25" s="297"/>
      <c r="D25" s="297" t="s">
        <v>1207</v>
      </c>
      <c r="E25" s="297"/>
      <c r="F25" s="297"/>
      <c r="G25" s="297"/>
      <c r="H25" s="297"/>
      <c r="I25" s="297"/>
      <c r="J25" s="297"/>
      <c r="K25" s="295"/>
    </row>
    <row r="26" spans="2:11" ht="15" customHeight="1">
      <c r="B26" s="298"/>
      <c r="C26" s="299"/>
      <c r="D26" s="297" t="s">
        <v>1208</v>
      </c>
      <c r="E26" s="297"/>
      <c r="F26" s="297"/>
      <c r="G26" s="297"/>
      <c r="H26" s="297"/>
      <c r="I26" s="297"/>
      <c r="J26" s="297"/>
      <c r="K26" s="295"/>
    </row>
    <row r="27" spans="2:11" ht="12.75" customHeight="1">
      <c r="B27" s="298"/>
      <c r="C27" s="299"/>
      <c r="D27" s="299"/>
      <c r="E27" s="299"/>
      <c r="F27" s="299"/>
      <c r="G27" s="299"/>
      <c r="H27" s="299"/>
      <c r="I27" s="299"/>
      <c r="J27" s="299"/>
      <c r="K27" s="295"/>
    </row>
    <row r="28" spans="2:11" ht="15" customHeight="1">
      <c r="B28" s="298"/>
      <c r="C28" s="299"/>
      <c r="D28" s="297" t="s">
        <v>1209</v>
      </c>
      <c r="E28" s="297"/>
      <c r="F28" s="297"/>
      <c r="G28" s="297"/>
      <c r="H28" s="297"/>
      <c r="I28" s="297"/>
      <c r="J28" s="297"/>
      <c r="K28" s="295"/>
    </row>
    <row r="29" spans="2:11" ht="15" customHeight="1">
      <c r="B29" s="298"/>
      <c r="C29" s="299"/>
      <c r="D29" s="297" t="s">
        <v>1210</v>
      </c>
      <c r="E29" s="297"/>
      <c r="F29" s="297"/>
      <c r="G29" s="297"/>
      <c r="H29" s="297"/>
      <c r="I29" s="297"/>
      <c r="J29" s="297"/>
      <c r="K29" s="295"/>
    </row>
    <row r="30" spans="2:11" ht="12.75" customHeight="1">
      <c r="B30" s="298"/>
      <c r="C30" s="299"/>
      <c r="D30" s="299"/>
      <c r="E30" s="299"/>
      <c r="F30" s="299"/>
      <c r="G30" s="299"/>
      <c r="H30" s="299"/>
      <c r="I30" s="299"/>
      <c r="J30" s="299"/>
      <c r="K30" s="295"/>
    </row>
    <row r="31" spans="2:11" ht="15" customHeight="1">
      <c r="B31" s="298"/>
      <c r="C31" s="299"/>
      <c r="D31" s="297" t="s">
        <v>1211</v>
      </c>
      <c r="E31" s="297"/>
      <c r="F31" s="297"/>
      <c r="G31" s="297"/>
      <c r="H31" s="297"/>
      <c r="I31" s="297"/>
      <c r="J31" s="297"/>
      <c r="K31" s="295"/>
    </row>
    <row r="32" spans="2:11" ht="15" customHeight="1">
      <c r="B32" s="298"/>
      <c r="C32" s="299"/>
      <c r="D32" s="297" t="s">
        <v>1212</v>
      </c>
      <c r="E32" s="297"/>
      <c r="F32" s="297"/>
      <c r="G32" s="297"/>
      <c r="H32" s="297"/>
      <c r="I32" s="297"/>
      <c r="J32" s="297"/>
      <c r="K32" s="295"/>
    </row>
    <row r="33" spans="2:11" ht="15" customHeight="1">
      <c r="B33" s="298"/>
      <c r="C33" s="299"/>
      <c r="D33" s="297" t="s">
        <v>1213</v>
      </c>
      <c r="E33" s="297"/>
      <c r="F33" s="297"/>
      <c r="G33" s="297"/>
      <c r="H33" s="297"/>
      <c r="I33" s="297"/>
      <c r="J33" s="297"/>
      <c r="K33" s="295"/>
    </row>
    <row r="34" spans="2:11" ht="15" customHeight="1">
      <c r="B34" s="298"/>
      <c r="C34" s="299"/>
      <c r="D34" s="297"/>
      <c r="E34" s="301" t="s">
        <v>118</v>
      </c>
      <c r="F34" s="297"/>
      <c r="G34" s="297" t="s">
        <v>1214</v>
      </c>
      <c r="H34" s="297"/>
      <c r="I34" s="297"/>
      <c r="J34" s="297"/>
      <c r="K34" s="295"/>
    </row>
    <row r="35" spans="2:11" ht="30.75" customHeight="1">
      <c r="B35" s="298"/>
      <c r="C35" s="299"/>
      <c r="D35" s="297"/>
      <c r="E35" s="301" t="s">
        <v>1215</v>
      </c>
      <c r="F35" s="297"/>
      <c r="G35" s="297" t="s">
        <v>1216</v>
      </c>
      <c r="H35" s="297"/>
      <c r="I35" s="297"/>
      <c r="J35" s="297"/>
      <c r="K35" s="295"/>
    </row>
    <row r="36" spans="2:11" ht="15" customHeight="1">
      <c r="B36" s="298"/>
      <c r="C36" s="299"/>
      <c r="D36" s="297"/>
      <c r="E36" s="301" t="s">
        <v>56</v>
      </c>
      <c r="F36" s="297"/>
      <c r="G36" s="297" t="s">
        <v>1217</v>
      </c>
      <c r="H36" s="297"/>
      <c r="I36" s="297"/>
      <c r="J36" s="297"/>
      <c r="K36" s="295"/>
    </row>
    <row r="37" spans="2:11" ht="15" customHeight="1">
      <c r="B37" s="298"/>
      <c r="C37" s="299"/>
      <c r="D37" s="297"/>
      <c r="E37" s="301" t="s">
        <v>119</v>
      </c>
      <c r="F37" s="297"/>
      <c r="G37" s="297" t="s">
        <v>1218</v>
      </c>
      <c r="H37" s="297"/>
      <c r="I37" s="297"/>
      <c r="J37" s="297"/>
      <c r="K37" s="295"/>
    </row>
    <row r="38" spans="2:11" ht="15" customHeight="1">
      <c r="B38" s="298"/>
      <c r="C38" s="299"/>
      <c r="D38" s="297"/>
      <c r="E38" s="301" t="s">
        <v>120</v>
      </c>
      <c r="F38" s="297"/>
      <c r="G38" s="297" t="s">
        <v>1219</v>
      </c>
      <c r="H38" s="297"/>
      <c r="I38" s="297"/>
      <c r="J38" s="297"/>
      <c r="K38" s="295"/>
    </row>
    <row r="39" spans="2:11" ht="15" customHeight="1">
      <c r="B39" s="298"/>
      <c r="C39" s="299"/>
      <c r="D39" s="297"/>
      <c r="E39" s="301" t="s">
        <v>121</v>
      </c>
      <c r="F39" s="297"/>
      <c r="G39" s="297" t="s">
        <v>1220</v>
      </c>
      <c r="H39" s="297"/>
      <c r="I39" s="297"/>
      <c r="J39" s="297"/>
      <c r="K39" s="295"/>
    </row>
    <row r="40" spans="2:11" ht="15" customHeight="1">
      <c r="B40" s="298"/>
      <c r="C40" s="299"/>
      <c r="D40" s="297"/>
      <c r="E40" s="301" t="s">
        <v>1221</v>
      </c>
      <c r="F40" s="297"/>
      <c r="G40" s="297" t="s">
        <v>1222</v>
      </c>
      <c r="H40" s="297"/>
      <c r="I40" s="297"/>
      <c r="J40" s="297"/>
      <c r="K40" s="295"/>
    </row>
    <row r="41" spans="2:11" ht="15" customHeight="1">
      <c r="B41" s="298"/>
      <c r="C41" s="299"/>
      <c r="D41" s="297"/>
      <c r="E41" s="301"/>
      <c r="F41" s="297"/>
      <c r="G41" s="297" t="s">
        <v>1223</v>
      </c>
      <c r="H41" s="297"/>
      <c r="I41" s="297"/>
      <c r="J41" s="297"/>
      <c r="K41" s="295"/>
    </row>
    <row r="42" spans="2:11" ht="15" customHeight="1">
      <c r="B42" s="298"/>
      <c r="C42" s="299"/>
      <c r="D42" s="297"/>
      <c r="E42" s="301" t="s">
        <v>1224</v>
      </c>
      <c r="F42" s="297"/>
      <c r="G42" s="297" t="s">
        <v>1225</v>
      </c>
      <c r="H42" s="297"/>
      <c r="I42" s="297"/>
      <c r="J42" s="297"/>
      <c r="K42" s="295"/>
    </row>
    <row r="43" spans="2:11" ht="15" customHeight="1">
      <c r="B43" s="298"/>
      <c r="C43" s="299"/>
      <c r="D43" s="297"/>
      <c r="E43" s="301" t="s">
        <v>123</v>
      </c>
      <c r="F43" s="297"/>
      <c r="G43" s="297" t="s">
        <v>1226</v>
      </c>
      <c r="H43" s="297"/>
      <c r="I43" s="297"/>
      <c r="J43" s="297"/>
      <c r="K43" s="295"/>
    </row>
    <row r="44" spans="2:11" ht="12.75" customHeight="1">
      <c r="B44" s="298"/>
      <c r="C44" s="299"/>
      <c r="D44" s="297"/>
      <c r="E44" s="297"/>
      <c r="F44" s="297"/>
      <c r="G44" s="297"/>
      <c r="H44" s="297"/>
      <c r="I44" s="297"/>
      <c r="J44" s="297"/>
      <c r="K44" s="295"/>
    </row>
    <row r="45" spans="2:11" ht="15" customHeight="1">
      <c r="B45" s="298"/>
      <c r="C45" s="299"/>
      <c r="D45" s="297" t="s">
        <v>1227</v>
      </c>
      <c r="E45" s="297"/>
      <c r="F45" s="297"/>
      <c r="G45" s="297"/>
      <c r="H45" s="297"/>
      <c r="I45" s="297"/>
      <c r="J45" s="297"/>
      <c r="K45" s="295"/>
    </row>
    <row r="46" spans="2:11" ht="15" customHeight="1">
      <c r="B46" s="298"/>
      <c r="C46" s="299"/>
      <c r="D46" s="299"/>
      <c r="E46" s="297" t="s">
        <v>1228</v>
      </c>
      <c r="F46" s="297"/>
      <c r="G46" s="297"/>
      <c r="H46" s="297"/>
      <c r="I46" s="297"/>
      <c r="J46" s="297"/>
      <c r="K46" s="295"/>
    </row>
    <row r="47" spans="2:11" ht="15" customHeight="1">
      <c r="B47" s="298"/>
      <c r="C47" s="299"/>
      <c r="D47" s="299"/>
      <c r="E47" s="297" t="s">
        <v>1229</v>
      </c>
      <c r="F47" s="297"/>
      <c r="G47" s="297"/>
      <c r="H47" s="297"/>
      <c r="I47" s="297"/>
      <c r="J47" s="297"/>
      <c r="K47" s="295"/>
    </row>
    <row r="48" spans="2:11" ht="15" customHeight="1">
      <c r="B48" s="298"/>
      <c r="C48" s="299"/>
      <c r="D48" s="299"/>
      <c r="E48" s="297" t="s">
        <v>1230</v>
      </c>
      <c r="F48" s="297"/>
      <c r="G48" s="297"/>
      <c r="H48" s="297"/>
      <c r="I48" s="297"/>
      <c r="J48" s="297"/>
      <c r="K48" s="295"/>
    </row>
    <row r="49" spans="2:11" ht="15" customHeight="1">
      <c r="B49" s="298"/>
      <c r="C49" s="299"/>
      <c r="D49" s="297" t="s">
        <v>1231</v>
      </c>
      <c r="E49" s="297"/>
      <c r="F49" s="297"/>
      <c r="G49" s="297"/>
      <c r="H49" s="297"/>
      <c r="I49" s="297"/>
      <c r="J49" s="297"/>
      <c r="K49" s="295"/>
    </row>
    <row r="50" spans="2:11" ht="25.5" customHeight="1">
      <c r="B50" s="293"/>
      <c r="C50" s="294" t="s">
        <v>1232</v>
      </c>
      <c r="D50" s="294"/>
      <c r="E50" s="294"/>
      <c r="F50" s="294"/>
      <c r="G50" s="294"/>
      <c r="H50" s="294"/>
      <c r="I50" s="294"/>
      <c r="J50" s="294"/>
      <c r="K50" s="295"/>
    </row>
    <row r="51" spans="2:11" ht="5.25" customHeight="1">
      <c r="B51" s="293"/>
      <c r="C51" s="296"/>
      <c r="D51" s="296"/>
      <c r="E51" s="296"/>
      <c r="F51" s="296"/>
      <c r="G51" s="296"/>
      <c r="H51" s="296"/>
      <c r="I51" s="296"/>
      <c r="J51" s="296"/>
      <c r="K51" s="295"/>
    </row>
    <row r="52" spans="2:11" ht="15" customHeight="1">
      <c r="B52" s="293"/>
      <c r="C52" s="297" t="s">
        <v>1233</v>
      </c>
      <c r="D52" s="297"/>
      <c r="E52" s="297"/>
      <c r="F52" s="297"/>
      <c r="G52" s="297"/>
      <c r="H52" s="297"/>
      <c r="I52" s="297"/>
      <c r="J52" s="297"/>
      <c r="K52" s="295"/>
    </row>
    <row r="53" spans="2:11" ht="15" customHeight="1">
      <c r="B53" s="293"/>
      <c r="C53" s="297" t="s">
        <v>1234</v>
      </c>
      <c r="D53" s="297"/>
      <c r="E53" s="297"/>
      <c r="F53" s="297"/>
      <c r="G53" s="297"/>
      <c r="H53" s="297"/>
      <c r="I53" s="297"/>
      <c r="J53" s="297"/>
      <c r="K53" s="295"/>
    </row>
    <row r="54" spans="2:11" ht="12.75" customHeight="1">
      <c r="B54" s="293"/>
      <c r="C54" s="297"/>
      <c r="D54" s="297"/>
      <c r="E54" s="297"/>
      <c r="F54" s="297"/>
      <c r="G54" s="297"/>
      <c r="H54" s="297"/>
      <c r="I54" s="297"/>
      <c r="J54" s="297"/>
      <c r="K54" s="295"/>
    </row>
    <row r="55" spans="2:11" ht="15" customHeight="1">
      <c r="B55" s="293"/>
      <c r="C55" s="297" t="s">
        <v>1235</v>
      </c>
      <c r="D55" s="297"/>
      <c r="E55" s="297"/>
      <c r="F55" s="297"/>
      <c r="G55" s="297"/>
      <c r="H55" s="297"/>
      <c r="I55" s="297"/>
      <c r="J55" s="297"/>
      <c r="K55" s="295"/>
    </row>
    <row r="56" spans="2:11" ht="15" customHeight="1">
      <c r="B56" s="293"/>
      <c r="C56" s="299"/>
      <c r="D56" s="297" t="s">
        <v>1236</v>
      </c>
      <c r="E56" s="297"/>
      <c r="F56" s="297"/>
      <c r="G56" s="297"/>
      <c r="H56" s="297"/>
      <c r="I56" s="297"/>
      <c r="J56" s="297"/>
      <c r="K56" s="295"/>
    </row>
    <row r="57" spans="2:11" ht="15" customHeight="1">
      <c r="B57" s="293"/>
      <c r="C57" s="299"/>
      <c r="D57" s="297" t="s">
        <v>1237</v>
      </c>
      <c r="E57" s="297"/>
      <c r="F57" s="297"/>
      <c r="G57" s="297"/>
      <c r="H57" s="297"/>
      <c r="I57" s="297"/>
      <c r="J57" s="297"/>
      <c r="K57" s="295"/>
    </row>
    <row r="58" spans="2:11" ht="15" customHeight="1">
      <c r="B58" s="293"/>
      <c r="C58" s="299"/>
      <c r="D58" s="297" t="s">
        <v>1238</v>
      </c>
      <c r="E58" s="297"/>
      <c r="F58" s="297"/>
      <c r="G58" s="297"/>
      <c r="H58" s="297"/>
      <c r="I58" s="297"/>
      <c r="J58" s="297"/>
      <c r="K58" s="295"/>
    </row>
    <row r="59" spans="2:11" ht="15" customHeight="1">
      <c r="B59" s="293"/>
      <c r="C59" s="299"/>
      <c r="D59" s="297" t="s">
        <v>1239</v>
      </c>
      <c r="E59" s="297"/>
      <c r="F59" s="297"/>
      <c r="G59" s="297"/>
      <c r="H59" s="297"/>
      <c r="I59" s="297"/>
      <c r="J59" s="297"/>
      <c r="K59" s="295"/>
    </row>
    <row r="60" spans="2:11" ht="15" customHeight="1">
      <c r="B60" s="293"/>
      <c r="C60" s="299"/>
      <c r="D60" s="302" t="s">
        <v>1240</v>
      </c>
      <c r="E60" s="302"/>
      <c r="F60" s="302"/>
      <c r="G60" s="302"/>
      <c r="H60" s="302"/>
      <c r="I60" s="302"/>
      <c r="J60" s="302"/>
      <c r="K60" s="295"/>
    </row>
    <row r="61" spans="2:11" ht="15" customHeight="1">
      <c r="B61" s="293"/>
      <c r="C61" s="299"/>
      <c r="D61" s="297" t="s">
        <v>1241</v>
      </c>
      <c r="E61" s="297"/>
      <c r="F61" s="297"/>
      <c r="G61" s="297"/>
      <c r="H61" s="297"/>
      <c r="I61" s="297"/>
      <c r="J61" s="297"/>
      <c r="K61" s="295"/>
    </row>
    <row r="62" spans="2:11" ht="12.75" customHeight="1">
      <c r="B62" s="293"/>
      <c r="C62" s="299"/>
      <c r="D62" s="299"/>
      <c r="E62" s="303"/>
      <c r="F62" s="299"/>
      <c r="G62" s="299"/>
      <c r="H62" s="299"/>
      <c r="I62" s="299"/>
      <c r="J62" s="299"/>
      <c r="K62" s="295"/>
    </row>
    <row r="63" spans="2:11" ht="15" customHeight="1">
      <c r="B63" s="293"/>
      <c r="C63" s="299"/>
      <c r="D63" s="297" t="s">
        <v>1242</v>
      </c>
      <c r="E63" s="297"/>
      <c r="F63" s="297"/>
      <c r="G63" s="297"/>
      <c r="H63" s="297"/>
      <c r="I63" s="297"/>
      <c r="J63" s="297"/>
      <c r="K63" s="295"/>
    </row>
    <row r="64" spans="2:11" ht="15" customHeight="1">
      <c r="B64" s="293"/>
      <c r="C64" s="299"/>
      <c r="D64" s="302" t="s">
        <v>1243</v>
      </c>
      <c r="E64" s="302"/>
      <c r="F64" s="302"/>
      <c r="G64" s="302"/>
      <c r="H64" s="302"/>
      <c r="I64" s="302"/>
      <c r="J64" s="302"/>
      <c r="K64" s="295"/>
    </row>
    <row r="65" spans="2:11" ht="15" customHeight="1">
      <c r="B65" s="293"/>
      <c r="C65" s="299"/>
      <c r="D65" s="297" t="s">
        <v>1244</v>
      </c>
      <c r="E65" s="297"/>
      <c r="F65" s="297"/>
      <c r="G65" s="297"/>
      <c r="H65" s="297"/>
      <c r="I65" s="297"/>
      <c r="J65" s="297"/>
      <c r="K65" s="295"/>
    </row>
    <row r="66" spans="2:11" ht="15" customHeight="1">
      <c r="B66" s="293"/>
      <c r="C66" s="299"/>
      <c r="D66" s="297" t="s">
        <v>1245</v>
      </c>
      <c r="E66" s="297"/>
      <c r="F66" s="297"/>
      <c r="G66" s="297"/>
      <c r="H66" s="297"/>
      <c r="I66" s="297"/>
      <c r="J66" s="297"/>
      <c r="K66" s="295"/>
    </row>
    <row r="67" spans="2:11" ht="15" customHeight="1">
      <c r="B67" s="293"/>
      <c r="C67" s="299"/>
      <c r="D67" s="297" t="s">
        <v>1246</v>
      </c>
      <c r="E67" s="297"/>
      <c r="F67" s="297"/>
      <c r="G67" s="297"/>
      <c r="H67" s="297"/>
      <c r="I67" s="297"/>
      <c r="J67" s="297"/>
      <c r="K67" s="295"/>
    </row>
    <row r="68" spans="2:11" ht="15" customHeight="1">
      <c r="B68" s="293"/>
      <c r="C68" s="299"/>
      <c r="D68" s="297" t="s">
        <v>1247</v>
      </c>
      <c r="E68" s="297"/>
      <c r="F68" s="297"/>
      <c r="G68" s="297"/>
      <c r="H68" s="297"/>
      <c r="I68" s="297"/>
      <c r="J68" s="297"/>
      <c r="K68" s="295"/>
    </row>
    <row r="69" spans="2:11" ht="12.75" customHeight="1">
      <c r="B69" s="304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2:11" ht="18.75" customHeight="1"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spans="2:11" ht="18.75" customHeight="1">
      <c r="B71" s="308"/>
      <c r="C71" s="308"/>
      <c r="D71" s="308"/>
      <c r="E71" s="308"/>
      <c r="F71" s="308"/>
      <c r="G71" s="308"/>
      <c r="H71" s="308"/>
      <c r="I71" s="308"/>
      <c r="J71" s="308"/>
      <c r="K71" s="308"/>
    </row>
    <row r="72" spans="2:11" ht="7.5" customHeight="1">
      <c r="B72" s="309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ht="45" customHeight="1">
      <c r="B73" s="312"/>
      <c r="C73" s="313" t="s">
        <v>95</v>
      </c>
      <c r="D73" s="313"/>
      <c r="E73" s="313"/>
      <c r="F73" s="313"/>
      <c r="G73" s="313"/>
      <c r="H73" s="313"/>
      <c r="I73" s="313"/>
      <c r="J73" s="313"/>
      <c r="K73" s="314"/>
    </row>
    <row r="74" spans="2:11" ht="17.25" customHeight="1">
      <c r="B74" s="312"/>
      <c r="C74" s="315" t="s">
        <v>1248</v>
      </c>
      <c r="D74" s="315"/>
      <c r="E74" s="315"/>
      <c r="F74" s="315" t="s">
        <v>1249</v>
      </c>
      <c r="G74" s="316"/>
      <c r="H74" s="315" t="s">
        <v>119</v>
      </c>
      <c r="I74" s="315" t="s">
        <v>60</v>
      </c>
      <c r="J74" s="315" t="s">
        <v>1250</v>
      </c>
      <c r="K74" s="314"/>
    </row>
    <row r="75" spans="2:11" ht="17.25" customHeight="1">
      <c r="B75" s="312"/>
      <c r="C75" s="317" t="s">
        <v>1251</v>
      </c>
      <c r="D75" s="317"/>
      <c r="E75" s="317"/>
      <c r="F75" s="318" t="s">
        <v>1252</v>
      </c>
      <c r="G75" s="319"/>
      <c r="H75" s="317"/>
      <c r="I75" s="317"/>
      <c r="J75" s="317" t="s">
        <v>1253</v>
      </c>
      <c r="K75" s="314"/>
    </row>
    <row r="76" spans="2:11" ht="5.25" customHeight="1">
      <c r="B76" s="312"/>
      <c r="C76" s="320"/>
      <c r="D76" s="320"/>
      <c r="E76" s="320"/>
      <c r="F76" s="320"/>
      <c r="G76" s="321"/>
      <c r="H76" s="320"/>
      <c r="I76" s="320"/>
      <c r="J76" s="320"/>
      <c r="K76" s="314"/>
    </row>
    <row r="77" spans="2:11" ht="15" customHeight="1">
      <c r="B77" s="312"/>
      <c r="C77" s="301" t="s">
        <v>56</v>
      </c>
      <c r="D77" s="320"/>
      <c r="E77" s="320"/>
      <c r="F77" s="322" t="s">
        <v>1254</v>
      </c>
      <c r="G77" s="321"/>
      <c r="H77" s="301" t="s">
        <v>1255</v>
      </c>
      <c r="I77" s="301" t="s">
        <v>1256</v>
      </c>
      <c r="J77" s="301">
        <v>20</v>
      </c>
      <c r="K77" s="314"/>
    </row>
    <row r="78" spans="2:11" ht="15" customHeight="1">
      <c r="B78" s="312"/>
      <c r="C78" s="301" t="s">
        <v>1257</v>
      </c>
      <c r="D78" s="301"/>
      <c r="E78" s="301"/>
      <c r="F78" s="322" t="s">
        <v>1254</v>
      </c>
      <c r="G78" s="321"/>
      <c r="H78" s="301" t="s">
        <v>1258</v>
      </c>
      <c r="I78" s="301" t="s">
        <v>1256</v>
      </c>
      <c r="J78" s="301">
        <v>120</v>
      </c>
      <c r="K78" s="314"/>
    </row>
    <row r="79" spans="2:11" ht="15" customHeight="1">
      <c r="B79" s="323"/>
      <c r="C79" s="301" t="s">
        <v>1259</v>
      </c>
      <c r="D79" s="301"/>
      <c r="E79" s="301"/>
      <c r="F79" s="322" t="s">
        <v>1260</v>
      </c>
      <c r="G79" s="321"/>
      <c r="H79" s="301" t="s">
        <v>1261</v>
      </c>
      <c r="I79" s="301" t="s">
        <v>1256</v>
      </c>
      <c r="J79" s="301">
        <v>50</v>
      </c>
      <c r="K79" s="314"/>
    </row>
    <row r="80" spans="2:11" ht="15" customHeight="1">
      <c r="B80" s="323"/>
      <c r="C80" s="301" t="s">
        <v>1262</v>
      </c>
      <c r="D80" s="301"/>
      <c r="E80" s="301"/>
      <c r="F80" s="322" t="s">
        <v>1254</v>
      </c>
      <c r="G80" s="321"/>
      <c r="H80" s="301" t="s">
        <v>1263</v>
      </c>
      <c r="I80" s="301" t="s">
        <v>1264</v>
      </c>
      <c r="J80" s="301"/>
      <c r="K80" s="314"/>
    </row>
    <row r="81" spans="2:11" ht="15" customHeight="1">
      <c r="B81" s="323"/>
      <c r="C81" s="324" t="s">
        <v>1265</v>
      </c>
      <c r="D81" s="324"/>
      <c r="E81" s="324"/>
      <c r="F81" s="325" t="s">
        <v>1260</v>
      </c>
      <c r="G81" s="324"/>
      <c r="H81" s="324" t="s">
        <v>1266</v>
      </c>
      <c r="I81" s="324" t="s">
        <v>1256</v>
      </c>
      <c r="J81" s="324">
        <v>15</v>
      </c>
      <c r="K81" s="314"/>
    </row>
    <row r="82" spans="2:11" ht="15" customHeight="1">
      <c r="B82" s="323"/>
      <c r="C82" s="324" t="s">
        <v>1267</v>
      </c>
      <c r="D82" s="324"/>
      <c r="E82" s="324"/>
      <c r="F82" s="325" t="s">
        <v>1260</v>
      </c>
      <c r="G82" s="324"/>
      <c r="H82" s="324" t="s">
        <v>1268</v>
      </c>
      <c r="I82" s="324" t="s">
        <v>1256</v>
      </c>
      <c r="J82" s="324">
        <v>15</v>
      </c>
      <c r="K82" s="314"/>
    </row>
    <row r="83" spans="2:11" ht="15" customHeight="1">
      <c r="B83" s="323"/>
      <c r="C83" s="324" t="s">
        <v>1269</v>
      </c>
      <c r="D83" s="324"/>
      <c r="E83" s="324"/>
      <c r="F83" s="325" t="s">
        <v>1260</v>
      </c>
      <c r="G83" s="324"/>
      <c r="H83" s="324" t="s">
        <v>1270</v>
      </c>
      <c r="I83" s="324" t="s">
        <v>1256</v>
      </c>
      <c r="J83" s="324">
        <v>20</v>
      </c>
      <c r="K83" s="314"/>
    </row>
    <row r="84" spans="2:11" ht="15" customHeight="1">
      <c r="B84" s="323"/>
      <c r="C84" s="324" t="s">
        <v>1271</v>
      </c>
      <c r="D84" s="324"/>
      <c r="E84" s="324"/>
      <c r="F84" s="325" t="s">
        <v>1260</v>
      </c>
      <c r="G84" s="324"/>
      <c r="H84" s="324" t="s">
        <v>1272</v>
      </c>
      <c r="I84" s="324" t="s">
        <v>1256</v>
      </c>
      <c r="J84" s="324">
        <v>20</v>
      </c>
      <c r="K84" s="314"/>
    </row>
    <row r="85" spans="2:11" ht="15" customHeight="1">
      <c r="B85" s="323"/>
      <c r="C85" s="301" t="s">
        <v>1273</v>
      </c>
      <c r="D85" s="301"/>
      <c r="E85" s="301"/>
      <c r="F85" s="322" t="s">
        <v>1260</v>
      </c>
      <c r="G85" s="321"/>
      <c r="H85" s="301" t="s">
        <v>1274</v>
      </c>
      <c r="I85" s="301" t="s">
        <v>1256</v>
      </c>
      <c r="J85" s="301">
        <v>50</v>
      </c>
      <c r="K85" s="314"/>
    </row>
    <row r="86" spans="2:11" ht="15" customHeight="1">
      <c r="B86" s="323"/>
      <c r="C86" s="301" t="s">
        <v>1275</v>
      </c>
      <c r="D86" s="301"/>
      <c r="E86" s="301"/>
      <c r="F86" s="322" t="s">
        <v>1260</v>
      </c>
      <c r="G86" s="321"/>
      <c r="H86" s="301" t="s">
        <v>1276</v>
      </c>
      <c r="I86" s="301" t="s">
        <v>1256</v>
      </c>
      <c r="J86" s="301">
        <v>20</v>
      </c>
      <c r="K86" s="314"/>
    </row>
    <row r="87" spans="2:11" ht="15" customHeight="1">
      <c r="B87" s="323"/>
      <c r="C87" s="301" t="s">
        <v>1277</v>
      </c>
      <c r="D87" s="301"/>
      <c r="E87" s="301"/>
      <c r="F87" s="322" t="s">
        <v>1260</v>
      </c>
      <c r="G87" s="321"/>
      <c r="H87" s="301" t="s">
        <v>1278</v>
      </c>
      <c r="I87" s="301" t="s">
        <v>1256</v>
      </c>
      <c r="J87" s="301">
        <v>20</v>
      </c>
      <c r="K87" s="314"/>
    </row>
    <row r="88" spans="2:11" ht="15" customHeight="1">
      <c r="B88" s="323"/>
      <c r="C88" s="301" t="s">
        <v>1279</v>
      </c>
      <c r="D88" s="301"/>
      <c r="E88" s="301"/>
      <c r="F88" s="322" t="s">
        <v>1260</v>
      </c>
      <c r="G88" s="321"/>
      <c r="H88" s="301" t="s">
        <v>1280</v>
      </c>
      <c r="I88" s="301" t="s">
        <v>1256</v>
      </c>
      <c r="J88" s="301">
        <v>50</v>
      </c>
      <c r="K88" s="314"/>
    </row>
    <row r="89" spans="2:11" ht="15" customHeight="1">
      <c r="B89" s="323"/>
      <c r="C89" s="301" t="s">
        <v>1281</v>
      </c>
      <c r="D89" s="301"/>
      <c r="E89" s="301"/>
      <c r="F89" s="322" t="s">
        <v>1260</v>
      </c>
      <c r="G89" s="321"/>
      <c r="H89" s="301" t="s">
        <v>1281</v>
      </c>
      <c r="I89" s="301" t="s">
        <v>1256</v>
      </c>
      <c r="J89" s="301">
        <v>50</v>
      </c>
      <c r="K89" s="314"/>
    </row>
    <row r="90" spans="2:11" ht="15" customHeight="1">
      <c r="B90" s="323"/>
      <c r="C90" s="301" t="s">
        <v>124</v>
      </c>
      <c r="D90" s="301"/>
      <c r="E90" s="301"/>
      <c r="F90" s="322" t="s">
        <v>1260</v>
      </c>
      <c r="G90" s="321"/>
      <c r="H90" s="301" t="s">
        <v>1282</v>
      </c>
      <c r="I90" s="301" t="s">
        <v>1256</v>
      </c>
      <c r="J90" s="301">
        <v>255</v>
      </c>
      <c r="K90" s="314"/>
    </row>
    <row r="91" spans="2:11" ht="15" customHeight="1">
      <c r="B91" s="323"/>
      <c r="C91" s="301" t="s">
        <v>1283</v>
      </c>
      <c r="D91" s="301"/>
      <c r="E91" s="301"/>
      <c r="F91" s="322" t="s">
        <v>1254</v>
      </c>
      <c r="G91" s="321"/>
      <c r="H91" s="301" t="s">
        <v>1284</v>
      </c>
      <c r="I91" s="301" t="s">
        <v>1285</v>
      </c>
      <c r="J91" s="301"/>
      <c r="K91" s="314"/>
    </row>
    <row r="92" spans="2:11" ht="15" customHeight="1">
      <c r="B92" s="323"/>
      <c r="C92" s="301" t="s">
        <v>1286</v>
      </c>
      <c r="D92" s="301"/>
      <c r="E92" s="301"/>
      <c r="F92" s="322" t="s">
        <v>1254</v>
      </c>
      <c r="G92" s="321"/>
      <c r="H92" s="301" t="s">
        <v>1287</v>
      </c>
      <c r="I92" s="301" t="s">
        <v>1288</v>
      </c>
      <c r="J92" s="301"/>
      <c r="K92" s="314"/>
    </row>
    <row r="93" spans="2:11" ht="15" customHeight="1">
      <c r="B93" s="323"/>
      <c r="C93" s="301" t="s">
        <v>1289</v>
      </c>
      <c r="D93" s="301"/>
      <c r="E93" s="301"/>
      <c r="F93" s="322" t="s">
        <v>1254</v>
      </c>
      <c r="G93" s="321"/>
      <c r="H93" s="301" t="s">
        <v>1289</v>
      </c>
      <c r="I93" s="301" t="s">
        <v>1288</v>
      </c>
      <c r="J93" s="301"/>
      <c r="K93" s="314"/>
    </row>
    <row r="94" spans="2:11" ht="15" customHeight="1">
      <c r="B94" s="323"/>
      <c r="C94" s="301" t="s">
        <v>41</v>
      </c>
      <c r="D94" s="301"/>
      <c r="E94" s="301"/>
      <c r="F94" s="322" t="s">
        <v>1254</v>
      </c>
      <c r="G94" s="321"/>
      <c r="H94" s="301" t="s">
        <v>1290</v>
      </c>
      <c r="I94" s="301" t="s">
        <v>1288</v>
      </c>
      <c r="J94" s="301"/>
      <c r="K94" s="314"/>
    </row>
    <row r="95" spans="2:11" ht="15" customHeight="1">
      <c r="B95" s="323"/>
      <c r="C95" s="301" t="s">
        <v>51</v>
      </c>
      <c r="D95" s="301"/>
      <c r="E95" s="301"/>
      <c r="F95" s="322" t="s">
        <v>1254</v>
      </c>
      <c r="G95" s="321"/>
      <c r="H95" s="301" t="s">
        <v>1291</v>
      </c>
      <c r="I95" s="301" t="s">
        <v>1288</v>
      </c>
      <c r="J95" s="301"/>
      <c r="K95" s="314"/>
    </row>
    <row r="96" spans="2:11" ht="15" customHeight="1">
      <c r="B96" s="326"/>
      <c r="C96" s="327"/>
      <c r="D96" s="327"/>
      <c r="E96" s="327"/>
      <c r="F96" s="327"/>
      <c r="G96" s="327"/>
      <c r="H96" s="327"/>
      <c r="I96" s="327"/>
      <c r="J96" s="327"/>
      <c r="K96" s="328"/>
    </row>
    <row r="97" spans="2:11" ht="18.75" customHeight="1">
      <c r="B97" s="329"/>
      <c r="C97" s="330"/>
      <c r="D97" s="330"/>
      <c r="E97" s="330"/>
      <c r="F97" s="330"/>
      <c r="G97" s="330"/>
      <c r="H97" s="330"/>
      <c r="I97" s="330"/>
      <c r="J97" s="330"/>
      <c r="K97" s="329"/>
    </row>
    <row r="98" spans="2:11" ht="18.75" customHeight="1">
      <c r="B98" s="308"/>
      <c r="C98" s="308"/>
      <c r="D98" s="308"/>
      <c r="E98" s="308"/>
      <c r="F98" s="308"/>
      <c r="G98" s="308"/>
      <c r="H98" s="308"/>
      <c r="I98" s="308"/>
      <c r="J98" s="308"/>
      <c r="K98" s="308"/>
    </row>
    <row r="99" spans="2:11" ht="7.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11"/>
    </row>
    <row r="100" spans="2:11" ht="45" customHeight="1">
      <c r="B100" s="312"/>
      <c r="C100" s="313" t="s">
        <v>1292</v>
      </c>
      <c r="D100" s="313"/>
      <c r="E100" s="313"/>
      <c r="F100" s="313"/>
      <c r="G100" s="313"/>
      <c r="H100" s="313"/>
      <c r="I100" s="313"/>
      <c r="J100" s="313"/>
      <c r="K100" s="314"/>
    </row>
    <row r="101" spans="2:11" ht="17.25" customHeight="1">
      <c r="B101" s="312"/>
      <c r="C101" s="315" t="s">
        <v>1248</v>
      </c>
      <c r="D101" s="315"/>
      <c r="E101" s="315"/>
      <c r="F101" s="315" t="s">
        <v>1249</v>
      </c>
      <c r="G101" s="316"/>
      <c r="H101" s="315" t="s">
        <v>119</v>
      </c>
      <c r="I101" s="315" t="s">
        <v>60</v>
      </c>
      <c r="J101" s="315" t="s">
        <v>1250</v>
      </c>
      <c r="K101" s="314"/>
    </row>
    <row r="102" spans="2:11" ht="17.25" customHeight="1">
      <c r="B102" s="312"/>
      <c r="C102" s="317" t="s">
        <v>1251</v>
      </c>
      <c r="D102" s="317"/>
      <c r="E102" s="317"/>
      <c r="F102" s="318" t="s">
        <v>1252</v>
      </c>
      <c r="G102" s="319"/>
      <c r="H102" s="317"/>
      <c r="I102" s="317"/>
      <c r="J102" s="317" t="s">
        <v>1253</v>
      </c>
      <c r="K102" s="314"/>
    </row>
    <row r="103" spans="2:11" ht="5.25" customHeight="1">
      <c r="B103" s="312"/>
      <c r="C103" s="315"/>
      <c r="D103" s="315"/>
      <c r="E103" s="315"/>
      <c r="F103" s="315"/>
      <c r="G103" s="331"/>
      <c r="H103" s="315"/>
      <c r="I103" s="315"/>
      <c r="J103" s="315"/>
      <c r="K103" s="314"/>
    </row>
    <row r="104" spans="2:11" ht="15" customHeight="1">
      <c r="B104" s="312"/>
      <c r="C104" s="301" t="s">
        <v>56</v>
      </c>
      <c r="D104" s="320"/>
      <c r="E104" s="320"/>
      <c r="F104" s="322" t="s">
        <v>1254</v>
      </c>
      <c r="G104" s="331"/>
      <c r="H104" s="301" t="s">
        <v>1293</v>
      </c>
      <c r="I104" s="301" t="s">
        <v>1256</v>
      </c>
      <c r="J104" s="301">
        <v>20</v>
      </c>
      <c r="K104" s="314"/>
    </row>
    <row r="105" spans="2:11" ht="15" customHeight="1">
      <c r="B105" s="312"/>
      <c r="C105" s="301" t="s">
        <v>1257</v>
      </c>
      <c r="D105" s="301"/>
      <c r="E105" s="301"/>
      <c r="F105" s="322" t="s">
        <v>1254</v>
      </c>
      <c r="G105" s="301"/>
      <c r="H105" s="301" t="s">
        <v>1293</v>
      </c>
      <c r="I105" s="301" t="s">
        <v>1256</v>
      </c>
      <c r="J105" s="301">
        <v>120</v>
      </c>
      <c r="K105" s="314"/>
    </row>
    <row r="106" spans="2:11" ht="15" customHeight="1">
      <c r="B106" s="323"/>
      <c r="C106" s="301" t="s">
        <v>1259</v>
      </c>
      <c r="D106" s="301"/>
      <c r="E106" s="301"/>
      <c r="F106" s="322" t="s">
        <v>1260</v>
      </c>
      <c r="G106" s="301"/>
      <c r="H106" s="301" t="s">
        <v>1293</v>
      </c>
      <c r="I106" s="301" t="s">
        <v>1256</v>
      </c>
      <c r="J106" s="301">
        <v>50</v>
      </c>
      <c r="K106" s="314"/>
    </row>
    <row r="107" spans="2:11" ht="15" customHeight="1">
      <c r="B107" s="323"/>
      <c r="C107" s="301" t="s">
        <v>1262</v>
      </c>
      <c r="D107" s="301"/>
      <c r="E107" s="301"/>
      <c r="F107" s="322" t="s">
        <v>1254</v>
      </c>
      <c r="G107" s="301"/>
      <c r="H107" s="301" t="s">
        <v>1293</v>
      </c>
      <c r="I107" s="301" t="s">
        <v>1264</v>
      </c>
      <c r="J107" s="301"/>
      <c r="K107" s="314"/>
    </row>
    <row r="108" spans="2:11" ht="15" customHeight="1">
      <c r="B108" s="323"/>
      <c r="C108" s="301" t="s">
        <v>1273</v>
      </c>
      <c r="D108" s="301"/>
      <c r="E108" s="301"/>
      <c r="F108" s="322" t="s">
        <v>1260</v>
      </c>
      <c r="G108" s="301"/>
      <c r="H108" s="301" t="s">
        <v>1293</v>
      </c>
      <c r="I108" s="301" t="s">
        <v>1256</v>
      </c>
      <c r="J108" s="301">
        <v>50</v>
      </c>
      <c r="K108" s="314"/>
    </row>
    <row r="109" spans="2:11" ht="15" customHeight="1">
      <c r="B109" s="323"/>
      <c r="C109" s="301" t="s">
        <v>1281</v>
      </c>
      <c r="D109" s="301"/>
      <c r="E109" s="301"/>
      <c r="F109" s="322" t="s">
        <v>1260</v>
      </c>
      <c r="G109" s="301"/>
      <c r="H109" s="301" t="s">
        <v>1293</v>
      </c>
      <c r="I109" s="301" t="s">
        <v>1256</v>
      </c>
      <c r="J109" s="301">
        <v>50</v>
      </c>
      <c r="K109" s="314"/>
    </row>
    <row r="110" spans="2:11" ht="15" customHeight="1">
      <c r="B110" s="323"/>
      <c r="C110" s="301" t="s">
        <v>1279</v>
      </c>
      <c r="D110" s="301"/>
      <c r="E110" s="301"/>
      <c r="F110" s="322" t="s">
        <v>1260</v>
      </c>
      <c r="G110" s="301"/>
      <c r="H110" s="301" t="s">
        <v>1293</v>
      </c>
      <c r="I110" s="301" t="s">
        <v>1256</v>
      </c>
      <c r="J110" s="301">
        <v>50</v>
      </c>
      <c r="K110" s="314"/>
    </row>
    <row r="111" spans="2:11" ht="15" customHeight="1">
      <c r="B111" s="323"/>
      <c r="C111" s="301" t="s">
        <v>56</v>
      </c>
      <c r="D111" s="301"/>
      <c r="E111" s="301"/>
      <c r="F111" s="322" t="s">
        <v>1254</v>
      </c>
      <c r="G111" s="301"/>
      <c r="H111" s="301" t="s">
        <v>1294</v>
      </c>
      <c r="I111" s="301" t="s">
        <v>1256</v>
      </c>
      <c r="J111" s="301">
        <v>20</v>
      </c>
      <c r="K111" s="314"/>
    </row>
    <row r="112" spans="2:11" ht="15" customHeight="1">
      <c r="B112" s="323"/>
      <c r="C112" s="301" t="s">
        <v>1295</v>
      </c>
      <c r="D112" s="301"/>
      <c r="E112" s="301"/>
      <c r="F112" s="322" t="s">
        <v>1254</v>
      </c>
      <c r="G112" s="301"/>
      <c r="H112" s="301" t="s">
        <v>1296</v>
      </c>
      <c r="I112" s="301" t="s">
        <v>1256</v>
      </c>
      <c r="J112" s="301">
        <v>120</v>
      </c>
      <c r="K112" s="314"/>
    </row>
    <row r="113" spans="2:11" ht="15" customHeight="1">
      <c r="B113" s="323"/>
      <c r="C113" s="301" t="s">
        <v>41</v>
      </c>
      <c r="D113" s="301"/>
      <c r="E113" s="301"/>
      <c r="F113" s="322" t="s">
        <v>1254</v>
      </c>
      <c r="G113" s="301"/>
      <c r="H113" s="301" t="s">
        <v>1297</v>
      </c>
      <c r="I113" s="301" t="s">
        <v>1288</v>
      </c>
      <c r="J113" s="301"/>
      <c r="K113" s="314"/>
    </row>
    <row r="114" spans="2:11" ht="15" customHeight="1">
      <c r="B114" s="323"/>
      <c r="C114" s="301" t="s">
        <v>51</v>
      </c>
      <c r="D114" s="301"/>
      <c r="E114" s="301"/>
      <c r="F114" s="322" t="s">
        <v>1254</v>
      </c>
      <c r="G114" s="301"/>
      <c r="H114" s="301" t="s">
        <v>1298</v>
      </c>
      <c r="I114" s="301" t="s">
        <v>1288</v>
      </c>
      <c r="J114" s="301"/>
      <c r="K114" s="314"/>
    </row>
    <row r="115" spans="2:11" ht="15" customHeight="1">
      <c r="B115" s="323"/>
      <c r="C115" s="301" t="s">
        <v>60</v>
      </c>
      <c r="D115" s="301"/>
      <c r="E115" s="301"/>
      <c r="F115" s="322" t="s">
        <v>1254</v>
      </c>
      <c r="G115" s="301"/>
      <c r="H115" s="301" t="s">
        <v>1299</v>
      </c>
      <c r="I115" s="301" t="s">
        <v>1300</v>
      </c>
      <c r="J115" s="301"/>
      <c r="K115" s="314"/>
    </row>
    <row r="116" spans="2:11" ht="15" customHeight="1">
      <c r="B116" s="326"/>
      <c r="C116" s="332"/>
      <c r="D116" s="332"/>
      <c r="E116" s="332"/>
      <c r="F116" s="332"/>
      <c r="G116" s="332"/>
      <c r="H116" s="332"/>
      <c r="I116" s="332"/>
      <c r="J116" s="332"/>
      <c r="K116" s="328"/>
    </row>
    <row r="117" spans="2:11" ht="18.75" customHeight="1">
      <c r="B117" s="333"/>
      <c r="C117" s="297"/>
      <c r="D117" s="297"/>
      <c r="E117" s="297"/>
      <c r="F117" s="334"/>
      <c r="G117" s="297"/>
      <c r="H117" s="297"/>
      <c r="I117" s="297"/>
      <c r="J117" s="297"/>
      <c r="K117" s="333"/>
    </row>
    <row r="118" spans="2:11" ht="18.75" customHeight="1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</row>
    <row r="119" spans="2:11" ht="7.5" customHeight="1">
      <c r="B119" s="335"/>
      <c r="C119" s="336"/>
      <c r="D119" s="336"/>
      <c r="E119" s="336"/>
      <c r="F119" s="336"/>
      <c r="G119" s="336"/>
      <c r="H119" s="336"/>
      <c r="I119" s="336"/>
      <c r="J119" s="336"/>
      <c r="K119" s="337"/>
    </row>
    <row r="120" spans="2:11" ht="45" customHeight="1">
      <c r="B120" s="338"/>
      <c r="C120" s="291" t="s">
        <v>1301</v>
      </c>
      <c r="D120" s="291"/>
      <c r="E120" s="291"/>
      <c r="F120" s="291"/>
      <c r="G120" s="291"/>
      <c r="H120" s="291"/>
      <c r="I120" s="291"/>
      <c r="J120" s="291"/>
      <c r="K120" s="339"/>
    </row>
    <row r="121" spans="2:11" ht="17.25" customHeight="1">
      <c r="B121" s="340"/>
      <c r="C121" s="315" t="s">
        <v>1248</v>
      </c>
      <c r="D121" s="315"/>
      <c r="E121" s="315"/>
      <c r="F121" s="315" t="s">
        <v>1249</v>
      </c>
      <c r="G121" s="316"/>
      <c r="H121" s="315" t="s">
        <v>119</v>
      </c>
      <c r="I121" s="315" t="s">
        <v>60</v>
      </c>
      <c r="J121" s="315" t="s">
        <v>1250</v>
      </c>
      <c r="K121" s="341"/>
    </row>
    <row r="122" spans="2:11" ht="17.25" customHeight="1">
      <c r="B122" s="340"/>
      <c r="C122" s="317" t="s">
        <v>1251</v>
      </c>
      <c r="D122" s="317"/>
      <c r="E122" s="317"/>
      <c r="F122" s="318" t="s">
        <v>1252</v>
      </c>
      <c r="G122" s="319"/>
      <c r="H122" s="317"/>
      <c r="I122" s="317"/>
      <c r="J122" s="317" t="s">
        <v>1253</v>
      </c>
      <c r="K122" s="341"/>
    </row>
    <row r="123" spans="2:11" ht="5.25" customHeight="1">
      <c r="B123" s="342"/>
      <c r="C123" s="320"/>
      <c r="D123" s="320"/>
      <c r="E123" s="320"/>
      <c r="F123" s="320"/>
      <c r="G123" s="301"/>
      <c r="H123" s="320"/>
      <c r="I123" s="320"/>
      <c r="J123" s="320"/>
      <c r="K123" s="343"/>
    </row>
    <row r="124" spans="2:11" ht="15" customHeight="1">
      <c r="B124" s="342"/>
      <c r="C124" s="301" t="s">
        <v>1257</v>
      </c>
      <c r="D124" s="320"/>
      <c r="E124" s="320"/>
      <c r="F124" s="322" t="s">
        <v>1254</v>
      </c>
      <c r="G124" s="301"/>
      <c r="H124" s="301" t="s">
        <v>1293</v>
      </c>
      <c r="I124" s="301" t="s">
        <v>1256</v>
      </c>
      <c r="J124" s="301">
        <v>120</v>
      </c>
      <c r="K124" s="344"/>
    </row>
    <row r="125" spans="2:11" ht="15" customHeight="1">
      <c r="B125" s="342"/>
      <c r="C125" s="301" t="s">
        <v>1302</v>
      </c>
      <c r="D125" s="301"/>
      <c r="E125" s="301"/>
      <c r="F125" s="322" t="s">
        <v>1254</v>
      </c>
      <c r="G125" s="301"/>
      <c r="H125" s="301" t="s">
        <v>1303</v>
      </c>
      <c r="I125" s="301" t="s">
        <v>1256</v>
      </c>
      <c r="J125" s="301" t="s">
        <v>1304</v>
      </c>
      <c r="K125" s="344"/>
    </row>
    <row r="126" spans="2:11" ht="15" customHeight="1">
      <c r="B126" s="342"/>
      <c r="C126" s="301" t="s">
        <v>1203</v>
      </c>
      <c r="D126" s="301"/>
      <c r="E126" s="301"/>
      <c r="F126" s="322" t="s">
        <v>1254</v>
      </c>
      <c r="G126" s="301"/>
      <c r="H126" s="301" t="s">
        <v>1305</v>
      </c>
      <c r="I126" s="301" t="s">
        <v>1256</v>
      </c>
      <c r="J126" s="301" t="s">
        <v>1304</v>
      </c>
      <c r="K126" s="344"/>
    </row>
    <row r="127" spans="2:11" ht="15" customHeight="1">
      <c r="B127" s="342"/>
      <c r="C127" s="301" t="s">
        <v>1265</v>
      </c>
      <c r="D127" s="301"/>
      <c r="E127" s="301"/>
      <c r="F127" s="322" t="s">
        <v>1260</v>
      </c>
      <c r="G127" s="301"/>
      <c r="H127" s="301" t="s">
        <v>1266</v>
      </c>
      <c r="I127" s="301" t="s">
        <v>1256</v>
      </c>
      <c r="J127" s="301">
        <v>15</v>
      </c>
      <c r="K127" s="344"/>
    </row>
    <row r="128" spans="2:11" ht="15" customHeight="1">
      <c r="B128" s="342"/>
      <c r="C128" s="324" t="s">
        <v>1267</v>
      </c>
      <c r="D128" s="324"/>
      <c r="E128" s="324"/>
      <c r="F128" s="325" t="s">
        <v>1260</v>
      </c>
      <c r="G128" s="324"/>
      <c r="H128" s="324" t="s">
        <v>1268</v>
      </c>
      <c r="I128" s="324" t="s">
        <v>1256</v>
      </c>
      <c r="J128" s="324">
        <v>15</v>
      </c>
      <c r="K128" s="344"/>
    </row>
    <row r="129" spans="2:11" ht="15" customHeight="1">
      <c r="B129" s="342"/>
      <c r="C129" s="324" t="s">
        <v>1269</v>
      </c>
      <c r="D129" s="324"/>
      <c r="E129" s="324"/>
      <c r="F129" s="325" t="s">
        <v>1260</v>
      </c>
      <c r="G129" s="324"/>
      <c r="H129" s="324" t="s">
        <v>1270</v>
      </c>
      <c r="I129" s="324" t="s">
        <v>1256</v>
      </c>
      <c r="J129" s="324">
        <v>20</v>
      </c>
      <c r="K129" s="344"/>
    </row>
    <row r="130" spans="2:11" ht="15" customHeight="1">
      <c r="B130" s="342"/>
      <c r="C130" s="324" t="s">
        <v>1271</v>
      </c>
      <c r="D130" s="324"/>
      <c r="E130" s="324"/>
      <c r="F130" s="325" t="s">
        <v>1260</v>
      </c>
      <c r="G130" s="324"/>
      <c r="H130" s="324" t="s">
        <v>1272</v>
      </c>
      <c r="I130" s="324" t="s">
        <v>1256</v>
      </c>
      <c r="J130" s="324">
        <v>20</v>
      </c>
      <c r="K130" s="344"/>
    </row>
    <row r="131" spans="2:11" ht="15" customHeight="1">
      <c r="B131" s="342"/>
      <c r="C131" s="301" t="s">
        <v>1259</v>
      </c>
      <c r="D131" s="301"/>
      <c r="E131" s="301"/>
      <c r="F131" s="322" t="s">
        <v>1260</v>
      </c>
      <c r="G131" s="301"/>
      <c r="H131" s="301" t="s">
        <v>1293</v>
      </c>
      <c r="I131" s="301" t="s">
        <v>1256</v>
      </c>
      <c r="J131" s="301">
        <v>50</v>
      </c>
      <c r="K131" s="344"/>
    </row>
    <row r="132" spans="2:11" ht="15" customHeight="1">
      <c r="B132" s="342"/>
      <c r="C132" s="301" t="s">
        <v>1273</v>
      </c>
      <c r="D132" s="301"/>
      <c r="E132" s="301"/>
      <c r="F132" s="322" t="s">
        <v>1260</v>
      </c>
      <c r="G132" s="301"/>
      <c r="H132" s="301" t="s">
        <v>1293</v>
      </c>
      <c r="I132" s="301" t="s">
        <v>1256</v>
      </c>
      <c r="J132" s="301">
        <v>50</v>
      </c>
      <c r="K132" s="344"/>
    </row>
    <row r="133" spans="2:11" ht="15" customHeight="1">
      <c r="B133" s="342"/>
      <c r="C133" s="301" t="s">
        <v>1279</v>
      </c>
      <c r="D133" s="301"/>
      <c r="E133" s="301"/>
      <c r="F133" s="322" t="s">
        <v>1260</v>
      </c>
      <c r="G133" s="301"/>
      <c r="H133" s="301" t="s">
        <v>1293</v>
      </c>
      <c r="I133" s="301" t="s">
        <v>1256</v>
      </c>
      <c r="J133" s="301">
        <v>50</v>
      </c>
      <c r="K133" s="344"/>
    </row>
    <row r="134" spans="2:11" ht="15" customHeight="1">
      <c r="B134" s="342"/>
      <c r="C134" s="301" t="s">
        <v>1281</v>
      </c>
      <c r="D134" s="301"/>
      <c r="E134" s="301"/>
      <c r="F134" s="322" t="s">
        <v>1260</v>
      </c>
      <c r="G134" s="301"/>
      <c r="H134" s="301" t="s">
        <v>1293</v>
      </c>
      <c r="I134" s="301" t="s">
        <v>1256</v>
      </c>
      <c r="J134" s="301">
        <v>50</v>
      </c>
      <c r="K134" s="344"/>
    </row>
    <row r="135" spans="2:11" ht="15" customHeight="1">
      <c r="B135" s="342"/>
      <c r="C135" s="301" t="s">
        <v>124</v>
      </c>
      <c r="D135" s="301"/>
      <c r="E135" s="301"/>
      <c r="F135" s="322" t="s">
        <v>1260</v>
      </c>
      <c r="G135" s="301"/>
      <c r="H135" s="301" t="s">
        <v>1306</v>
      </c>
      <c r="I135" s="301" t="s">
        <v>1256</v>
      </c>
      <c r="J135" s="301">
        <v>255</v>
      </c>
      <c r="K135" s="344"/>
    </row>
    <row r="136" spans="2:11" ht="15" customHeight="1">
      <c r="B136" s="342"/>
      <c r="C136" s="301" t="s">
        <v>1283</v>
      </c>
      <c r="D136" s="301"/>
      <c r="E136" s="301"/>
      <c r="F136" s="322" t="s">
        <v>1254</v>
      </c>
      <c r="G136" s="301"/>
      <c r="H136" s="301" t="s">
        <v>1307</v>
      </c>
      <c r="I136" s="301" t="s">
        <v>1285</v>
      </c>
      <c r="J136" s="301"/>
      <c r="K136" s="344"/>
    </row>
    <row r="137" spans="2:11" ht="15" customHeight="1">
      <c r="B137" s="342"/>
      <c r="C137" s="301" t="s">
        <v>1286</v>
      </c>
      <c r="D137" s="301"/>
      <c r="E137" s="301"/>
      <c r="F137" s="322" t="s">
        <v>1254</v>
      </c>
      <c r="G137" s="301"/>
      <c r="H137" s="301" t="s">
        <v>1308</v>
      </c>
      <c r="I137" s="301" t="s">
        <v>1288</v>
      </c>
      <c r="J137" s="301"/>
      <c r="K137" s="344"/>
    </row>
    <row r="138" spans="2:11" ht="15" customHeight="1">
      <c r="B138" s="342"/>
      <c r="C138" s="301" t="s">
        <v>1289</v>
      </c>
      <c r="D138" s="301"/>
      <c r="E138" s="301"/>
      <c r="F138" s="322" t="s">
        <v>1254</v>
      </c>
      <c r="G138" s="301"/>
      <c r="H138" s="301" t="s">
        <v>1289</v>
      </c>
      <c r="I138" s="301" t="s">
        <v>1288</v>
      </c>
      <c r="J138" s="301"/>
      <c r="K138" s="344"/>
    </row>
    <row r="139" spans="2:11" ht="15" customHeight="1">
      <c r="B139" s="342"/>
      <c r="C139" s="301" t="s">
        <v>41</v>
      </c>
      <c r="D139" s="301"/>
      <c r="E139" s="301"/>
      <c r="F139" s="322" t="s">
        <v>1254</v>
      </c>
      <c r="G139" s="301"/>
      <c r="H139" s="301" t="s">
        <v>1309</v>
      </c>
      <c r="I139" s="301" t="s">
        <v>1288</v>
      </c>
      <c r="J139" s="301"/>
      <c r="K139" s="344"/>
    </row>
    <row r="140" spans="2:11" ht="15" customHeight="1">
      <c r="B140" s="342"/>
      <c r="C140" s="301" t="s">
        <v>1310</v>
      </c>
      <c r="D140" s="301"/>
      <c r="E140" s="301"/>
      <c r="F140" s="322" t="s">
        <v>1254</v>
      </c>
      <c r="G140" s="301"/>
      <c r="H140" s="301" t="s">
        <v>1311</v>
      </c>
      <c r="I140" s="301" t="s">
        <v>1288</v>
      </c>
      <c r="J140" s="301"/>
      <c r="K140" s="344"/>
    </row>
    <row r="141" spans="2:11" ht="15" customHeight="1">
      <c r="B141" s="345"/>
      <c r="C141" s="346"/>
      <c r="D141" s="346"/>
      <c r="E141" s="346"/>
      <c r="F141" s="346"/>
      <c r="G141" s="346"/>
      <c r="H141" s="346"/>
      <c r="I141" s="346"/>
      <c r="J141" s="346"/>
      <c r="K141" s="347"/>
    </row>
    <row r="142" spans="2:11" ht="18.75" customHeight="1">
      <c r="B142" s="297"/>
      <c r="C142" s="297"/>
      <c r="D142" s="297"/>
      <c r="E142" s="297"/>
      <c r="F142" s="334"/>
      <c r="G142" s="297"/>
      <c r="H142" s="297"/>
      <c r="I142" s="297"/>
      <c r="J142" s="297"/>
      <c r="K142" s="297"/>
    </row>
    <row r="143" spans="2:11" ht="18.75" customHeight="1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</row>
    <row r="144" spans="2:11" ht="7.5" customHeight="1">
      <c r="B144" s="309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spans="2:11" ht="45" customHeight="1">
      <c r="B145" s="312"/>
      <c r="C145" s="313" t="s">
        <v>1312</v>
      </c>
      <c r="D145" s="313"/>
      <c r="E145" s="313"/>
      <c r="F145" s="313"/>
      <c r="G145" s="313"/>
      <c r="H145" s="313"/>
      <c r="I145" s="313"/>
      <c r="J145" s="313"/>
      <c r="K145" s="314"/>
    </row>
    <row r="146" spans="2:11" ht="17.25" customHeight="1">
      <c r="B146" s="312"/>
      <c r="C146" s="315" t="s">
        <v>1248</v>
      </c>
      <c r="D146" s="315"/>
      <c r="E146" s="315"/>
      <c r="F146" s="315" t="s">
        <v>1249</v>
      </c>
      <c r="G146" s="316"/>
      <c r="H146" s="315" t="s">
        <v>119</v>
      </c>
      <c r="I146" s="315" t="s">
        <v>60</v>
      </c>
      <c r="J146" s="315" t="s">
        <v>1250</v>
      </c>
      <c r="K146" s="314"/>
    </row>
    <row r="147" spans="2:11" ht="17.25" customHeight="1">
      <c r="B147" s="312"/>
      <c r="C147" s="317" t="s">
        <v>1251</v>
      </c>
      <c r="D147" s="317"/>
      <c r="E147" s="317"/>
      <c r="F147" s="318" t="s">
        <v>1252</v>
      </c>
      <c r="G147" s="319"/>
      <c r="H147" s="317"/>
      <c r="I147" s="317"/>
      <c r="J147" s="317" t="s">
        <v>1253</v>
      </c>
      <c r="K147" s="314"/>
    </row>
    <row r="148" spans="2:11" ht="5.25" customHeight="1">
      <c r="B148" s="323"/>
      <c r="C148" s="320"/>
      <c r="D148" s="320"/>
      <c r="E148" s="320"/>
      <c r="F148" s="320"/>
      <c r="G148" s="321"/>
      <c r="H148" s="320"/>
      <c r="I148" s="320"/>
      <c r="J148" s="320"/>
      <c r="K148" s="344"/>
    </row>
    <row r="149" spans="2:11" ht="15" customHeight="1">
      <c r="B149" s="323"/>
      <c r="C149" s="348" t="s">
        <v>1257</v>
      </c>
      <c r="D149" s="301"/>
      <c r="E149" s="301"/>
      <c r="F149" s="349" t="s">
        <v>1254</v>
      </c>
      <c r="G149" s="301"/>
      <c r="H149" s="348" t="s">
        <v>1293</v>
      </c>
      <c r="I149" s="348" t="s">
        <v>1256</v>
      </c>
      <c r="J149" s="348">
        <v>120</v>
      </c>
      <c r="K149" s="344"/>
    </row>
    <row r="150" spans="2:11" ht="15" customHeight="1">
      <c r="B150" s="323"/>
      <c r="C150" s="348" t="s">
        <v>1302</v>
      </c>
      <c r="D150" s="301"/>
      <c r="E150" s="301"/>
      <c r="F150" s="349" t="s">
        <v>1254</v>
      </c>
      <c r="G150" s="301"/>
      <c r="H150" s="348" t="s">
        <v>1313</v>
      </c>
      <c r="I150" s="348" t="s">
        <v>1256</v>
      </c>
      <c r="J150" s="348" t="s">
        <v>1304</v>
      </c>
      <c r="K150" s="344"/>
    </row>
    <row r="151" spans="2:11" ht="15" customHeight="1">
      <c r="B151" s="323"/>
      <c r="C151" s="348" t="s">
        <v>1203</v>
      </c>
      <c r="D151" s="301"/>
      <c r="E151" s="301"/>
      <c r="F151" s="349" t="s">
        <v>1254</v>
      </c>
      <c r="G151" s="301"/>
      <c r="H151" s="348" t="s">
        <v>1314</v>
      </c>
      <c r="I151" s="348" t="s">
        <v>1256</v>
      </c>
      <c r="J151" s="348" t="s">
        <v>1304</v>
      </c>
      <c r="K151" s="344"/>
    </row>
    <row r="152" spans="2:11" ht="15" customHeight="1">
      <c r="B152" s="323"/>
      <c r="C152" s="348" t="s">
        <v>1259</v>
      </c>
      <c r="D152" s="301"/>
      <c r="E152" s="301"/>
      <c r="F152" s="349" t="s">
        <v>1260</v>
      </c>
      <c r="G152" s="301"/>
      <c r="H152" s="348" t="s">
        <v>1293</v>
      </c>
      <c r="I152" s="348" t="s">
        <v>1256</v>
      </c>
      <c r="J152" s="348">
        <v>50</v>
      </c>
      <c r="K152" s="344"/>
    </row>
    <row r="153" spans="2:11" ht="15" customHeight="1">
      <c r="B153" s="323"/>
      <c r="C153" s="348" t="s">
        <v>1262</v>
      </c>
      <c r="D153" s="301"/>
      <c r="E153" s="301"/>
      <c r="F153" s="349" t="s">
        <v>1254</v>
      </c>
      <c r="G153" s="301"/>
      <c r="H153" s="348" t="s">
        <v>1293</v>
      </c>
      <c r="I153" s="348" t="s">
        <v>1264</v>
      </c>
      <c r="J153" s="348"/>
      <c r="K153" s="344"/>
    </row>
    <row r="154" spans="2:11" ht="15" customHeight="1">
      <c r="B154" s="323"/>
      <c r="C154" s="348" t="s">
        <v>1273</v>
      </c>
      <c r="D154" s="301"/>
      <c r="E154" s="301"/>
      <c r="F154" s="349" t="s">
        <v>1260</v>
      </c>
      <c r="G154" s="301"/>
      <c r="H154" s="348" t="s">
        <v>1293</v>
      </c>
      <c r="I154" s="348" t="s">
        <v>1256</v>
      </c>
      <c r="J154" s="348">
        <v>50</v>
      </c>
      <c r="K154" s="344"/>
    </row>
    <row r="155" spans="2:11" ht="15" customHeight="1">
      <c r="B155" s="323"/>
      <c r="C155" s="348" t="s">
        <v>1281</v>
      </c>
      <c r="D155" s="301"/>
      <c r="E155" s="301"/>
      <c r="F155" s="349" t="s">
        <v>1260</v>
      </c>
      <c r="G155" s="301"/>
      <c r="H155" s="348" t="s">
        <v>1293</v>
      </c>
      <c r="I155" s="348" t="s">
        <v>1256</v>
      </c>
      <c r="J155" s="348">
        <v>50</v>
      </c>
      <c r="K155" s="344"/>
    </row>
    <row r="156" spans="2:11" ht="15" customHeight="1">
      <c r="B156" s="323"/>
      <c r="C156" s="348" t="s">
        <v>1279</v>
      </c>
      <c r="D156" s="301"/>
      <c r="E156" s="301"/>
      <c r="F156" s="349" t="s">
        <v>1260</v>
      </c>
      <c r="G156" s="301"/>
      <c r="H156" s="348" t="s">
        <v>1293</v>
      </c>
      <c r="I156" s="348" t="s">
        <v>1256</v>
      </c>
      <c r="J156" s="348">
        <v>50</v>
      </c>
      <c r="K156" s="344"/>
    </row>
    <row r="157" spans="2:11" ht="15" customHeight="1">
      <c r="B157" s="323"/>
      <c r="C157" s="348" t="s">
        <v>100</v>
      </c>
      <c r="D157" s="301"/>
      <c r="E157" s="301"/>
      <c r="F157" s="349" t="s">
        <v>1254</v>
      </c>
      <c r="G157" s="301"/>
      <c r="H157" s="348" t="s">
        <v>1315</v>
      </c>
      <c r="I157" s="348" t="s">
        <v>1256</v>
      </c>
      <c r="J157" s="348" t="s">
        <v>1316</v>
      </c>
      <c r="K157" s="344"/>
    </row>
    <row r="158" spans="2:11" ht="15" customHeight="1">
      <c r="B158" s="323"/>
      <c r="C158" s="348" t="s">
        <v>1317</v>
      </c>
      <c r="D158" s="301"/>
      <c r="E158" s="301"/>
      <c r="F158" s="349" t="s">
        <v>1254</v>
      </c>
      <c r="G158" s="301"/>
      <c r="H158" s="348" t="s">
        <v>1318</v>
      </c>
      <c r="I158" s="348" t="s">
        <v>1288</v>
      </c>
      <c r="J158" s="348"/>
      <c r="K158" s="344"/>
    </row>
    <row r="159" spans="2:11" ht="15" customHeight="1">
      <c r="B159" s="350"/>
      <c r="C159" s="332"/>
      <c r="D159" s="332"/>
      <c r="E159" s="332"/>
      <c r="F159" s="332"/>
      <c r="G159" s="332"/>
      <c r="H159" s="332"/>
      <c r="I159" s="332"/>
      <c r="J159" s="332"/>
      <c r="K159" s="351"/>
    </row>
    <row r="160" spans="2:11" ht="18.75" customHeight="1">
      <c r="B160" s="297"/>
      <c r="C160" s="301"/>
      <c r="D160" s="301"/>
      <c r="E160" s="301"/>
      <c r="F160" s="322"/>
      <c r="G160" s="301"/>
      <c r="H160" s="301"/>
      <c r="I160" s="301"/>
      <c r="J160" s="301"/>
      <c r="K160" s="297"/>
    </row>
    <row r="161" spans="2:11" ht="18.75" customHeight="1"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</row>
    <row r="162" spans="2:11" ht="7.5" customHeight="1">
      <c r="B162" s="287"/>
      <c r="C162" s="288"/>
      <c r="D162" s="288"/>
      <c r="E162" s="288"/>
      <c r="F162" s="288"/>
      <c r="G162" s="288"/>
      <c r="H162" s="288"/>
      <c r="I162" s="288"/>
      <c r="J162" s="288"/>
      <c r="K162" s="289"/>
    </row>
    <row r="163" spans="2:11" ht="45" customHeight="1">
      <c r="B163" s="290"/>
      <c r="C163" s="291" t="s">
        <v>1319</v>
      </c>
      <c r="D163" s="291"/>
      <c r="E163" s="291"/>
      <c r="F163" s="291"/>
      <c r="G163" s="291"/>
      <c r="H163" s="291"/>
      <c r="I163" s="291"/>
      <c r="J163" s="291"/>
      <c r="K163" s="292"/>
    </row>
    <row r="164" spans="2:11" ht="17.25" customHeight="1">
      <c r="B164" s="290"/>
      <c r="C164" s="315" t="s">
        <v>1248</v>
      </c>
      <c r="D164" s="315"/>
      <c r="E164" s="315"/>
      <c r="F164" s="315" t="s">
        <v>1249</v>
      </c>
      <c r="G164" s="352"/>
      <c r="H164" s="353" t="s">
        <v>119</v>
      </c>
      <c r="I164" s="353" t="s">
        <v>60</v>
      </c>
      <c r="J164" s="315" t="s">
        <v>1250</v>
      </c>
      <c r="K164" s="292"/>
    </row>
    <row r="165" spans="2:11" ht="17.25" customHeight="1">
      <c r="B165" s="293"/>
      <c r="C165" s="317" t="s">
        <v>1251</v>
      </c>
      <c r="D165" s="317"/>
      <c r="E165" s="317"/>
      <c r="F165" s="318" t="s">
        <v>1252</v>
      </c>
      <c r="G165" s="354"/>
      <c r="H165" s="355"/>
      <c r="I165" s="355"/>
      <c r="J165" s="317" t="s">
        <v>1253</v>
      </c>
      <c r="K165" s="295"/>
    </row>
    <row r="166" spans="2:11" ht="5.25" customHeight="1">
      <c r="B166" s="323"/>
      <c r="C166" s="320"/>
      <c r="D166" s="320"/>
      <c r="E166" s="320"/>
      <c r="F166" s="320"/>
      <c r="G166" s="321"/>
      <c r="H166" s="320"/>
      <c r="I166" s="320"/>
      <c r="J166" s="320"/>
      <c r="K166" s="344"/>
    </row>
    <row r="167" spans="2:11" ht="15" customHeight="1">
      <c r="B167" s="323"/>
      <c r="C167" s="301" t="s">
        <v>1257</v>
      </c>
      <c r="D167" s="301"/>
      <c r="E167" s="301"/>
      <c r="F167" s="322" t="s">
        <v>1254</v>
      </c>
      <c r="G167" s="301"/>
      <c r="H167" s="301" t="s">
        <v>1293</v>
      </c>
      <c r="I167" s="301" t="s">
        <v>1256</v>
      </c>
      <c r="J167" s="301">
        <v>120</v>
      </c>
      <c r="K167" s="344"/>
    </row>
    <row r="168" spans="2:11" ht="15" customHeight="1">
      <c r="B168" s="323"/>
      <c r="C168" s="301" t="s">
        <v>1302</v>
      </c>
      <c r="D168" s="301"/>
      <c r="E168" s="301"/>
      <c r="F168" s="322" t="s">
        <v>1254</v>
      </c>
      <c r="G168" s="301"/>
      <c r="H168" s="301" t="s">
        <v>1303</v>
      </c>
      <c r="I168" s="301" t="s">
        <v>1256</v>
      </c>
      <c r="J168" s="301" t="s">
        <v>1304</v>
      </c>
      <c r="K168" s="344"/>
    </row>
    <row r="169" spans="2:11" ht="15" customHeight="1">
      <c r="B169" s="323"/>
      <c r="C169" s="301" t="s">
        <v>1203</v>
      </c>
      <c r="D169" s="301"/>
      <c r="E169" s="301"/>
      <c r="F169" s="322" t="s">
        <v>1254</v>
      </c>
      <c r="G169" s="301"/>
      <c r="H169" s="301" t="s">
        <v>1320</v>
      </c>
      <c r="I169" s="301" t="s">
        <v>1256</v>
      </c>
      <c r="J169" s="301" t="s">
        <v>1304</v>
      </c>
      <c r="K169" s="344"/>
    </row>
    <row r="170" spans="2:11" ht="15" customHeight="1">
      <c r="B170" s="323"/>
      <c r="C170" s="301" t="s">
        <v>1259</v>
      </c>
      <c r="D170" s="301"/>
      <c r="E170" s="301"/>
      <c r="F170" s="322" t="s">
        <v>1260</v>
      </c>
      <c r="G170" s="301"/>
      <c r="H170" s="301" t="s">
        <v>1320</v>
      </c>
      <c r="I170" s="301" t="s">
        <v>1256</v>
      </c>
      <c r="J170" s="301">
        <v>50</v>
      </c>
      <c r="K170" s="344"/>
    </row>
    <row r="171" spans="2:11" ht="15" customHeight="1">
      <c r="B171" s="323"/>
      <c r="C171" s="301" t="s">
        <v>1262</v>
      </c>
      <c r="D171" s="301"/>
      <c r="E171" s="301"/>
      <c r="F171" s="322" t="s">
        <v>1254</v>
      </c>
      <c r="G171" s="301"/>
      <c r="H171" s="301" t="s">
        <v>1320</v>
      </c>
      <c r="I171" s="301" t="s">
        <v>1264</v>
      </c>
      <c r="J171" s="301"/>
      <c r="K171" s="344"/>
    </row>
    <row r="172" spans="2:11" ht="15" customHeight="1">
      <c r="B172" s="323"/>
      <c r="C172" s="301" t="s">
        <v>1273</v>
      </c>
      <c r="D172" s="301"/>
      <c r="E172" s="301"/>
      <c r="F172" s="322" t="s">
        <v>1260</v>
      </c>
      <c r="G172" s="301"/>
      <c r="H172" s="301" t="s">
        <v>1320</v>
      </c>
      <c r="I172" s="301" t="s">
        <v>1256</v>
      </c>
      <c r="J172" s="301">
        <v>50</v>
      </c>
      <c r="K172" s="344"/>
    </row>
    <row r="173" spans="2:11" ht="15" customHeight="1">
      <c r="B173" s="323"/>
      <c r="C173" s="301" t="s">
        <v>1281</v>
      </c>
      <c r="D173" s="301"/>
      <c r="E173" s="301"/>
      <c r="F173" s="322" t="s">
        <v>1260</v>
      </c>
      <c r="G173" s="301"/>
      <c r="H173" s="301" t="s">
        <v>1320</v>
      </c>
      <c r="I173" s="301" t="s">
        <v>1256</v>
      </c>
      <c r="J173" s="301">
        <v>50</v>
      </c>
      <c r="K173" s="344"/>
    </row>
    <row r="174" spans="2:11" ht="15" customHeight="1">
      <c r="B174" s="323"/>
      <c r="C174" s="301" t="s">
        <v>1279</v>
      </c>
      <c r="D174" s="301"/>
      <c r="E174" s="301"/>
      <c r="F174" s="322" t="s">
        <v>1260</v>
      </c>
      <c r="G174" s="301"/>
      <c r="H174" s="301" t="s">
        <v>1320</v>
      </c>
      <c r="I174" s="301" t="s">
        <v>1256</v>
      </c>
      <c r="J174" s="301">
        <v>50</v>
      </c>
      <c r="K174" s="344"/>
    </row>
    <row r="175" spans="2:11" ht="15" customHeight="1">
      <c r="B175" s="323"/>
      <c r="C175" s="301" t="s">
        <v>118</v>
      </c>
      <c r="D175" s="301"/>
      <c r="E175" s="301"/>
      <c r="F175" s="322" t="s">
        <v>1254</v>
      </c>
      <c r="G175" s="301"/>
      <c r="H175" s="301" t="s">
        <v>1321</v>
      </c>
      <c r="I175" s="301" t="s">
        <v>1322</v>
      </c>
      <c r="J175" s="301"/>
      <c r="K175" s="344"/>
    </row>
    <row r="176" spans="2:11" ht="15" customHeight="1">
      <c r="B176" s="323"/>
      <c r="C176" s="301" t="s">
        <v>60</v>
      </c>
      <c r="D176" s="301"/>
      <c r="E176" s="301"/>
      <c r="F176" s="322" t="s">
        <v>1254</v>
      </c>
      <c r="G176" s="301"/>
      <c r="H176" s="301" t="s">
        <v>1323</v>
      </c>
      <c r="I176" s="301" t="s">
        <v>1324</v>
      </c>
      <c r="J176" s="301">
        <v>1</v>
      </c>
      <c r="K176" s="344"/>
    </row>
    <row r="177" spans="2:11" ht="15" customHeight="1">
      <c r="B177" s="323"/>
      <c r="C177" s="301" t="s">
        <v>56</v>
      </c>
      <c r="D177" s="301"/>
      <c r="E177" s="301"/>
      <c r="F177" s="322" t="s">
        <v>1254</v>
      </c>
      <c r="G177" s="301"/>
      <c r="H177" s="301" t="s">
        <v>1325</v>
      </c>
      <c r="I177" s="301" t="s">
        <v>1256</v>
      </c>
      <c r="J177" s="301">
        <v>20</v>
      </c>
      <c r="K177" s="344"/>
    </row>
    <row r="178" spans="2:11" ht="15" customHeight="1">
      <c r="B178" s="323"/>
      <c r="C178" s="301" t="s">
        <v>119</v>
      </c>
      <c r="D178" s="301"/>
      <c r="E178" s="301"/>
      <c r="F178" s="322" t="s">
        <v>1254</v>
      </c>
      <c r="G178" s="301"/>
      <c r="H178" s="301" t="s">
        <v>1326</v>
      </c>
      <c r="I178" s="301" t="s">
        <v>1256</v>
      </c>
      <c r="J178" s="301">
        <v>255</v>
      </c>
      <c r="K178" s="344"/>
    </row>
    <row r="179" spans="2:11" ht="15" customHeight="1">
      <c r="B179" s="323"/>
      <c r="C179" s="301" t="s">
        <v>120</v>
      </c>
      <c r="D179" s="301"/>
      <c r="E179" s="301"/>
      <c r="F179" s="322" t="s">
        <v>1254</v>
      </c>
      <c r="G179" s="301"/>
      <c r="H179" s="301" t="s">
        <v>1219</v>
      </c>
      <c r="I179" s="301" t="s">
        <v>1256</v>
      </c>
      <c r="J179" s="301">
        <v>10</v>
      </c>
      <c r="K179" s="344"/>
    </row>
    <row r="180" spans="2:11" ht="15" customHeight="1">
      <c r="B180" s="323"/>
      <c r="C180" s="301" t="s">
        <v>121</v>
      </c>
      <c r="D180" s="301"/>
      <c r="E180" s="301"/>
      <c r="F180" s="322" t="s">
        <v>1254</v>
      </c>
      <c r="G180" s="301"/>
      <c r="H180" s="301" t="s">
        <v>1327</v>
      </c>
      <c r="I180" s="301" t="s">
        <v>1288</v>
      </c>
      <c r="J180" s="301"/>
      <c r="K180" s="344"/>
    </row>
    <row r="181" spans="2:11" ht="15" customHeight="1">
      <c r="B181" s="323"/>
      <c r="C181" s="301" t="s">
        <v>1328</v>
      </c>
      <c r="D181" s="301"/>
      <c r="E181" s="301"/>
      <c r="F181" s="322" t="s">
        <v>1254</v>
      </c>
      <c r="G181" s="301"/>
      <c r="H181" s="301" t="s">
        <v>1329</v>
      </c>
      <c r="I181" s="301" t="s">
        <v>1288</v>
      </c>
      <c r="J181" s="301"/>
      <c r="K181" s="344"/>
    </row>
    <row r="182" spans="2:11" ht="15" customHeight="1">
      <c r="B182" s="323"/>
      <c r="C182" s="301" t="s">
        <v>1317</v>
      </c>
      <c r="D182" s="301"/>
      <c r="E182" s="301"/>
      <c r="F182" s="322" t="s">
        <v>1254</v>
      </c>
      <c r="G182" s="301"/>
      <c r="H182" s="301" t="s">
        <v>1330</v>
      </c>
      <c r="I182" s="301" t="s">
        <v>1288</v>
      </c>
      <c r="J182" s="301"/>
      <c r="K182" s="344"/>
    </row>
    <row r="183" spans="2:11" ht="15" customHeight="1">
      <c r="B183" s="323"/>
      <c r="C183" s="301" t="s">
        <v>123</v>
      </c>
      <c r="D183" s="301"/>
      <c r="E183" s="301"/>
      <c r="F183" s="322" t="s">
        <v>1260</v>
      </c>
      <c r="G183" s="301"/>
      <c r="H183" s="301" t="s">
        <v>1331</v>
      </c>
      <c r="I183" s="301" t="s">
        <v>1256</v>
      </c>
      <c r="J183" s="301">
        <v>50</v>
      </c>
      <c r="K183" s="344"/>
    </row>
    <row r="184" spans="2:11" ht="15" customHeight="1">
      <c r="B184" s="323"/>
      <c r="C184" s="301" t="s">
        <v>1332</v>
      </c>
      <c r="D184" s="301"/>
      <c r="E184" s="301"/>
      <c r="F184" s="322" t="s">
        <v>1260</v>
      </c>
      <c r="G184" s="301"/>
      <c r="H184" s="301" t="s">
        <v>1333</v>
      </c>
      <c r="I184" s="301" t="s">
        <v>1334</v>
      </c>
      <c r="J184" s="301"/>
      <c r="K184" s="344"/>
    </row>
    <row r="185" spans="2:11" ht="15" customHeight="1">
      <c r="B185" s="323"/>
      <c r="C185" s="301" t="s">
        <v>1335</v>
      </c>
      <c r="D185" s="301"/>
      <c r="E185" s="301"/>
      <c r="F185" s="322" t="s">
        <v>1260</v>
      </c>
      <c r="G185" s="301"/>
      <c r="H185" s="301" t="s">
        <v>1336</v>
      </c>
      <c r="I185" s="301" t="s">
        <v>1334</v>
      </c>
      <c r="J185" s="301"/>
      <c r="K185" s="344"/>
    </row>
    <row r="186" spans="2:11" ht="15" customHeight="1">
      <c r="B186" s="323"/>
      <c r="C186" s="301" t="s">
        <v>1337</v>
      </c>
      <c r="D186" s="301"/>
      <c r="E186" s="301"/>
      <c r="F186" s="322" t="s">
        <v>1260</v>
      </c>
      <c r="G186" s="301"/>
      <c r="H186" s="301" t="s">
        <v>1338</v>
      </c>
      <c r="I186" s="301" t="s">
        <v>1334</v>
      </c>
      <c r="J186" s="301"/>
      <c r="K186" s="344"/>
    </row>
    <row r="187" spans="2:11" ht="15" customHeight="1">
      <c r="B187" s="323"/>
      <c r="C187" s="356" t="s">
        <v>1339</v>
      </c>
      <c r="D187" s="301"/>
      <c r="E187" s="301"/>
      <c r="F187" s="322" t="s">
        <v>1260</v>
      </c>
      <c r="G187" s="301"/>
      <c r="H187" s="301" t="s">
        <v>1340</v>
      </c>
      <c r="I187" s="301" t="s">
        <v>1341</v>
      </c>
      <c r="J187" s="357" t="s">
        <v>1342</v>
      </c>
      <c r="K187" s="344"/>
    </row>
    <row r="188" spans="2:11" ht="15" customHeight="1">
      <c r="B188" s="323"/>
      <c r="C188" s="307" t="s">
        <v>45</v>
      </c>
      <c r="D188" s="301"/>
      <c r="E188" s="301"/>
      <c r="F188" s="322" t="s">
        <v>1254</v>
      </c>
      <c r="G188" s="301"/>
      <c r="H188" s="297" t="s">
        <v>1343</v>
      </c>
      <c r="I188" s="301" t="s">
        <v>1344</v>
      </c>
      <c r="J188" s="301"/>
      <c r="K188" s="344"/>
    </row>
    <row r="189" spans="2:11" ht="15" customHeight="1">
      <c r="B189" s="323"/>
      <c r="C189" s="307" t="s">
        <v>1345</v>
      </c>
      <c r="D189" s="301"/>
      <c r="E189" s="301"/>
      <c r="F189" s="322" t="s">
        <v>1254</v>
      </c>
      <c r="G189" s="301"/>
      <c r="H189" s="301" t="s">
        <v>1346</v>
      </c>
      <c r="I189" s="301" t="s">
        <v>1288</v>
      </c>
      <c r="J189" s="301"/>
      <c r="K189" s="344"/>
    </row>
    <row r="190" spans="2:11" ht="15" customHeight="1">
      <c r="B190" s="323"/>
      <c r="C190" s="307" t="s">
        <v>1347</v>
      </c>
      <c r="D190" s="301"/>
      <c r="E190" s="301"/>
      <c r="F190" s="322" t="s">
        <v>1254</v>
      </c>
      <c r="G190" s="301"/>
      <c r="H190" s="301" t="s">
        <v>1348</v>
      </c>
      <c r="I190" s="301" t="s">
        <v>1288</v>
      </c>
      <c r="J190" s="301"/>
      <c r="K190" s="344"/>
    </row>
    <row r="191" spans="2:11" ht="15" customHeight="1">
      <c r="B191" s="323"/>
      <c r="C191" s="307" t="s">
        <v>1349</v>
      </c>
      <c r="D191" s="301"/>
      <c r="E191" s="301"/>
      <c r="F191" s="322" t="s">
        <v>1260</v>
      </c>
      <c r="G191" s="301"/>
      <c r="H191" s="301" t="s">
        <v>1350</v>
      </c>
      <c r="I191" s="301" t="s">
        <v>1288</v>
      </c>
      <c r="J191" s="301"/>
      <c r="K191" s="344"/>
    </row>
    <row r="192" spans="2:11" ht="15" customHeight="1">
      <c r="B192" s="350"/>
      <c r="C192" s="358"/>
      <c r="D192" s="332"/>
      <c r="E192" s="332"/>
      <c r="F192" s="332"/>
      <c r="G192" s="332"/>
      <c r="H192" s="332"/>
      <c r="I192" s="332"/>
      <c r="J192" s="332"/>
      <c r="K192" s="351"/>
    </row>
    <row r="193" spans="2:11" ht="18.75" customHeight="1">
      <c r="B193" s="297"/>
      <c r="C193" s="301"/>
      <c r="D193" s="301"/>
      <c r="E193" s="301"/>
      <c r="F193" s="322"/>
      <c r="G193" s="301"/>
      <c r="H193" s="301"/>
      <c r="I193" s="301"/>
      <c r="J193" s="301"/>
      <c r="K193" s="297"/>
    </row>
    <row r="194" spans="2:11" ht="18.75" customHeight="1">
      <c r="B194" s="297"/>
      <c r="C194" s="301"/>
      <c r="D194" s="301"/>
      <c r="E194" s="301"/>
      <c r="F194" s="322"/>
      <c r="G194" s="301"/>
      <c r="H194" s="301"/>
      <c r="I194" s="301"/>
      <c r="J194" s="301"/>
      <c r="K194" s="297"/>
    </row>
    <row r="195" spans="2:11" ht="18.75" customHeight="1"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</row>
    <row r="196" spans="2:11" ht="13.5">
      <c r="B196" s="287"/>
      <c r="C196" s="288"/>
      <c r="D196" s="288"/>
      <c r="E196" s="288"/>
      <c r="F196" s="288"/>
      <c r="G196" s="288"/>
      <c r="H196" s="288"/>
      <c r="I196" s="288"/>
      <c r="J196" s="288"/>
      <c r="K196" s="289"/>
    </row>
    <row r="197" spans="2:11" ht="21">
      <c r="B197" s="290"/>
      <c r="C197" s="291" t="s">
        <v>1351</v>
      </c>
      <c r="D197" s="291"/>
      <c r="E197" s="291"/>
      <c r="F197" s="291"/>
      <c r="G197" s="291"/>
      <c r="H197" s="291"/>
      <c r="I197" s="291"/>
      <c r="J197" s="291"/>
      <c r="K197" s="292"/>
    </row>
    <row r="198" spans="2:11" ht="25.5" customHeight="1">
      <c r="B198" s="290"/>
      <c r="C198" s="359" t="s">
        <v>1352</v>
      </c>
      <c r="D198" s="359"/>
      <c r="E198" s="359"/>
      <c r="F198" s="359" t="s">
        <v>1353</v>
      </c>
      <c r="G198" s="360"/>
      <c r="H198" s="359" t="s">
        <v>1354</v>
      </c>
      <c r="I198" s="359"/>
      <c r="J198" s="359"/>
      <c r="K198" s="292"/>
    </row>
    <row r="199" spans="2:11" ht="5.25" customHeight="1">
      <c r="B199" s="323"/>
      <c r="C199" s="320"/>
      <c r="D199" s="320"/>
      <c r="E199" s="320"/>
      <c r="F199" s="320"/>
      <c r="G199" s="301"/>
      <c r="H199" s="320"/>
      <c r="I199" s="320"/>
      <c r="J199" s="320"/>
      <c r="K199" s="344"/>
    </row>
    <row r="200" spans="2:11" ht="15" customHeight="1">
      <c r="B200" s="323"/>
      <c r="C200" s="301" t="s">
        <v>1344</v>
      </c>
      <c r="D200" s="301"/>
      <c r="E200" s="301"/>
      <c r="F200" s="322" t="s">
        <v>46</v>
      </c>
      <c r="G200" s="301"/>
      <c r="H200" s="301" t="s">
        <v>1355</v>
      </c>
      <c r="I200" s="301"/>
      <c r="J200" s="301"/>
      <c r="K200" s="344"/>
    </row>
    <row r="201" spans="2:11" ht="15" customHeight="1">
      <c r="B201" s="323"/>
      <c r="C201" s="329"/>
      <c r="D201" s="301"/>
      <c r="E201" s="301"/>
      <c r="F201" s="322" t="s">
        <v>47</v>
      </c>
      <c r="G201" s="301"/>
      <c r="H201" s="301" t="s">
        <v>1356</v>
      </c>
      <c r="I201" s="301"/>
      <c r="J201" s="301"/>
      <c r="K201" s="344"/>
    </row>
    <row r="202" spans="2:11" ht="15" customHeight="1">
      <c r="B202" s="323"/>
      <c r="C202" s="329"/>
      <c r="D202" s="301"/>
      <c r="E202" s="301"/>
      <c r="F202" s="322" t="s">
        <v>50</v>
      </c>
      <c r="G202" s="301"/>
      <c r="H202" s="301" t="s">
        <v>1357</v>
      </c>
      <c r="I202" s="301"/>
      <c r="J202" s="301"/>
      <c r="K202" s="344"/>
    </row>
    <row r="203" spans="2:11" ht="15" customHeight="1">
      <c r="B203" s="323"/>
      <c r="C203" s="301"/>
      <c r="D203" s="301"/>
      <c r="E203" s="301"/>
      <c r="F203" s="322" t="s">
        <v>48</v>
      </c>
      <c r="G203" s="301"/>
      <c r="H203" s="301" t="s">
        <v>1358</v>
      </c>
      <c r="I203" s="301"/>
      <c r="J203" s="301"/>
      <c r="K203" s="344"/>
    </row>
    <row r="204" spans="2:11" ht="15" customHeight="1">
      <c r="B204" s="323"/>
      <c r="C204" s="301"/>
      <c r="D204" s="301"/>
      <c r="E204" s="301"/>
      <c r="F204" s="322" t="s">
        <v>49</v>
      </c>
      <c r="G204" s="301"/>
      <c r="H204" s="301" t="s">
        <v>1359</v>
      </c>
      <c r="I204" s="301"/>
      <c r="J204" s="301"/>
      <c r="K204" s="344"/>
    </row>
    <row r="205" spans="2:11" ht="15" customHeight="1">
      <c r="B205" s="323"/>
      <c r="C205" s="301"/>
      <c r="D205" s="301"/>
      <c r="E205" s="301"/>
      <c r="F205" s="322"/>
      <c r="G205" s="301"/>
      <c r="H205" s="301"/>
      <c r="I205" s="301"/>
      <c r="J205" s="301"/>
      <c r="K205" s="344"/>
    </row>
    <row r="206" spans="2:11" ht="15" customHeight="1">
      <c r="B206" s="323"/>
      <c r="C206" s="301" t="s">
        <v>1300</v>
      </c>
      <c r="D206" s="301"/>
      <c r="E206" s="301"/>
      <c r="F206" s="322" t="s">
        <v>82</v>
      </c>
      <c r="G206" s="301"/>
      <c r="H206" s="301" t="s">
        <v>1360</v>
      </c>
      <c r="I206" s="301"/>
      <c r="J206" s="301"/>
      <c r="K206" s="344"/>
    </row>
    <row r="207" spans="2:11" ht="15" customHeight="1">
      <c r="B207" s="323"/>
      <c r="C207" s="329"/>
      <c r="D207" s="301"/>
      <c r="E207" s="301"/>
      <c r="F207" s="322" t="s">
        <v>1198</v>
      </c>
      <c r="G207" s="301"/>
      <c r="H207" s="301" t="s">
        <v>1199</v>
      </c>
      <c r="I207" s="301"/>
      <c r="J207" s="301"/>
      <c r="K207" s="344"/>
    </row>
    <row r="208" spans="2:11" ht="15" customHeight="1">
      <c r="B208" s="323"/>
      <c r="C208" s="301"/>
      <c r="D208" s="301"/>
      <c r="E208" s="301"/>
      <c r="F208" s="322" t="s">
        <v>1196</v>
      </c>
      <c r="G208" s="301"/>
      <c r="H208" s="301" t="s">
        <v>1361</v>
      </c>
      <c r="I208" s="301"/>
      <c r="J208" s="301"/>
      <c r="K208" s="344"/>
    </row>
    <row r="209" spans="2:11" ht="15" customHeight="1">
      <c r="B209" s="361"/>
      <c r="C209" s="329"/>
      <c r="D209" s="329"/>
      <c r="E209" s="329"/>
      <c r="F209" s="322" t="s">
        <v>89</v>
      </c>
      <c r="G209" s="307"/>
      <c r="H209" s="348" t="s">
        <v>1200</v>
      </c>
      <c r="I209" s="348"/>
      <c r="J209" s="348"/>
      <c r="K209" s="362"/>
    </row>
    <row r="210" spans="2:11" ht="15" customHeight="1">
      <c r="B210" s="361"/>
      <c r="C210" s="329"/>
      <c r="D210" s="329"/>
      <c r="E210" s="329"/>
      <c r="F210" s="322" t="s">
        <v>1201</v>
      </c>
      <c r="G210" s="307"/>
      <c r="H210" s="348" t="s">
        <v>1181</v>
      </c>
      <c r="I210" s="348"/>
      <c r="J210" s="348"/>
      <c r="K210" s="362"/>
    </row>
    <row r="211" spans="2:11" ht="15" customHeight="1">
      <c r="B211" s="361"/>
      <c r="C211" s="329"/>
      <c r="D211" s="329"/>
      <c r="E211" s="329"/>
      <c r="F211" s="363"/>
      <c r="G211" s="307"/>
      <c r="H211" s="364"/>
      <c r="I211" s="364"/>
      <c r="J211" s="364"/>
      <c r="K211" s="362"/>
    </row>
    <row r="212" spans="2:11" ht="15" customHeight="1">
      <c r="B212" s="361"/>
      <c r="C212" s="301" t="s">
        <v>1324</v>
      </c>
      <c r="D212" s="329"/>
      <c r="E212" s="329"/>
      <c r="F212" s="322">
        <v>1</v>
      </c>
      <c r="G212" s="307"/>
      <c r="H212" s="348" t="s">
        <v>1362</v>
      </c>
      <c r="I212" s="348"/>
      <c r="J212" s="348"/>
      <c r="K212" s="362"/>
    </row>
    <row r="213" spans="2:11" ht="15" customHeight="1">
      <c r="B213" s="361"/>
      <c r="C213" s="329"/>
      <c r="D213" s="329"/>
      <c r="E213" s="329"/>
      <c r="F213" s="322">
        <v>2</v>
      </c>
      <c r="G213" s="307"/>
      <c r="H213" s="348" t="s">
        <v>1363</v>
      </c>
      <c r="I213" s="348"/>
      <c r="J213" s="348"/>
      <c r="K213" s="362"/>
    </row>
    <row r="214" spans="2:11" ht="15" customHeight="1">
      <c r="B214" s="361"/>
      <c r="C214" s="329"/>
      <c r="D214" s="329"/>
      <c r="E214" s="329"/>
      <c r="F214" s="322">
        <v>3</v>
      </c>
      <c r="G214" s="307"/>
      <c r="H214" s="348" t="s">
        <v>1364</v>
      </c>
      <c r="I214" s="348"/>
      <c r="J214" s="348"/>
      <c r="K214" s="362"/>
    </row>
    <row r="215" spans="2:11" ht="15" customHeight="1">
      <c r="B215" s="361"/>
      <c r="C215" s="329"/>
      <c r="D215" s="329"/>
      <c r="E215" s="329"/>
      <c r="F215" s="322">
        <v>4</v>
      </c>
      <c r="G215" s="307"/>
      <c r="H215" s="348" t="s">
        <v>1365</v>
      </c>
      <c r="I215" s="348"/>
      <c r="J215" s="348"/>
      <c r="K215" s="362"/>
    </row>
    <row r="216" spans="2:11" ht="12.75" customHeight="1">
      <c r="B216" s="365"/>
      <c r="C216" s="366"/>
      <c r="D216" s="366"/>
      <c r="E216" s="366"/>
      <c r="F216" s="366"/>
      <c r="G216" s="366"/>
      <c r="H216" s="366"/>
      <c r="I216" s="366"/>
      <c r="J216" s="366"/>
      <c r="K216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magpieHP\vlada</cp:lastModifiedBy>
  <dcterms:created xsi:type="dcterms:W3CDTF">2018-01-26T08:57:41Z</dcterms:created>
  <dcterms:modified xsi:type="dcterms:W3CDTF">2018-01-26T08:57:49Z</dcterms:modified>
  <cp:category/>
  <cp:version/>
  <cp:contentType/>
  <cp:contentStatus/>
</cp:coreProperties>
</file>